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00.3" sheetId="4" r:id="rId4"/>
    <sheet name="D1.00.4" sheetId="5" r:id="rId5"/>
    <sheet name="D1.00.5" sheetId="6" r:id="rId6"/>
    <sheet name="D1.00.7" sheetId="7" r:id="rId7"/>
    <sheet name="D1.01.1 - E.2" sheetId="8" r:id="rId8"/>
    <sheet name="D1.01.1 - E.3" sheetId="9" r:id="rId9"/>
    <sheet name="D1.01.1 - E.4.1" sheetId="10" r:id="rId10"/>
    <sheet name="D1.01.1 - E.4.2" sheetId="11" r:id="rId11"/>
    <sheet name="D1.01.1 - E.5" sheetId="12" r:id="rId12"/>
    <sheet name="D1.01.1 - E.6.1" sheetId="13" r:id="rId13"/>
    <sheet name="D1.01.1 - E.6.2" sheetId="14" r:id="rId14"/>
    <sheet name="D1.01.4.1" sheetId="15" r:id="rId15"/>
    <sheet name="D1.01.4.2" sheetId="16" r:id="rId16"/>
    <sheet name="D1.01.4.3" sheetId="17" r:id="rId17"/>
    <sheet name="D1.01.4.4.1" sheetId="18" r:id="rId18"/>
    <sheet name="D1.01.4.4.2" sheetId="19" r:id="rId19"/>
    <sheet name="D1.01.4.5.1" sheetId="20" r:id="rId20"/>
    <sheet name="D1.01.4.5.2" sheetId="21" r:id="rId21"/>
    <sheet name="D1.01.4.5.3" sheetId="22" r:id="rId22"/>
    <sheet name="D1.01.4.5.4" sheetId="23" r:id="rId23"/>
    <sheet name="D1.01.4.6" sheetId="24" r:id="rId24"/>
    <sheet name="D1.01.4.7" sheetId="25" r:id="rId25"/>
    <sheet name="D1.01.4.8" sheetId="26" r:id="rId26"/>
    <sheet name="D1.01.5" sheetId="27" r:id="rId27"/>
    <sheet name="D1.02.1 - E.2" sheetId="28" r:id="rId28"/>
    <sheet name="D1.02.1 - E.3" sheetId="29" r:id="rId29"/>
    <sheet name="D1.02.1 - E.4" sheetId="30" r:id="rId30"/>
    <sheet name="D1.02.1 - E.5" sheetId="31" r:id="rId31"/>
    <sheet name="D1.02.1 - E.6" sheetId="32" r:id="rId32"/>
    <sheet name="D1.02.4.1" sheetId="33" r:id="rId33"/>
    <sheet name="D1.02.4.4.1" sheetId="34" r:id="rId34"/>
    <sheet name="D1.02.4.4.2" sheetId="35" r:id="rId35"/>
    <sheet name="D1.03.1 - E.2" sheetId="36" r:id="rId36"/>
    <sheet name="D1.03.1 - E.3" sheetId="37" r:id="rId37"/>
    <sheet name="D1.03.1 - E.4.1" sheetId="38" r:id="rId38"/>
    <sheet name="D1.03.1 - E.4.2" sheetId="39" r:id="rId39"/>
    <sheet name="D1.03.1 - E.5" sheetId="40" r:id="rId40"/>
    <sheet name="D1.03.1 - E.6.1" sheetId="41" r:id="rId41"/>
    <sheet name="D1.03.1 - E.6.2" sheetId="42" r:id="rId42"/>
    <sheet name="D1.03.4.1" sheetId="43" r:id="rId43"/>
    <sheet name="D1.03.4.2" sheetId="44" r:id="rId44"/>
    <sheet name="D1.03.4.4.1" sheetId="45" r:id="rId45"/>
    <sheet name="D1.03.4.4.2" sheetId="46" r:id="rId46"/>
    <sheet name="D1.03.4.5.1" sheetId="47" r:id="rId47"/>
    <sheet name="D1.03.4.5.2" sheetId="48" r:id="rId48"/>
    <sheet name="D1.03.4.5.3" sheetId="49" r:id="rId49"/>
    <sheet name="D1.03.4.6" sheetId="50" r:id="rId50"/>
    <sheet name="D1.04.1" sheetId="51" r:id="rId51"/>
    <sheet name="D1.04.2" sheetId="52" r:id="rId52"/>
    <sheet name="D1.04.3" sheetId="53" r:id="rId53"/>
    <sheet name="IO.101" sheetId="54" r:id="rId54"/>
    <sheet name="IO.102" sheetId="55" r:id="rId55"/>
    <sheet name="IO.103.1" sheetId="56" r:id="rId56"/>
    <sheet name="IO.103.2" sheetId="57" r:id="rId57"/>
    <sheet name="IO.104.1" sheetId="58" r:id="rId58"/>
    <sheet name="IO.104.2" sheetId="59" r:id="rId59"/>
    <sheet name="IO.104.3" sheetId="60" r:id="rId60"/>
    <sheet name="IO.106" sheetId="61" r:id="rId61"/>
    <sheet name="PS.201" sheetId="62" r:id="rId62"/>
    <sheet name="PS.202" sheetId="63" r:id="rId63"/>
    <sheet name="PS.203" sheetId="64" r:id="rId64"/>
    <sheet name="PS.204" sheetId="65" r:id="rId65"/>
    <sheet name="SO Vybavení" sheetId="66" r:id="rId66"/>
    <sheet name="SO.105" sheetId="67" r:id="rId67"/>
  </sheets>
  <definedNames/>
  <calcPr/>
  <webPublishing/>
</workbook>
</file>

<file path=xl/sharedStrings.xml><?xml version="1.0" encoding="utf-8"?>
<sst xmlns="http://schemas.openxmlformats.org/spreadsheetml/2006/main" count="48782" uniqueCount="7527">
  <si>
    <t>Aspe</t>
  </si>
  <si>
    <t>Rekapitulace ceny</t>
  </si>
  <si>
    <t>5213520063</t>
  </si>
  <si>
    <t>Areál HZS Nymburk</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</si>
  <si>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</si>
  <si>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</si>
  <si>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</si>
  <si>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</si>
  <si>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</si>
  <si>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</si>
  <si>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</si>
  <si>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</si>
  <si>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</si>
  <si>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</si>
  <si>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</si>
  <si>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</si>
  <si>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</si>
  <si>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Nakládání s odpady - nezpůsobilé</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</si>
  <si>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</si>
  <si>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</si>
  <si>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</si>
  <si>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</si>
  <si>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</si>
  <si>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</si>
  <si>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</si>
  <si>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</si>
  <si>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</si>
  <si>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</si>
  <si>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</si>
  <si>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</si>
  <si>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</si>
  <si>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</si>
  <si>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</si>
  <si>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</si>
  <si>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</si>
  <si>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</si>
  <si>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</si>
  <si>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</si>
  <si>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</si>
  <si>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</si>
  <si>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</si>
  <si>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</si>
  <si>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</si>
  <si>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</si>
  <si>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</si>
  <si>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</si>
  <si>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</si>
  <si>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</si>
  <si>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D1</t>
  </si>
  <si>
    <t>Likvidace odpadů</t>
  </si>
  <si>
    <t>P</t>
  </si>
  <si>
    <t>RO170.999</t>
  </si>
  <si>
    <t>999</t>
  </si>
  <si>
    <t>Nakládání s odpadem včetně dopravy - odpad nebezpečný zatříděný do Katalogu odpadů pod kódem 17 05 03*</t>
  </si>
  <si>
    <t>T</t>
  </si>
  <si>
    <t>R položka</t>
  </si>
  <si>
    <t>PP</t>
  </si>
  <si>
    <t>VV</t>
  </si>
  <si>
    <t>20nebezpečný odpad pro odvoz na skládku=20.000 [A] 
2nebezpečný odpad pro odvoz na skládku=2.000 [B] 
4nebezpečný odpad pro odvoz na skládku=4.000 [C] 
Celkem: A+B+C=26.000 [D]</t>
  </si>
  <si>
    <t>TS</t>
  </si>
  <si>
    <t>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</si>
  <si>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RO170.906</t>
  </si>
  <si>
    <t>906</t>
  </si>
  <si>
    <t>Nakládání s odpadem včetně dopravy - Odpad z Prostého betonu zatříděného do Katalogu odpadů pod kódem O 17 01 01</t>
  </si>
  <si>
    <t>183.492=183.492 [A] 
Celkem: A=183.492 [B]</t>
  </si>
  <si>
    <t>Poznámka k položce: Všechny položky nákládání s odpady zahrnují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</si>
  <si>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4</t>
  </si>
  <si>
    <t>RO170.902</t>
  </si>
  <si>
    <t>902</t>
  </si>
  <si>
    <t>Nakládání s odpadem včetně dopravy - odpad z podkladní vrstev stávající zpevněných plochy, zeminy, štěrk, štěrkopísek apod. zatříděný do Katalogu odpadů pod kód</t>
  </si>
  <si>
    <t>Nakládání s odpadem včetně dopravy - odpad z podkladní vrstev stávající zpevněných plochy, zeminy, štěrk, štěrkopísek apod. zatříděný do Katalogu odpadů pod kódem O 17 05 04</t>
  </si>
  <si>
    <t>= 
2*(428.37612243 -207.025575)428.37612243 na skládku - uvažováno 2000kg/m3=442.701 [B] 
2*(210.969073135-148.542)2000 kg/m3=124.854 [C] 
47.224685*22000 kg/m3=94.449 [D] 
Celkem: A+B+C+D= 
662.004Součet=662.004 [F]</t>
  </si>
  <si>
    <t>5</t>
  </si>
  <si>
    <t>RO170.904</t>
  </si>
  <si>
    <t>904</t>
  </si>
  <si>
    <t>Nakládání s odpadem včetně dopravy - stavební a demoliční odpady charakteru suti a zeminy s obsahem nebezpečných látek</t>
  </si>
  <si>
    <t>20nebezpečný odpad pro odvoz na skládku=20.000 [A]</t>
  </si>
  <si>
    <t>RO170.905</t>
  </si>
  <si>
    <t>905</t>
  </si>
  <si>
    <t>Nakládání s odpadem včetně dopravy - odpad z živice zatříděný do Katalogu odpadů pod kódem 17 03 01</t>
  </si>
  <si>
    <t>= 
0.05*(26.69+75.25)*2stavební suť z živice na skládku 2000kg/m3 =10.194 [B]</t>
  </si>
  <si>
    <t>7</t>
  </si>
  <si>
    <t>RO170.903</t>
  </si>
  <si>
    <t>903</t>
  </si>
  <si>
    <t>Nakládání s odpadem včetně dopravy - odpad stavební suť zatříděný do Katalogu odpadů pod kódem 17 01 01</t>
  </si>
  <si>
    <t>= 
0.45*(26.69+75.25)*2stavební suť na skládku 2000kg/m3=91.746 [B]</t>
  </si>
  <si>
    <t>8</t>
  </si>
  <si>
    <t>RO170.901</t>
  </si>
  <si>
    <t>901</t>
  </si>
  <si>
    <t>Nakládání s odpadem včetně dopravy - odpad ze zeminy a kamení zatříděný do Katalogu odpadů pod kódem 17 05 04</t>
  </si>
  <si>
    <t>(299.291125 - 0.75*125.5)*2299.291125 na skládku 2000kg/m3=410.332 [A] 
2*(2888.6285975-1286.7475975)299.291125 na skládku 2000kg/m3=3 203.762 [B] 
2101.509299.291125 z objektu SO.104=2 101.509 [C] 
12.885z objektu IO.104=12.885 [D] 
0.36 z objektu 26.69.01.4.6=0.360 [E] 
0.36 z objektu 26.69.03.4.6=0.360 [F] 
264  z objektu PS.203=264.000 [G] 
67.68 z objektu IO.101=67.680 [H] 
Celkem: A+B+C+D+E+F+G+H=6 060.888 [I]</t>
  </si>
  <si>
    <t xml:space="preserve">  SO 98-98</t>
  </si>
  <si>
    <t>Všeobecný objekt - nezpůsobilé</t>
  </si>
  <si>
    <t>SO 98-98</t>
  </si>
  <si>
    <t>A.2.5</t>
  </si>
  <si>
    <t>Dokumentace skutečného provedení</t>
  </si>
  <si>
    <t>1</t>
  </si>
  <si>
    <t>A.2.5.1 R</t>
  </si>
  <si>
    <t>Geodetická dokumentace skutečného provedení stavby</t>
  </si>
  <si>
    <t>SOUBOR</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</si>
  <si>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</si>
  <si>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A.2.5.2 R</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</si>
  <si>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</si>
  <si>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</si>
  <si>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A.2.5.3 R</t>
  </si>
  <si>
    <t>Dokumentace skutečného provedení v elektronické formě</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</si>
  <si>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</si>
  <si>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E.2</t>
  </si>
  <si>
    <t>Pozemní stavební objekty</t>
  </si>
  <si>
    <t xml:space="preserve">  D1.00.3</t>
  </si>
  <si>
    <t>SO.100 - Přeložka výtlaku - nezpůsobilé</t>
  </si>
  <si>
    <t>D1.00.3</t>
  </si>
  <si>
    <t>13</t>
  </si>
  <si>
    <t>Hloubené vykopávky</t>
  </si>
  <si>
    <t>132201112R00</t>
  </si>
  <si>
    <t>Hloubení rýh š.do 60 cm v hor.3 nad 100 m3,STROJNĚ</t>
  </si>
  <si>
    <t>M3</t>
  </si>
  <si>
    <t>RTS I / 2023</t>
  </si>
  <si>
    <t>162.1výpočet stanoven výpočtovým softwarem, dle výkresu 03 - Podélný profil přeložky, v části  D.1.00.3 PŘELOŽKA VÝTLAKU KANALIZACE=162.100 [A] 
164*0.6*1.2=118.080 [B] 
= 
Celkem: A+B+C=</t>
  </si>
  <si>
    <t>132201119R00</t>
  </si>
  <si>
    <t>Přípl.za lepivost,hloubení rýh 60 cm,hor.3,STROJNĚ</t>
  </si>
  <si>
    <t>0.3*280.18 zemní práce dle PD část D1.00.3=84.054 [A]</t>
  </si>
  <si>
    <t>15</t>
  </si>
  <si>
    <t>Roubení</t>
  </si>
  <si>
    <t>151101101R00</t>
  </si>
  <si>
    <t>Pažení a rozepření stěn rýh - příložné - hl.do 2 m</t>
  </si>
  <si>
    <t>M2</t>
  </si>
  <si>
    <t>403.2výpočet pažení stanoven výpočtovým softwarem, dle výkresu 03 - Podélný profil přeložky, v části  D.1.00.3 PŘELOŽKA VÝTLAKU KANALIZACE=403.200 [A]</t>
  </si>
  <si>
    <t>151101111R00</t>
  </si>
  <si>
    <t>Odstranění pažení stěn rýh - příložné - hl. do 2 m</t>
  </si>
  <si>
    <t>17</t>
  </si>
  <si>
    <t>Konstrukce ze zemin</t>
  </si>
  <si>
    <t>175100020RA0</t>
  </si>
  <si>
    <t>Obsyp potrubí štěrkopískem</t>
  </si>
  <si>
    <t>169.26*0.8*0.39 dle výkresu 04 - Vzorový příčný řez, v části  D.1.00.3 PŘELOŽKA VÝTLAKU KANALIZACE=52.809 [A]</t>
  </si>
  <si>
    <t>174100010RA0</t>
  </si>
  <si>
    <t>Zásyp jam, rýh a šachet sypaninou</t>
  </si>
  <si>
    <t>280.18-15.7008-52.80912výpočet stanoven výpočtovým softwarem, dle výkresu 03 - Podélný profil přeložky, v části  D.1.00.3 PŘELOŽKA VÝTLAKU KANALIZACE=211.670 [A]</t>
  </si>
  <si>
    <t>45</t>
  </si>
  <si>
    <t>Podkladní a vedlejší konstrukce (kromě vozovek a železničního svršku)</t>
  </si>
  <si>
    <t>451572111RL2</t>
  </si>
  <si>
    <t>Lože pod potrubí z kameniva těženého 0 - 4 mm</t>
  </si>
  <si>
    <t>196.26*0.1*0.8 výkres 04 - Vzorový příčný řez, v části  D.1.00.3 PŘELOŽKA VÝTLAKU KANALIZACE=15.701 [A]</t>
  </si>
  <si>
    <t>87</t>
  </si>
  <si>
    <t>Potrubí z trub plastických, skleněných a čedičových</t>
  </si>
  <si>
    <t>871241121R00</t>
  </si>
  <si>
    <t>Montáž potrubí polyetylenového ve výkopu d 90 mm</t>
  </si>
  <si>
    <t>M</t>
  </si>
  <si>
    <t>169.26výkres 02 - Situace, v části  D.1.00.3 PŘELOŽKA VÝTLAKU KANALIZACE=169.260 [A]</t>
  </si>
  <si>
    <t>9</t>
  </si>
  <si>
    <t>286136651</t>
  </si>
  <si>
    <t>Trubka kanalizace SDR11 90x8,2 mm</t>
  </si>
  <si>
    <t>= 
177.723se započtením ztratného 5%,  dle PD část D1.00.3=177.723 [B]</t>
  </si>
  <si>
    <t>18</t>
  </si>
  <si>
    <t>230193005R</t>
  </si>
  <si>
    <t>Dodávka a montáž chráničky potrubí výtlaku, vč. nasunutí potrubní sekce do chráničky PE-HD d160</t>
  </si>
  <si>
    <t>= 
135 dle PD část D1.00.3 - Situace =135.000 [B]</t>
  </si>
  <si>
    <t>89</t>
  </si>
  <si>
    <t>Ostatní konstrukce a práce na trubním vedení</t>
  </si>
  <si>
    <t>10</t>
  </si>
  <si>
    <t>894411111RT2</t>
  </si>
  <si>
    <t>Zřízení šachet z dílců,dno C 25/30, potrubí DN 200</t>
  </si>
  <si>
    <t>KUS</t>
  </si>
  <si>
    <t>1výkres 02 - Situace, v části  D.1.00.3 PŘELOŽKA VÝTLAKU KANALIZACE=1.000 [A]</t>
  </si>
  <si>
    <t>11</t>
  </si>
  <si>
    <t>899103111RT2</t>
  </si>
  <si>
    <t>Osazení poklopu s rámem do 150 kg</t>
  </si>
  <si>
    <t>12</t>
  </si>
  <si>
    <t>892271111R00</t>
  </si>
  <si>
    <t>Tlaková zkouška vodovodního potrubí DN 125</t>
  </si>
  <si>
    <t>169.26 viz. 01 - Technická zpráva a výkres 02 - Situace, v části  D.1.00.3 PŘELOŽKA VÝTLAKU KANALIZACE=169.260 [A]</t>
  </si>
  <si>
    <t>899731113R00</t>
  </si>
  <si>
    <t>Vodič signalizační CYY 4 mm2</t>
  </si>
  <si>
    <t>90</t>
  </si>
  <si>
    <t>Hodinové zúčtovací sazby (HZS)</t>
  </si>
  <si>
    <t>14</t>
  </si>
  <si>
    <t>900      R03R</t>
  </si>
  <si>
    <t>HZS - poropojování potrubí</t>
  </si>
  <si>
    <t>h</t>
  </si>
  <si>
    <t>50 viz. 01 - Technická zpráva, v části  D.1.00.3 PŘELOŽKA VÝTLAKU KANALIZACE=50.000 [A]</t>
  </si>
  <si>
    <t>96</t>
  </si>
  <si>
    <t>Bourání konstrukcí</t>
  </si>
  <si>
    <t>969011131R00</t>
  </si>
  <si>
    <t>Vybourání vodovod., plynového vedení DN do 125 mm</t>
  </si>
  <si>
    <t>164 odstranění stávajícího potrubí, viz. výkres 02 - Situace, v části  D.1.00.3 PŘELOŽKA VÝTLAKU KANALIZACE=164.000 [A]</t>
  </si>
  <si>
    <t>H27</t>
  </si>
  <si>
    <t>Vedení trubní dálková a přípojná</t>
  </si>
  <si>
    <t>16</t>
  </si>
  <si>
    <t>998276101R00</t>
  </si>
  <si>
    <t>Přesun hmot, trubní vedení plastová, otevř. výkop</t>
  </si>
  <si>
    <t>121.732=121.732 [A]</t>
  </si>
  <si>
    <t>M46</t>
  </si>
  <si>
    <t>Zemní práce při montážích</t>
  </si>
  <si>
    <t>460490012R00</t>
  </si>
  <si>
    <t>Fólie výstražná z PVC, šířka 33 cm</t>
  </si>
  <si>
    <t>169.26 výkres 02 - Situace a 04 - Vzorový příčný řez, v části  D.1.00.3 PŘELOŽKA VÝTLAKU KANALIZACE=169.260 [A]</t>
  </si>
  <si>
    <t xml:space="preserve">  D1.00.4</t>
  </si>
  <si>
    <t>SO.100 -  Přeložka vodovodu - nezpůsobilé</t>
  </si>
  <si>
    <t>D1.00.4</t>
  </si>
  <si>
    <t>118.8=118.800 [A] 
32.69*0.6*1.2=23.537 [B] 
Celkem: A+B=142.337 [C]</t>
  </si>
  <si>
    <t>0.3*142.3368zemní práce  dle PD část D1.00.4=42.701 [A]</t>
  </si>
  <si>
    <t>344.6 výpočet pažení stanoven výpočtovým softwarem, dle výkresu 03 - Podélný profil přeložky, v části  D.1.00.4 PŘELOŽKA VODOVODU=344.600 [A]</t>
  </si>
  <si>
    <t>21.62 výkres 04 - Vzorový příčný řez, v části  D.1.00.4 PŘELOŽKA VODOVODU=21.620 [A]</t>
  </si>
  <si>
    <t>142.3368-21.62-9.74=110.977 [A] 
32.69*0.6*1.2=23.537 [B] 
Celkem: A+B=134.514 [C]</t>
  </si>
  <si>
    <t>9.74 výkres 04 - Vzorový příčný řez, v části  D.1.00.4 PŘELOŽKA VODOVODU=9.740 [A]</t>
  </si>
  <si>
    <t>871211121R00</t>
  </si>
  <si>
    <t>Montáž trubek polyetylenových ve výkopu d 63 mm</t>
  </si>
  <si>
    <t>97.05 výkres 02 - Situace, v části  D.1.00.4 PŘELOŽKA VODOVODU=97.050 [A]</t>
  </si>
  <si>
    <t>286136750</t>
  </si>
  <si>
    <t>Trubka voda SDR11 63x5,8 mm L=6 m</t>
  </si>
  <si>
    <t>101.903včetně ztratného 5%, výkres 02 - Situace, v části  D.1.00.4 PŘELOŽKA VODOVODU=101.903 [A]</t>
  </si>
  <si>
    <t>97.05 výkres 02 - Situace a 04 - Vzorový příčný řez, v části  D.1.00.4 PŘELOŽKA VODOVODU=97.050 [A]</t>
  </si>
  <si>
    <t>892241111R00</t>
  </si>
  <si>
    <t>Tlaková zkouška vodovodního potrubí DN 80</t>
  </si>
  <si>
    <t>97.05 viz. 01 - Technická zpráva a výkres 02 - Situace, v části  D.1.00.4 PŘELOŽKA VODOVODU=97.050 [A]</t>
  </si>
  <si>
    <t>892233111R00</t>
  </si>
  <si>
    <t>Desinfekce vodovodního potrubí DN 70</t>
  </si>
  <si>
    <t>892372111R00</t>
  </si>
  <si>
    <t>Zabezpečení konců vodovod. potrubí DN 300</t>
  </si>
  <si>
    <t>ÚSEK</t>
  </si>
  <si>
    <t>1 viz. 01 - Technická zpráva a výkres 02 - Situace, v části  D.1.00.4 PŘELOŽKA VODOVODU=1.000 [A]</t>
  </si>
  <si>
    <t>893111121R00</t>
  </si>
  <si>
    <t>Šachta vodoměrná prefa 1,2 x 0,9 m, výška 2,0 m</t>
  </si>
  <si>
    <t>R900R031</t>
  </si>
  <si>
    <t>HZS - propojování</t>
  </si>
  <si>
    <t>150 viz. 01 - Technická zpráva, v části  D.1.00.4 PŘELOŽKA VODOVODU=150.000 [A] 
Celkem: A=150.000 [B]</t>
  </si>
  <si>
    <t>R900 R04</t>
  </si>
  <si>
    <t>HZS - přemístění vodoměrné sestavy</t>
  </si>
  <si>
    <t>16 viz. 01 - Technická zpráva, v části  D.1.00.4 PŘELOŽKA VODOVODU=16.000 [A]</t>
  </si>
  <si>
    <t>32.69 odstranění stávajícího potrubí, viz. výkres 02 - Situace, v části  D.1.00.4 PŘELOŽKA VODOVODU=32.690 [A]</t>
  </si>
  <si>
    <t>57.587=57.587 [A]</t>
  </si>
  <si>
    <t>19</t>
  </si>
  <si>
    <t>97.05 výkres 02 - Situace a 04 - Vzorový příčný řez, v části D.1.00.4 PŘELOŽKA VODOVODU=97.050 [A]</t>
  </si>
  <si>
    <t xml:space="preserve">  D1.00.5</t>
  </si>
  <si>
    <t>SO.100 - Přeložka rozvodů SŽ - CTD - nezpůsobilé</t>
  </si>
  <si>
    <t>D1.00.5</t>
  </si>
  <si>
    <t>1.   Přeložka trasy KT1</t>
  </si>
  <si>
    <t>RPol41</t>
  </si>
  <si>
    <t>Kabel sdělovací dálkový DCKQYPY 9XV1,2+33D M0,9 (ŽDK 1 Nymburk – Lysá n.Lab.)</t>
  </si>
  <si>
    <t>160viz. 01.2 - Seznam materiálu a výkres D1.00.5-02 - Situace, v části D1.00.5 PŘELOŽKA ROZVODŮ SŽ s.o. CTD=160.000 [A]</t>
  </si>
  <si>
    <t>RPol42</t>
  </si>
  <si>
    <t>Kabel sdělovací dálkový DCKQYPY 9XV1,2+33D M0,9 (ŽDK 1 Nymburk – Veleliby)</t>
  </si>
  <si>
    <t>RPol43</t>
  </si>
  <si>
    <t>Kabelová spojka na kabel typu DCKQYPY 9XV1,2+33D M0,9</t>
  </si>
  <si>
    <t>KS</t>
  </si>
  <si>
    <t>4 viz. 01.2 - Seznam materiálu, v části D1.00.5 PŘELOŽKA ROZVODŮ SŽ s.o. CTD=4.000 [A]</t>
  </si>
  <si>
    <t>RPol44</t>
  </si>
  <si>
    <t>Kabel sdělovací dálkový DCKQYPY 3XV1,2+14D M0,9 (ŽDK 20 Nymburk – Jíkev)</t>
  </si>
  <si>
    <t>RPol45</t>
  </si>
  <si>
    <t>Kabelová spojka na kabel typu DCKQYPY 3XV1,2+14D M0,9</t>
  </si>
  <si>
    <t>2 viz. 01.2 - Seznam materiálu, v části D1.00.5 PŘELOŽKA ROZVODŮ SŽ s.o. CTD=2.000 [A]</t>
  </si>
  <si>
    <t>RPol46</t>
  </si>
  <si>
    <t>Elektronická značka tzv. BallMarker, oranžová (pro novou kab. trasu přeložky metal. kabelů)</t>
  </si>
  <si>
    <t>33viz. 01.2 - Seznam materiálu, v části D1.00.5 PŘELOŽKA ROZVODŮ SŽ s.o. CTD=33.000 [A]</t>
  </si>
  <si>
    <t>RPol47</t>
  </si>
  <si>
    <t>Kabelová chránička ohebná, dvouplášťová, rudá, korugovaná, d 110mm</t>
  </si>
  <si>
    <t>210viz. 01.2 - Seznam materiálu a výkres D1.00.5-02 - Situace, v části D1.00.5 PŘELOŽKA ROZVODŮ SŽ s.o. CTD=210.000 [A]</t>
  </si>
  <si>
    <t>D2</t>
  </si>
  <si>
    <t>2.   Přeložka trasy KT2</t>
  </si>
  <si>
    <t>RPol48</t>
  </si>
  <si>
    <t>Kabel sdělovací TCEKEE 200XN 0,8 (MK Elektroúsek VBŽ - buňka ŽOS)</t>
  </si>
  <si>
    <t>70viz. 01.2 - Seznam materiálu a výkres D1.00.5-02 - Situace, v části D1.00.5 PŘELOŽKA ROZVODŮ SŽ s.o. CTD=70.000 [A]</t>
  </si>
  <si>
    <t>RPol49</t>
  </si>
  <si>
    <t>Kabelová spojka na kabel typu TCEKEE 200XN 0,8</t>
  </si>
  <si>
    <t>1viz. 01.2 - Seznam materiálu a výkres D1.00.5-02 - Situace, v části D1.00.5 PŘELOŽKA ROZVODŮ SŽ s.o. CTD=1.000 [A] 
Celkem: A=1.000 [B]</t>
  </si>
  <si>
    <t>RPol50</t>
  </si>
  <si>
    <t>Elektronická značka tzv. BallMarker, oranžová (pro novou kab. trasu přeložky metal. kabelu)</t>
  </si>
  <si>
    <t>4viz. 01.2 - Seznam materiálu a výkres D1.00.5-02 - Situace, v části D1.00.5 PŘELOŽKA ROZVODŮ SŽ s.o. CTD=4.000 [A]</t>
  </si>
  <si>
    <t>RPol51</t>
  </si>
  <si>
    <t>Odbočovací kabelová spojka z kabelu TCEKEE 200XN 0,8 pro kabel TCEKEE 20XN 0,6</t>
  </si>
  <si>
    <t>1viz. 01.2 - Seznam materiálu a výkres D1.00.5-02 - Situace, v části D1.00.5 PŘELOŽKA ROZVODŮ SŽ s.o. CTD=1.000 [A]</t>
  </si>
  <si>
    <t>D3</t>
  </si>
  <si>
    <t>3.  Podružný materiál, přeprava materiálu</t>
  </si>
  <si>
    <t>RPol54</t>
  </si>
  <si>
    <t>Podružný drobný materiál</t>
  </si>
  <si>
    <t>CELK</t>
  </si>
  <si>
    <t>Drobný montážní materiál pro ucelenou kompletaci celého souboru (popis. kabelové štítky, kabelové pásky, popis rozvaděče apod.)</t>
  </si>
  <si>
    <t>D4</t>
  </si>
  <si>
    <t>4. Související činnosti</t>
  </si>
  <si>
    <t>RPol57</t>
  </si>
  <si>
    <t>Provedení kontrolních měření metalického kabelu, výchozí revize s vypracováním výchozí revizní zprávy</t>
  </si>
  <si>
    <t>4 viz. 01.1 - Technická zpráva, v části D1.00.5 PŘELOŽKA ROZVODŮ SŽ s.o. CTD=4.000 [A]</t>
  </si>
  <si>
    <t>RPol58</t>
  </si>
  <si>
    <t>Programování elektronických kabelových značek (tzv. BallMarkerů)</t>
  </si>
  <si>
    <t>37 viz. 01.1 - Technická zpráva a výkres D1.00.5-02 - Situace, v části D1.00.5 PŘELOŽKA ROZVODŮ SŽ s.o. CTD=37.000 [A]</t>
  </si>
  <si>
    <t>D5</t>
  </si>
  <si>
    <t>5. Zemní práce - přeložka KT1</t>
  </si>
  <si>
    <t>RPol33</t>
  </si>
  <si>
    <t>Písek kopaný (lože pro kabely a spojku), vč. dopravy</t>
  </si>
  <si>
    <t>15viz. 01.2 - Seznam materiálu a výkres D1.00.5-02 - Situace, v části D1.00.5 PŘELOŽKA ROZVODŮ SŽ s.o. CTD=15.000 [A]</t>
  </si>
  <si>
    <t>RPol61</t>
  </si>
  <si>
    <t>Ostatní práce - Kabelový výkop, 0,5x0,8m (ŠxH), písk. lože, fólie, zásypu a konečné úpravy terénu. Výkop je oceněn samostatně položkou URS</t>
  </si>
  <si>
    <t>98viz. 01.2 - Seznam materiálu a výkres D1.00.5-02 - Situace, v části D1.00.5 PŘELOŽKA ROZVODŮ SŽ s.o. CTD=98.000 [A]</t>
  </si>
  <si>
    <t>2) položka zahrnuje pískové lože, výstražnou fólii, zpětný zásyp výkopu, závěrečnou úpravu terénu a odvoz a skládkovné za přebytečný výkopek  
trasa ve volném terénu a pod chodníkem</t>
  </si>
  <si>
    <t>20</t>
  </si>
  <si>
    <t>RPol62</t>
  </si>
  <si>
    <t>Ostatní práce - Kabelový výkop, 0,5x1,1m (ŠxH), písk. lože, fólie, zásypu a konečné úpravy terénu. Výkop je oceněn samostatně položkou URS</t>
  </si>
  <si>
    <t>60viz. 01.2 - Seznam materiálu a výkres D1.00.5-02 - Situace, v části D1.00.5 PŘELOŽKA ROZVODŮ SŽ s.o. CTD=60.000 [A]</t>
  </si>
  <si>
    <t>2) položka zahrnuje pískové lože, výstražnou fólii, zpětný zásyp výkopu, závěrečnou úpravu terénu a odvoz a skládkovné za přebytečný výkopek  
trasa pod komunikací a vjezdy k objektům</t>
  </si>
  <si>
    <t>21</t>
  </si>
  <si>
    <t>RPol63</t>
  </si>
  <si>
    <t>Ostatní práce - Výkop pro kabelové spojky (ŠxDxH) 2x2,5x0,9m, písk. lože, fólie, zásypu a zhutnění terénu. Výkop je oceněn samostatně položkou URS</t>
  </si>
  <si>
    <t>2viz. 01.2 - Seznam materiálu a výkres D1.00.5-02 - Situace, v části D1.00.5 PŘELOŽKA ROZVODŮ SŽ s.o. CTD=2.000 [A]</t>
  </si>
  <si>
    <t>2) položka zahrnuje pískové lože, výstražnou fólii, zpětný zásyp výkopu, závěrečnou úpravu terénu a odvoz a skládkovné za přebytečný výkopek</t>
  </si>
  <si>
    <t>28</t>
  </si>
  <si>
    <t>131251100</t>
  </si>
  <si>
    <t>Hloubení nezapažených jam a zářezů strojně s urovnáním dna do předepsaného profilu a spádu v hornině třídy těžitelnosti I skupiny 3 do 20 m3</t>
  </si>
  <si>
    <t>CS ÚRS 2023 01</t>
  </si>
  <si>
    <t>2*2*2.5*0.9Výkop pro kabelové spojky (ŠxDxH) 2x2,5x0,9m dle PD část D1.00.5, viz. výkres D1.00.5-03, 2ks=9.000 [A]</t>
  </si>
  <si>
    <t>29</t>
  </si>
  <si>
    <t>132251103</t>
  </si>
  <si>
    <t>Hloubení nezapažených rýh šířky do 800 mm strojně s urovnáním dna do předepsaného profilu a spádu v hornině třídy těžitelnosti I skupiny 3 přes 50 do 100 m3</t>
  </si>
  <si>
    <t>0.5*0.8*98Kabelový výkop, 0,5x0,8m (ŠxH), délky 98m dle PD část D1.00.5, viz. výkres D1.00.5-03=39.200 [A] 
0.5*1.1*60Kabelový výkop, 0,5x1,1m (ŠxH), délky 60m dle PD část D1.00.5, viz. výkres D1.00.5-03=33.000 [B] 
Celkem: A+B=72.200 [C]</t>
  </si>
  <si>
    <t>D6</t>
  </si>
  <si>
    <t>6. Zemní práce - přeložka KT2</t>
  </si>
  <si>
    <t>22</t>
  </si>
  <si>
    <t>RPol64</t>
  </si>
  <si>
    <t>Ostatní práce - Výkop pro kabelovou spojku, (ŠxDxH) 1,5x2,5x0,9m, vč. písk. lože, fólie, zásypu a zhutnění terénu. Výkop je oceněn samostatně položkou URS</t>
  </si>
  <si>
    <t>24</t>
  </si>
  <si>
    <t>RPol66</t>
  </si>
  <si>
    <t>Ostatní práce - Kabelový výkop, 0,35x0,8m (ŠxH) - písk. lože, fólie, zásyp a konečná úpravy terénu. Výkop je oceněn samostatně položkou URS</t>
  </si>
  <si>
    <t>66viz. 01.2 - Seznam materiálu a výkres D1.00.5-02 - Situace, v části D1.00.5 PŘELOŽKA ROZVODŮ SŽ s.o. CTD=66.000 [A]</t>
  </si>
  <si>
    <t>25</t>
  </si>
  <si>
    <t>RPol67</t>
  </si>
  <si>
    <t>Písek kopaný (lože pro kabely, kabelovou spojku), vč. dopravy</t>
  </si>
  <si>
    <t>5viz. 01.2 - Seznam materiálu a výkres D1.00.5-02 - Situace, v části D1.00.5 PŘELOŽKA ROZVODŮ SŽ s.o. CTD=5.000 [A]</t>
  </si>
  <si>
    <t>26</t>
  </si>
  <si>
    <t>132251101</t>
  </si>
  <si>
    <t>Hloubení nezapažených rýh šířky do 800 mm strojně s urovnáním dna do předepsaného profilu a spádu v hornině třídy těžitelnosti I skupiny 3 do 20 m3</t>
  </si>
  <si>
    <t>66*0.35*0.8Kabelový výkop, 0,35x0,8m (ŠxH), 66m délky dle PD část D1.00.5 - viz. výkres D1.00.5-03=18.480 [A]</t>
  </si>
  <si>
    <t>27</t>
  </si>
  <si>
    <t>1.5*2.5*0.9Výkop pro kabelovou spojku, (ŠxDxH) 1,5x2,5x0,9m dle PD část D1.00.5, viz. výkres D1.00.5-03=3.375 [A]</t>
  </si>
  <si>
    <t xml:space="preserve">  D1.00.7</t>
  </si>
  <si>
    <t>SO.100 - Přeložka a ochrana rozvodů LDSŽ  - nezpůsobilé</t>
  </si>
  <si>
    <t>D1.00.7</t>
  </si>
  <si>
    <t>1.   Rozvaděče vč. pojistek</t>
  </si>
  <si>
    <t>RPol68</t>
  </si>
  <si>
    <t>1.1. Rozvaděč RNN.2 (LDSŽ-E2), pro připojení stáv. objektů SŽ, u SZ rohu oplocení</t>
  </si>
  <si>
    <t>1viz. 01.2 - Seznam materiálu a výkres D1.00.7-02 - Situace, v části D1.00.7 PŘELOŽKA A OCHRANA ROZVODŮ LDSŽ=1.000 [A]</t>
  </si>
  <si>
    <t>1) položka zahrnuje veškerý potřebný drobný instalační materiál pro ucelenou montáž doplnění rozvaděče  
   venkovní kompaktní pilíř, rozpojovací, jistící, provedení lištové, termoset, 5x poj. lišta vel. 2, 2135x620x250mm (VxŠxH), kompletní  
   In = 520A, Un = 400V, TN-C, IP 44, IK 10, zapojení kabelů dle výkr. dokumentace p.č. 03</t>
  </si>
  <si>
    <t>RPol69</t>
  </si>
  <si>
    <t>1.2. Rozvaděč RNN.3 (LDSŽ-E3), pro připojení stáv. objektů SŽ, poblíž JZ rohu oplocení</t>
  </si>
  <si>
    <t>1) položka zahrnuje veškerý potřebný drobný instalační materiál pro ucelenou montáž doplnění rozvaděče  
   venkovní kompaktní pilíř, rozpojovací, jistící, provedení lištové, termoset, 4x poj. lišta vel. 2, 2135x470x250mm (VxŠxH), kompletní   
   In = 520A, Un = 400V, TN-C, IP 44, IK 10, zapojení kabelů dle výkr. dokumentace p.č. 03</t>
  </si>
  <si>
    <t>RPol70</t>
  </si>
  <si>
    <t>pojistka nožová PN2, 250A/gG</t>
  </si>
  <si>
    <t>27viz. 01.2 - Seznam materiálu a výkres D1.00.7-02 - Situace, v části D1.00.7 PŘELOŽKA A OCHRANA ROZVODŮ LDSŽ=27.000 [A]</t>
  </si>
  <si>
    <t>1) položka zahrnuje veškerý potřebný drobný instalační materiál pro ucelenou montáž doplnění rozvaděče  
1.3.2. Pojistky nožové,  pro osazení do rozvaděčů RNN.2 (LDSŽ-E2) a RNN.3 (LDSŽ-E3)   
   osazení pojistek v rozvaděčích dle výkr. dokumentace p.č. 03</t>
  </si>
  <si>
    <t>RPol71</t>
  </si>
  <si>
    <t>pojistka nožová PN2, 200A/gG</t>
  </si>
  <si>
    <t>3viz. 01.2 - Seznam materiálu a výkres D1.00.7-02 - Situace, v části D1.00.7 PŘELOŽKA A OCHRANA ROZVODŮ LDSŽ=3.000 [A]</t>
  </si>
  <si>
    <t>2.  Kabely vč. příslušenství a zemnící drát</t>
  </si>
  <si>
    <t>RPol72</t>
  </si>
  <si>
    <t>Kabel 1-AYKY 3x240+120 mm2</t>
  </si>
  <si>
    <t>280dle kabelové tabulky v.č. 01.3 uvedené v PD, výkres D1.00.7-02=280.000 [A]</t>
  </si>
  <si>
    <t>RPol73</t>
  </si>
  <si>
    <t>Koncovka kabelu pro 1-AYKY 3x240+120, teplem smrštitelná</t>
  </si>
  <si>
    <t>9viz. 01.2 - Seznam materiálu a výkres D1.00.7-02 - Situace, v části D1.00.7 PŘELOŽKA A OCHRANA ROZVODŮ LDSŽ=9.000 [A]</t>
  </si>
  <si>
    <t>RPol74</t>
  </si>
  <si>
    <t>Elektronická značka tzv. BallMarker, červená (pro novou kab. trasu přeložky rozvodů LDSŽ)</t>
  </si>
  <si>
    <t>14viz. 01.2 - Seznam materiálu a výkres D1.00.7-02 - Situace, v části D1.00.7 PŘELOŽKA A OCHRANA ROZVODŮ LDSŽ=14.000 [A]</t>
  </si>
  <si>
    <t>RPol75</t>
  </si>
  <si>
    <t>Ukončení vodíčů do 240 mm2</t>
  </si>
  <si>
    <t>RPol76</t>
  </si>
  <si>
    <t>Ukončení vodíčů do 120 mm2</t>
  </si>
  <si>
    <t>3.  Ochranné uzemnění</t>
  </si>
  <si>
    <t>R35442062.1</t>
  </si>
  <si>
    <t>Zemnící svorka pásek-pásek, pozink</t>
  </si>
  <si>
    <t>4viz. 01.2 - Seznam materiálu a výkres D1.00.7-02 - Situace, v části D1.00.7 PŘELOŽKA A OCHRANA ROZVODŮ LDSŽ=4.000 [A]</t>
  </si>
  <si>
    <t>741410021</t>
  </si>
  <si>
    <t>Montáž uzemňovacího vedení s upevněním, propojením a připojením pomocí svorek v zemi s izolací spojů pásku průřezu do 120 mm2 v městské zástavbě</t>
  </si>
  <si>
    <t>130dle PD část D1.00.7=130.000 [A]</t>
  </si>
  <si>
    <t>35442062</t>
  </si>
  <si>
    <t>pás zemnící 30x4mm FeZn</t>
  </si>
  <si>
    <t>KG</t>
  </si>
  <si>
    <t>130*1.051,05m/kg=136.500 [A]</t>
  </si>
  <si>
    <t>4.  Podružný materiál, přeprava materiálu</t>
  </si>
  <si>
    <t>RPol79</t>
  </si>
  <si>
    <t>Drobný montážní materiál pro ucelenou kompletaci celého souboru (popis. kabelové štítky, kabelové pásky, popisy rozvaděčů apod.)</t>
  </si>
  <si>
    <t>5. Související činnosti</t>
  </si>
  <si>
    <t>RPol26</t>
  </si>
  <si>
    <t>Provedení kontrolních měření, výchozí revize s vypracováním výchozí revizní zprávy</t>
  </si>
  <si>
    <t>RPol82</t>
  </si>
  <si>
    <t>Zkrácení a přepojení stávajícího kabelu do nového pilířového rozvaděče RNN.3 (LDSŽ-E3)</t>
  </si>
  <si>
    <t>6. Zemní práce</t>
  </si>
  <si>
    <t>RPol86.1</t>
  </si>
  <si>
    <t>Ostatní práce - Kabelový výkop, 0,4x0,8m (ŠxH), kompl. vč. písk. lože, fólie, zásypu a konečné úpravy terénu. Výkop je oceněn samostatně položkou URS</t>
  </si>
  <si>
    <t>120viz. 01.2 - Seznam materiálu a výkres D1.00.7-02 - Situace, v části D1.00.7 PŘELOŽKA A OCHRANA ROZVODŮ LDSŽ=120.000 [A]</t>
  </si>
  <si>
    <t>2) položka zahrnuje pískové lože, výstražnou fólii, zpětný zásyp výkopu, závěrečnou úpravu terénu a odvoz a skládkovné za přebytečný výkopek   
ve volném terénu a podél kolejí a oplocení</t>
  </si>
  <si>
    <t>RPol87</t>
  </si>
  <si>
    <t>Ostatní práce - Výkop pro pilířový rozvaděč, 0,8x0,6x0,7m (DxŠxH), kompl. vč. písk. lože, zásypu a úpravy terénu. Výkop je oceněn samostatně položkou URS</t>
  </si>
  <si>
    <t>2viz. 01.2 - Seznam materiálu a výkres D1.00.7-02 - Situace, v části D1.00.7 PŘELOŽKA A OCHRANA ROZVODŮ LDSŽ=2.000 [A]</t>
  </si>
  <si>
    <t>3) položka zahrnuje pískové lože, zpětný zásyp výkopu, závěrečnou úpravu terénu a odvoz a skládkovné za přebytečný výkopek  
pro rozvaděče RNN.2 (LDSŽ-E2) a RNN.3 (LDSŽ-E3)</t>
  </si>
  <si>
    <t>RPol88</t>
  </si>
  <si>
    <t>Písek kopaný (lože pro kabely a rozvaděče), vč. dopravy</t>
  </si>
  <si>
    <t>10viz. 01.2 - Seznam materiálu a výkres D1.00.7-02 - Situace, v části D1.00.7 PŘELOŽKA A OCHRANA ROZVODŮ LDSŽ=10.000 [A]</t>
  </si>
  <si>
    <t>23</t>
  </si>
  <si>
    <t>131213101R</t>
  </si>
  <si>
    <t>Hloubení jam ručně zapažených i nezapažených s urovnáním dna do předepsaného profilu a spádu v hornině třídy těžitelnosti I skupiny 3 soudržných</t>
  </si>
  <si>
    <t>3*1*2*0.8Kabelová sonda, ručně kopaná, 1x2x0,8m (ŠxDxH) dle PD část D1.00.7- viz. výkres D1.00.7-04, 3ks=4.800 [A]</t>
  </si>
  <si>
    <t>132251102</t>
  </si>
  <si>
    <t>Hloubení nezapažených rýh šířky do 800 mm strojně s urovnáním dna do předepsaného profilu a spádu v hornině třídy těžitelnosti I skupiny 3 přes 20 do 50 m3</t>
  </si>
  <si>
    <t>0.4*0.8*120Kabelový výkop, 0,4x0,8m (ŠxH), 120m dle PD část D1.00.7 - viz. výkres D1.00.7-04=38.400 [A]</t>
  </si>
  <si>
    <t>2*0.8*0.6*0.7 Výkop pro pilířový rozvaděč, 0,8x0,6x0,7m (DxŠxH) dle PD část D1.00.7 - viz. výkres D1.00.7-04, 2ks=0.672 [A]</t>
  </si>
  <si>
    <t>174111101</t>
  </si>
  <si>
    <t>Zásyp sypaninou z jakékoliv horniny ručně s uložením výkopku ve vrstvách se zhutněním jam, šachet, rýh nebo kolem objektů v těchto vykopávkách</t>
  </si>
  <si>
    <t>3*1*2*0.8Kabelová sonda, ručně kopaná, 1x2x0,8m (ŠxDxH) dle PD část D1.00.7 - viz. výkres D1.00.7-04, 3ks=4.800 [A]</t>
  </si>
  <si>
    <t xml:space="preserve">  D1.01.1 - E.2</t>
  </si>
  <si>
    <t>SO.101 - Hlavní objekt -  Hrubá spodní stavba - nezpůsobilé</t>
  </si>
  <si>
    <t>D1.01.1 - E.2</t>
  </si>
  <si>
    <t>B.3.9</t>
  </si>
  <si>
    <t>Ostatní nezařazené náklady v realizaci</t>
  </si>
  <si>
    <t>B.3.9.4.1 R</t>
  </si>
  <si>
    <t>Vypracování realizační a výrobní dodavatelské dokumentace pro hlavní objekt SO.101 a přidružené SO a PS (předpoklad 1,0% ze ZRN celého objektu)</t>
  </si>
  <si>
    <t>Položka zahrnuje veškeré činnosti nezbytné k vypracování realizační dodavatelské a výrobně technické dokumentace, které doplňuje a upřesňuje projektovou dokumentaci pro provedení stavby. Jedná se o dopracování PDPS pro SO a PS vyplývající z konkrétních výrobků dodávaných v rámci realizace na stavbu a s tím spojená specifická technická řešení.   
Realizační dodavatelská a výrobně technická dokumentace zahrnuje práce dle kap. K POŽADAVKY NA VYPRACOVÁNÍ DOKUMENTACE ZAJIŠŤOVANÉ  ZHOTOVITELEM STAVBY - v Technické zprávě architektonicko-stavebního řešení, v tištěné i digitální podobě dle SoD.       
Realizační dokumentace zhotovitele bude předložena k odsouhlasení autorskému dozoru stavby před zahájením prací.</t>
  </si>
  <si>
    <t>E2.1</t>
  </si>
  <si>
    <t>Zemní práce</t>
  </si>
  <si>
    <t>131251106</t>
  </si>
  <si>
    <t>Hloubení nezapažených jam a zářezů strojně s urovnáním dna do předepsaného profilu a spádu v hornině třídy těžitelnosti I skupiny 3 přes 1 000 do 5 000 m3</t>
  </si>
  <si>
    <t>1823*1.25výkop stavební 2509.768 do hloubky -1,25m dle SKR=2 278.750 [A] 
= 
60*(1.75-1.25)*(2.4*2.4)výkop kolem piloty - 60 ks dle PD v.č.02=172.800 [C] 
4.1*5.75*0.4výkop pro základ schodiště dle PD v.č.02=9.430 [D] 
4.4*9.25*0.4výkop pro základ pod věž dle PD v.č.02=16.280 [E] 
11.1*1.25výkop pro základ přístavby věže dle PD v.č.02=13.875 [F] 
9.1*1.05*0.1výkop pro prefa pas E03 dle PD v.č.02=0.956 [G] 
(1.7-1.25)*31.51výkop pro montážní jámu dle PD v.č.02=14.180 [H] 
2.2*2.2*(1.45-1.25)výkop pro ORL dle PD v.č.02=0.968 [I] 
1.1*5.75*0.4výkop šachty výtahu=2.530 [J] 
Celkem: A+B+C+D+E+F+G+H+I+J=</t>
  </si>
  <si>
    <t>122251104</t>
  </si>
  <si>
    <t>Odkopávky a prokopávky nezapažené strojně v hornině třídy těžitelnosti I skupiny 3 přes 100 do 500 m3</t>
  </si>
  <si>
    <t>1.21*6.9*3.6+1.19*6.6*3.6výkop příjezdových ramp ve sklonu 1:6 dle PD v.č.02=58.331 [A] 
= 
1.1*1.1/2*70.6+1.08*1.08/2*28.75+1.2*1.2/2*(12.4+5.3/2)+1.19*1.19/2*(50.3+5.5/2)+1.2*1.2/2*(19.9+5.8/2)+1.31*1.31/2*(5.7/2+3.05)=129.357 [C] 
výkop pro svahování ve sklonu 1:1 po obvodě stavební jámy dle PD v.č.02  
 k výpočtu použity střední hodnoty mezi dvěma jednotlivými výškovými body terénu 
= 
1.25*1.25/2*18.6výkop pro svahování ve sklonu 1:1 po obvodě pro základ přístavby oc. věže dle PD v.č.02=14.531 [E] 
0.45*0.45/2*35.6výkop pro montážní jámu svahování sklon 1:1  dle PD v.č.02=3.605 [F] 
= 
Celkem: A+B+C+D+E+F+G=</t>
  </si>
  <si>
    <t>0.1*(1.05+11.9+0.1+3.6+4.8+3.6+3.65+6.9+0.6+2+4.85+4.85+6.8+2.6+4.85+6.825+3.6*4)8.3375 pro základové pasy do hloubky -1,35m=8.338 [A]</t>
  </si>
  <si>
    <t>131251201</t>
  </si>
  <si>
    <t>Hloubení zapažených jam a zářezů strojně s urovnáním dna do předepsaného profilu a spádu v hornině třídy těžitelnosti I skupiny 3 do 20 m3</t>
  </si>
  <si>
    <t>2.2*1.9*(2.05-1.25)=3.344 [A] 
2.2*1.85*(2.05-1.25)=3.256 [B] 
2.2*2.0*(2.05-1.25)=3.520 [C] 
= 
= 
Celkem: A+B+C+D+E=</t>
  </si>
  <si>
    <t>151101201</t>
  </si>
  <si>
    <t>Zřízení pažení stěn výkopu bez rozepření nebo vzepření příložné, hloubky do 4 m</t>
  </si>
  <si>
    <t>2*(2.2+1.9)*(2.05-1.25)=6.560 [A] 
2*(2.2+1.85)*(2.05-1.25)=6.480 [B] 
2*(2.2+2.0)*(2.05-1.25)=6.720 [C] 
= 
 jámy zapažené pro prefa revizní šachty dle PD v.č. 02 
Celkem: A+B+C+D=</t>
  </si>
  <si>
    <t>151101301</t>
  </si>
  <si>
    <t>Zřízení rozepření zapažených stěn výkopů s potřebným přepažováním při pažení příložném, hloubky do 4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</si>
  <si>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</si>
  <si>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</si>
  <si>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</si>
  <si>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270*0.61vyvrtaná 299.291125 od pilot=164.700 [A] 
205.8230975=205.823 [B] 
2509.768=2 509.768 [C] 
8.3375=8.338 [D] 
= 
Celkem: A+B+C+D+E=</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</si>
  <si>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</si>
  <si>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</si>
  <si>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</si>
  <si>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19.8*0.1+15.7*0.1zásyp pod základy schodiště=3.550 [A] 
(52.35*15.175+6.9*14.75-19.8)*0.65zásyp pod pojízdnou podlahu=569.651 [B] 
(47.25*9.425+241+13.3)*0.75zásyp pod nepojízdnou podlahu=524.723 [C] 
= 
1.1*1.1/2*70.6+1.08*1.08/2*28.75+1.2*1.2/2*(12.4+5.3/2)+1.19*1.19/2*(50.3+5.5/2)+1.2*1.2/2*(19.9+5.8/2)+1.31*1.31/2*(5.7/2+3.05)=129.357 [E] 
zásyp pro svahování ve sklonu 1:1 po obvodě stavební jámy dle PD v.č.02  
= 
1.25*1.25/2*18.6zásyp pro svahování ve sklonu 1:1 po obvodě pro základ přístavby oc. věže dle PD v.č.02=14.531 [G] 
0.45*0.45/2*35.6zásyp po obvodě montážní 2509.768 svahování sklon 1:1  dle PD v.č.02=3.605 [H] 
1.21*6.9*3.6+1.19*6.6*3.6zásyp příjezdových ramp ve sklonu 1:6 dle PD v.č.02=58.331 [I] 
-17odečet objemu základových pasů a patek=-17.000 [J] 
Mezisoučet: A+B+C+D+E+F+G+H+I+J= 
= 
= 
= 
Celkem: A+B+C+D+E+F+G+H+I+J+L+M+N=</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</si>
  <si>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</si>
  <si>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116951212</t>
  </si>
  <si>
    <t>Zemina promísená s vápnem na deponii za účelem zlepšení jejích mechanických vlastností do zásypů inženýrských sítí a stavebních objektů v množství z objemové hm</t>
  </si>
  <si>
    <t>Zemina promísená s vápnem na deponii za účelem zlepšení jejích mechanických vlastností do zásypů inženýrských sítí a stavebních objektů v množství z objemové hmotnosti zeminy po zhutnění přes 1 do 1,5 %</t>
  </si>
  <si>
    <t>1286.7475975=1 286.748 [A]</t>
  </si>
  <si>
    <t>1. Ceny jsou určeny především pro úpravu jemnozrnných zemin skupiny F (dle ČSN 736133 čl. 3.11 a3.12).  
2. Vcenách jsou započteny náklady na:  
a) promísení zeminy zemní frézou s vápnem,  
b) dodávku nehašeného vápna CL Q. Předpokládá se objemová hmotnost zeminy 1750 kg/m3. V cenách je započteno ztratné ve výši 1 % z množství dodávaného vápna.  
3. V cenách nejsou započteny náklady na přemístění zeminy na deponii, tvarová úprava figur, překrytí fólií, přemístění upravené zeminy z deponie k místu zasypání, ukládání a hutnění; tyto náklady se oceňují cenami souborů cen tohoto katalogu.  
4. Zeminy upravené na deponii vápnem lze skladovat v uzavřeném stavu (fólií, zahutněním povrchu apod.) po dobu 1 měsíce, případně i déle. Časovou degradaci doporučujeme ověřit laboratorními zkouškami.  
5. Zeminy, kde součástí pojiva je cement, směsná hydraulická pojiva nebo fluidní popílek vybuzující hydraulickou reakci, nelze skladovat.</t>
  </si>
  <si>
    <t>174151101</t>
  </si>
  <si>
    <t>Zásyp sypaninou z jakékoliv horniny strojně s uložením výkopku ve vrstvách se zhutněním jam, šachet, rýh nebo kolem objektů v těchto vykopávkách</t>
  </si>
  <si>
    <t>181951112</t>
  </si>
  <si>
    <t>Úprava pláně vyrovnáním výškových rozdílů strojně v hornině třídy těžitelnosti I, skupiny 1 až 3 se zhutněním</t>
  </si>
  <si>
    <t>1685zhutnění dna stavební 2509.768 na předepsanou hodnotu dle TZ SKR=1 685.000 [A] 
60*(2.4*2.4-0.61)zhutnění dna výkopu kolem pilot na předepsanou hodnotu dle TZ SKR=309.000 [B] 
3.9*5.525zhutnění plochy základu schodiště na předepsanou hodnotu dle TZ SKR=21.548 [C] 
4.4*9.25 zhutnění plochy základu pod věž na předepsanou hodnotu dle TZ SKR=40.700 [D] 
9.1*1.05zhutnění dna pro  prefa pas E03 na předepsanou hodnotu dle TZ SKR=9.555 [E] 
(52.35*15.175+6.9*14.75-19.8)zhutnění plochy pod pojížděnou podlahou na předepsanou hodnotu dle TZ SKR=876.386 [F] 
(47.25*9.425+241+13.3)zhutnění plochy pod nepojížděnou podlahou na předepsanou hodnotu dle TZ SKR=699.631 [G] 
1.2*(70.6+28.7+14.4+5.5+50.3+19.9+5.8+3)zhutnění okrajů a svahovaní  stavební 2509.768 po zásypu na předepsanou hodnotu dle TZ SKR=237.840 [H] 
3.6*6.6+3.6*6.9zhutnění příjezdových ramp po zásypu=48.600 [I] 
= 
Celkem: A+B+C+D+E+F+G+H+I+J=</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</si>
  <si>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</si>
  <si>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Nakládání s odpadem - odpad ze zeminy a kamení zatříděný do Katalogu odpadů pod kódem 17 05 04</t>
  </si>
  <si>
    <t>(299.291125 - 0.75*125.5)*2299.291125 na skládku 2000kg/m3=410.332 [A] 
2*(2888.6285975-1286.7475975)299.291125 na skládku 2000kg/m3=3 203.762 [B] 
Celkem: A+B=3 614.094 [C]</t>
  </si>
  <si>
    <t>Evidenční položka. Neoceňovat v objektu SO/PS, položka se oceňuje pouze v objektu SO-90-90.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</si>
  <si>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Nakládání s odpadem - odpad nebezpečný zatříděný do Katalogu odpadů pod kódem 17 05 03*</t>
  </si>
  <si>
    <t>= 
20nebezpečný odpad pro odvoz na skládku=20.000 [B]</t>
  </si>
  <si>
    <t>Evidenční položka. Neoceňovat v objektu SO/PS, položka se oceňuje pouze v objektu SO-90-90.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</si>
  <si>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119004121</t>
  </si>
  <si>
    <t>Pomocné konstrukce při zabezpečení výkopu bezpečný vstup nebo výstup rampou zřízení</t>
  </si>
  <si>
    <t>20*2.8rampa 20 ks=56.000 [A]</t>
  </si>
  <si>
    <t>1. V ceně zřízení -2121, -2131, -2411, -3211, -3212, -3213, -3215, -3217, -3141,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</si>
  <si>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119004122</t>
  </si>
  <si>
    <t>Pomocné konstrukce při zabezpečení výkopu bezpečný vstup nebo výstup rampou odstranění</t>
  </si>
  <si>
    <t>E2.2</t>
  </si>
  <si>
    <t>Zakládání stavby</t>
  </si>
  <si>
    <t>226213115</t>
  </si>
  <si>
    <t>Velkoprofilové vrty náběrovým vrtáním svislé zapažené ocelovými pažnicemi průměru přes 850 do 1050 mm, v hl od 0 do 5 m v hornině tř. V</t>
  </si>
  <si>
    <t>60*4.5vrtané piloty 60 ks=270.000 [A]</t>
  </si>
  <si>
    <t>231212113</t>
  </si>
  <si>
    <t>Zřízení výplně pilot zapažených s vytažením pažnic z vrtu svislých z betonu železového, v hl od 0 do 10 m, při průměru piloty přes 650 do 1250 mm</t>
  </si>
  <si>
    <t>270=270.000 [A]</t>
  </si>
  <si>
    <t>1. V cenách jsou započteny i náklady na vytažení pažnic.  
2.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3. Množství měrných jednotek se u dodávky určuje vm3 objemu výplně piloty.  
4. Do celkového množství se započítává i objem výplně pro nutné nadbetonování při betonování do suspenze.  
5. Pokud je výplň dodávána přímo na místo zabudování nebo do prostoru technologické manipulace, její hmotnost se nezapočítává do přesunu hmot.  
6. V cenách nejsou započteny náklady na provedení vrtu.</t>
  </si>
  <si>
    <t>R8933330.1</t>
  </si>
  <si>
    <t>beton C 30/37 dle specifikace TZ</t>
  </si>
  <si>
    <t>270*0.61=164.700 [A]</t>
  </si>
  <si>
    <t>Specifikace dle TZ E.2.2</t>
  </si>
  <si>
    <t>231611114</t>
  </si>
  <si>
    <t>Výztuž pilot betonovaných do země z oceli 10 505 (R)</t>
  </si>
  <si>
    <t>60*0.187celková hmotnost výztuže pilot =11.220 [A]</t>
  </si>
  <si>
    <t>1. Ceny lze použít i pro zřízení armokošů.  
2. V cenách nejsou započteny náklady na uložení výztuže a nastavení armokošů; tyto náklady jsou započteny vcenách souboru cen 231 . . - Zřízení výplně pilot z betonu železového, části A01 Zvláštní zakládání objektů.</t>
  </si>
  <si>
    <t>239111113</t>
  </si>
  <si>
    <t>Odbourání vrchní znehodnocené části výplně betonových pilot při průměru piloty přes 650 do 1250 mm</t>
  </si>
  <si>
    <t>60*0.560 ks pilot do délky 0,5m=30.000 [A]</t>
  </si>
  <si>
    <t>1. Množství měrných jednotek se určuje v m délky odbourávané výplně piloty.</t>
  </si>
  <si>
    <t>997006511</t>
  </si>
  <si>
    <t>Vodorovná doprava suti na skládku s naložením na dopravní prostředek a složením do 100 m</t>
  </si>
  <si>
    <t>1. Pro volbu ceny je rozhodující dopravní vzdálenost těžiště skládky a půdorysné plochy objektu.</t>
  </si>
  <si>
    <t>Nakládání s odpadem - Odpad z Prostého betonu zatříděného do Katalogu odpadů pod kódem O 17 01 01</t>
  </si>
  <si>
    <t>Evidenční položka. Neoceňovat v objektu SO/PS, položka se oceňuje pouze v objektu SO-90-90.  
Poznámka k položce: Všechny položky nákládání s odpady zahrnují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</si>
  <si>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279113135</t>
  </si>
  <si>
    <t>Základové zdi z tvárnic ztraceného bednění včetně výplně z betonu bez zvláštních nároků na vliv prostředí třídy C 16/20, tloušťky zdiva přes 300 do 400 mm</t>
  </si>
  <si>
    <t>(1.35-0.25)*(15+0.8+5+6.25+6.925+5+5+2.2+1.5+6.825+6.25+5+5+6.825+6.25+2.6+5+5+6.25)Základové pasy dle PD v.č.02=112.943 [A]</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</si>
  <si>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</si>
  <si>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</si>
  <si>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</si>
  <si>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2*4*(15+0.8+5+6.25+6.925+5+5+2.2+1.5+6.825+6.25+5+5+6.825+6.25+2.6+5+5+6.25)*0.23/1000vodorovná dle TZ E2.2 výztuž pr. 6 mm - 0,23kg/m=0.189 [A] 
= 
8*3.9*1.0*0.23/1000přizdívka kolem žb šachty na ose 4 dle PD v.č.02 vodorovná dle TZ E2.2 výztuž pr. 6 mm - 0,23kg/m=0.007 [C] 
= 
(8*7.3*0.6+8*8.2*0.75)*0.23/1000přizdívka kolem atyp žb šacht na ose B dle PD v.č.02 vodorovná dle TZ E2.2 výztuž pr. 6 mm - 0,23kg/m=0.019 [E] 
= 
Celkem: A+B+C+D+E+F=</t>
  </si>
  <si>
    <t>279361821</t>
  </si>
  <si>
    <t>Výztuž základových zdí nosných svislých nebo odkloněných od svislice, rovinných nebo oblých, deskových nebo žebrových, včetně výztuže jejich žeber z betonářské oceli 10 505 (R) nebo BSt 500</t>
  </si>
  <si>
    <t>(15+0.8+5+6.25+6.925+5+5+2.2+1.5+6.825+6.25+5+5+6.825+6.25+2.6+5+5+6.25)*10*1.1*0.89/1000svislá dle TZ E2.2 výztuž pr. 12 mm - 0,89kg/m=1.005 [A] 
= 
8*3.9*1.0*0.89/1000přizdívka kolem žb šachty na ose 4 dle PD v.č.02 svislá dle TZ E2.2 výztuž pr. 12 mm - 0,89kg/m=0.028 [C] 
(8*7.3*0.6+8*8.2*0.75)*0.89/1000přizdívka kolem atyp žb šacht na ose B dle PD v.č.02 svislá dle TZ E2.2 výztuž pr. 12 mm - 0,89kg/m=0.075 [D] 
= 
Celkem: A+B+C+D+E=</t>
  </si>
  <si>
    <t>271532212</t>
  </si>
  <si>
    <t>Podsyp pod základové konstrukce se zhutněním a urovnáním povrchu z kameniva hrubého, frakce 16 - 32 mm</t>
  </si>
  <si>
    <t>238.99248/0.236*0.150podsyp pod pojízdnou podlahu=151.902 [A] 
575.5*0.150podsyp pod nepojízdnou podlahu=86.325 [B] 
3.9*5.75*0.3podsyp pro základ schodiště=6.728 [C] 
4.4*9.25*0.3podsyp pro základ pod věž=12.210 [D] 
2*1.2*0.45*0.3podsyp pod zákl. prahy F1.06 a 7 dle TZ SKR =0.324 [E] 
= 
Celkem: A+B+C+D+E+F= 
G * 1.05Koeficient množství=</t>
  </si>
  <si>
    <t>1. Ceny slouží pro ocenění násypů pod základové konstrukce tloušťky vrstvy do 300 mm.  
2. Násypy s tloušťkou vrstvy přesahující 300 mm se ocení cenami souboru cen 213 31-…. Polštáře zhutněné pod základy vkatalogu 800-2 Zvláštní zakládání objektů. 
Hutnění po vrstvách tl. 150 mm. Specifikace viz TZ SKR</t>
  </si>
  <si>
    <t>273313611</t>
  </si>
  <si>
    <t>Základy z betonu prostého desky z betonu kamenem neprokládaného tř. C 16/20</t>
  </si>
  <si>
    <t>46*0.1*(2.4*2.4)podkladní beton pod hlavice piloty - 46 ks=26.496 [A] 
12*0.1*2.4*2.5podkladní beton pod rozšířené hlavice piloty - 12 ks=7.200 [B] 
2*2.2*2.2*0.1podkladní beton pod patky=0.968 [C] 
3.9*5.75*0.1podkladní beton pro základ schodiště=2.243 [D] 
4.4*9.25*0.1podkladní beton pro základ pod věž=4.070 [E] 
= 
575.5*0.1podkladní beton pod nepojízdnou podlahu=57.550 [G] 
= 
1.1*6.7*0.1podkladní beton základu šachty výtahu=0.737 [I] 
1.1*1.9*0.1*3podkladní beton pod šachty žb prefa=0.627 [J] 
1.1*(1.9*0.15+3.7*0.1+4.5*0.1)podkladní beton pod šachty ze ztraceného bednění=1.216 [K] 
1.1*24.2*0.1podkladní beton pod montážní jámu=2.662 [L] 
= 
= 
Celkem: A+B+C+D+E+F+G+H+I+J+K+L+M+N=</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</si>
  <si>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</si>
  <si>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273321611</t>
  </si>
  <si>
    <t>Základy z betonu železového (bez výztuže) desky z betonu bez zvláštních nároků na prostředí tř. C 30/37</t>
  </si>
  <si>
    <t>= 
238.99248/0.236*0.1PB pod pojízdnou podlahu skladby P1.1 a P1.2=101.268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</si>
  <si>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</si>
  <si>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30</t>
  </si>
  <si>
    <t>273362021</t>
  </si>
  <si>
    <t>Výztuž základů desek ze svařovaných sítí z drátů typu KARI</t>
  </si>
  <si>
    <t>0.0079*238.99248/0.2367,9kg/m2 KARI sítě na plochu podkladniho betonu=8.000 [A]</t>
  </si>
  <si>
    <t>1. Ceny platí pro desky rovné, snáběhy, hřibové nebo upnuté do žeber včetně výztuže těchto žeber.</t>
  </si>
  <si>
    <t>31</t>
  </si>
  <si>
    <t>273321511</t>
  </si>
  <si>
    <t>Základy z betonu železového (bez výztuže) desky z betonu bez zvláštních nároků na prostředí tř. C 25/30</t>
  </si>
  <si>
    <t>19.28m.č. 124 dle PD v.č.04=19.280 [A] 
28.32m.č. 101 dle PD v.č.04=28.320 [B] 
31.15m.č. 102 dle PD v.č.04=31.150 [C] 
Mezisoučet: A+B+C=78.750 [D] 
= 
6.64m.č. 103 dle PD v.č.04=6.640 [F] 
7.49m.č. 108 dle PD v.č.04=7.490 [G] 
27.06m.č. 115a dle PD v.č.04=27.060 [H] 
11.01m.č. 117 dle PD v.č.04=11.010 [I] 
6.44m.č. 118 dle PD v.č.04=6.440 [J] 
24.83m.č. 120 dle PD v.č.04=24.830 [K] 
7.95m.č. 121a dle PD v.č.04=7.950 [L] 
7.51m.č. 121b dle PD v.č.04=7.510 [M] 
10.40m.č. 123 dle PD v.č.04=10.400 [N] 
8.01m.č. 125 dle PD v.č.04=8.010 [O] 
8.94m.č. 128 dle PD v.č.04=8.940 [P] 
12.61m.č. 131 dle PD v.č.04=12.610 [Q] 
2.30m.č. 132a dle PD v.č.04=2.300 [R] 
3.59m.č. 132b dle PD v.č.04=3.590 [S] 
Mezisoučet: E+F+G+H+I+J+K+L+M+N+O+P+Q+R+S= 
= 
7.97m.č. 104b dle PD v.č.04=7.970 [V] 
10.71m.č. 106 dle PD v.č.04=10.710 [W] 
7.65m.č. 107a dle PD v.č.04=7.650 [X] 
Mezisoučet: U+V+W+X= 
= 
10.65m.č. 110 dle PD v.č.04=10.650 [AA] 
7.11m.č. 111a dle PD v.č.04=7.110 [AB] 
2.23m.č. 111b dle PD v.č.04=2.230 [AC] 
Mezisoučet: Z+AA+AB+AC= 
= 
8.80m.č. 104a dle PD v.č.04=8.800 [AF] 
33.50m.č. 105 dle PD v.č.04=33.500 [AG] 
32.47m.č. 109 dle PD v.č.04=32.470 [AH] 
25.69m.č. 127 dle PD v.č.04=25.690 [AI] 
19.38m.č. 129 dle PD v.č.04=19.380 [AJ] 
7.69m.č. 130b dle PD v.č.04=7.690 [AK] 
36.44m.č. 134 dle PD v.č.04=36.440 [AL] 
20.17m.č. 135 dle PD v.č.04=20.170 [AM] 
Mezisoučet: AE+AF+AG+AH+AI+AJ+AK+AL+AM= 
= 
11m.č. 130a dle PD v.č.04=11.000 [AP] 
Mezisoučet: AO+AP= 
= 
3.92m.č. 107b dle PD v.č.04=3.920 [AS] 
Mezisoučet: AR+AS= 
= 
4.03m.č. 114 dle PD v.č.04=4.030 [AV] 
12.30m.č. 115b dle PD v.č.04=12.300 [AW] 
11.13m.č. 116 dle PD v.č.04=11.130 [AX] 
19.84m.č. 119 dle PD v.č.04=19.840 [AY] 
1.30m.č. 122 dle PD v.č.04=1.300 [AZ] 
4.18m.č. 133 dle PD v.č.04=4.180 [BA] 
Mezisoučet: AU+AV+AW+AX+AY+AZ+BA= 
53.81plocha příček bez základu mezi místnostmi=53.810 [BC] 
Celkem: A+B+C+E+F+G+H+I+J+K+L+M+N+O+P+Q+R+S+U+V+W+X+Z+AA+AB+AC+AE+AF+AG+AH+AI+AJ+AK+AL+AM+AO+AP+AR+AS+AU+AV+AW+AX+AY+AZ+BA+BC= 
= 
575.5*0.081ŽB deska tl.81mm podlahová na terénu=46.616 [BF]</t>
  </si>
  <si>
    <t>32</t>
  </si>
  <si>
    <t>273321711</t>
  </si>
  <si>
    <t>Základy z betonu železového (bez výztuže) desky z betonu bez zvláštních nároků na prostředí tř. C 35/45</t>
  </si>
  <si>
    <t>= 
65.42*0.236m.č. 112a dle PD v.č.04 skladba P1.1=15.439 [B] 
417.95*0.236m.č. 112b dle PD v.č.04 skladba P1.1=98.636 [C] 
111.55*0.236m.č. 113a dle PD v.č.04 skladba P1.1=26.326 [D] 
12.74*0.236m.č. 113b dle PD v.č.04 skladba P1.1=3.007 [E] 
= 
Mezisoučet: A+B+C+D+E+F= 
= 
405.02*0.236m.č. 126 dle PD v.č.04 ŽB deska tl. 236 mm skladba P1.2=95.585 [I] 
= 
Celkem: A+B+C+D+E+F+H+I+J=</t>
  </si>
  <si>
    <t>33</t>
  </si>
  <si>
    <t>= 
2*65.42*0.01234m.č. 112a dle PD v.č.04 skladba P1.1=1.615 [B] 
2*417.95*0.01234m.č. 112b dle PD v.č.04 skladba P1.1=10.315 [C] 
2*111.55*0.01234m.č. 113a dle PD v.č.04 skladba P1.1=2.753 [D] 
2*12.74*0.01234m.č. 113b dle PD v.č.04 skladba P1.1=0.314 [E] 
= 
Mezisoučet: A+B+C+D+E+F= 
= 
2*405.02*0.01234m.č. 126 dle PD v.č.04 Výztuž ŽB deska tl. 236 mm skladba P1.2=9.996 [I] 
= 
12,34 kg/m2 výztuže KARI 100/100/10 ve dvou vrstvách 
Celkem: A+B+C+D+E+F+H+I+J=</t>
  </si>
  <si>
    <t>34</t>
  </si>
  <si>
    <t>273351121</t>
  </si>
  <si>
    <t>Bednění základů desek zřízení</t>
  </si>
  <si>
    <t>2*(3.7+5.325)*1.0základ schodiště=18.050 [A] 
2*(4.0+8.75)*1.0základ pod věž=25.500 [B] 
(135+44+114-48+30.4+3.2+11.8)*0.1PB podlah=29.040 [C] 
(135+44)*0.236žb deska podlah pojízdných=42.244 [D] 
(114-48+30.4+3.2+11.8)*0.081žb deska podlah pochozích=9.023 [E] 
Celkem: A+B+C+D+E=123.857 [F]</t>
  </si>
  <si>
    <t>1. Ceny jsou určeny pro bednění ve volném prostranství, ve volných nebo zapažených jamách, rýhách a šachtách.  
2. Kruhové nebo obloukové bednění poloměru do 1 m se oceňuje individuálně.</t>
  </si>
  <si>
    <t>35</t>
  </si>
  <si>
    <t>273351122</t>
  </si>
  <si>
    <t>Bednění základů desek odstranění</t>
  </si>
  <si>
    <t>123.8574=123.857 [A]</t>
  </si>
  <si>
    <t>36</t>
  </si>
  <si>
    <t>273322611</t>
  </si>
  <si>
    <t>Základy z betonu železového (bez výztuže) desky z betonu se zvýšenými nároky na prostředí tř. C 30/37</t>
  </si>
  <si>
    <t>3.7*5.35*1.0základ schodiště=19.795 [A] 
4.0*8.75*1.0základ pod věž=35.000 [B] 
= 
Celkem: A+B+C=</t>
  </si>
  <si>
    <t>37</t>
  </si>
  <si>
    <t>273361821</t>
  </si>
  <si>
    <t>Výztuž základů desek z betonářské oceli 10 505 (R) nebo BSt 500</t>
  </si>
  <si>
    <t>1.813základ schodiště=1.813 [A] 
3.636základ pod věž=3.636 [B] 
= 
Celkem: A+B+C=</t>
  </si>
  <si>
    <t>38</t>
  </si>
  <si>
    <t>275351121</t>
  </si>
  <si>
    <t>Bednění základů patek zřízení</t>
  </si>
  <si>
    <t>1.4*4*0.4*46hlavice 1400x1400=103.040 [A] 
(1.4+1.5)*2*0.4*12hlavice 1400x1500=27.840 [B] 
1.2*4*1.05*2patka 1200x1200=10.080 [C] 
Celkem: A+B+C=140.960 [D]</t>
  </si>
  <si>
    <t>39</t>
  </si>
  <si>
    <t>275351122</t>
  </si>
  <si>
    <t>Bednění základů patek odstranění</t>
  </si>
  <si>
    <t>40</t>
  </si>
  <si>
    <t>275322611</t>
  </si>
  <si>
    <t>Základy z betonu železového (bez výztuže) patky z betonu se zvýšenými nároky na prostředí tř. C 30/37</t>
  </si>
  <si>
    <t>1.4*1.4*0.4*46hlavice 1400x1400=36.064 [A] 
1.4*1.5*0.4*12hlavice 1400x1500=10.080 [B] 
1.2*1.2*1.05*2patka 1200x1200=3.024 [C] 
Celkem: A+B+C=49.168 [D]</t>
  </si>
  <si>
    <t>41</t>
  </si>
  <si>
    <t>275361821</t>
  </si>
  <si>
    <t>Výztuž základů patek z betonářské oceli 10 505 (R)</t>
  </si>
  <si>
    <t>0.161*46výztuž hlavice 1400x1400=7.406 [A] 
0.165*12výztuž hlavice 1400x1500=1.980 [B] 
0.284*2výztuž patek 1200x1200=0.568 [C] 
Celkem: A+B+C=9.954 [D]</t>
  </si>
  <si>
    <t>42</t>
  </si>
  <si>
    <t>275123902</t>
  </si>
  <si>
    <t>Montáž základových patek ze železobetonu hmotnosti přes 2,5 do 5 t</t>
  </si>
  <si>
    <t>46kalich E01=46.000 [A] 
12kalich E02=12.000 [B] 
= 
Celkem: A+B+C=</t>
  </si>
  <si>
    <t>1. Za kus se považuje i každá samostatně montovaná část patky, jestliže se patka skládá ze dvou nebo více částí. 
Poznámka k položce: Specifikace dle TZ E.2.2, TZ SKR  
Položka obsahuje kompletizovaný stavební díl včetně veškerého příslušenství, montážních a spojovacích prostředků a povrchových úprav nezbytných pro instalaci a úplnou funkčnost výrobku.</t>
  </si>
  <si>
    <t>43</t>
  </si>
  <si>
    <t>R9311454.P1</t>
  </si>
  <si>
    <t>patka ŽB základová 1000x1000x1000mm - prefa kalich E01</t>
  </si>
  <si>
    <t>Poznámka k položce: Specifikace dle TZ E.2.2, TZ SKR  
Položka obsahuje kompletizovaný stavební díl včetně veškerého příslušenství, montážních a spojovacích prostředků a povrchových úprav nezbytných pro instalaci a úplnou funkčnost výrobku.</t>
  </si>
  <si>
    <t>44</t>
  </si>
  <si>
    <t>R9311454.P2</t>
  </si>
  <si>
    <t>patka ŽB základová 1000x1100x1000mm - prefa kalich E02</t>
  </si>
  <si>
    <t>R275125004.P1</t>
  </si>
  <si>
    <t>Montáž ŽB základových pasů hmotnosti do 20 t</t>
  </si>
  <si>
    <t>1kalich E03=1.000 [A]</t>
  </si>
  <si>
    <t>46</t>
  </si>
  <si>
    <t>R9311454.P3</t>
  </si>
  <si>
    <t>základový pas ŽB tvaru L 1000x850x9100 mm - prefa kalich E03</t>
  </si>
  <si>
    <t>47</t>
  </si>
  <si>
    <t>274123901</t>
  </si>
  <si>
    <t>Montáž základových pasů ze železobetonu hmotnosti do 1 t</t>
  </si>
  <si>
    <t>48</t>
  </si>
  <si>
    <t>R11454.P10</t>
  </si>
  <si>
    <t>základový práh ŽB prefabrikovaný 350x700x1500mm F01.6</t>
  </si>
  <si>
    <t>49</t>
  </si>
  <si>
    <t>R11454.P11</t>
  </si>
  <si>
    <t>základový práh ŽB prefabrikovaný 350x700x1200mm F01.7</t>
  </si>
  <si>
    <t>50</t>
  </si>
  <si>
    <t>274123902</t>
  </si>
  <si>
    <t>Montáž základových pasů ze železobetonu hmotnosti přes 1 do 4 t</t>
  </si>
  <si>
    <t>51</t>
  </si>
  <si>
    <t>R11454.P4</t>
  </si>
  <si>
    <t>základový práh ŽB prefabrikovaný 350x700x5650mm F01</t>
  </si>
  <si>
    <t>52</t>
  </si>
  <si>
    <t>R11454.P5</t>
  </si>
  <si>
    <t>základový práh ŽB prefabrikovaný 350x700x5250mm F01.1</t>
  </si>
  <si>
    <t>53</t>
  </si>
  <si>
    <t>R11454.P6</t>
  </si>
  <si>
    <t>základový práh ŽB prefabrikovaný 350x700x2400mm F01.2</t>
  </si>
  <si>
    <t>54</t>
  </si>
  <si>
    <t>R11454.P7</t>
  </si>
  <si>
    <t>základový práh ŽB prefabrikovaný 350x700x4650mm F01.3</t>
  </si>
  <si>
    <t>55</t>
  </si>
  <si>
    <t>R11454.P8</t>
  </si>
  <si>
    <t>základový práh ŽB prefabrikovaný 350x700x1650mm F01.4</t>
  </si>
  <si>
    <t>56</t>
  </si>
  <si>
    <t>274123903</t>
  </si>
  <si>
    <t>Montáž základových pasů ze železobetonu hmotnosti přes 4 do 7 t</t>
  </si>
  <si>
    <t>57</t>
  </si>
  <si>
    <t>R11454.P9</t>
  </si>
  <si>
    <t>základový práh ŽB prefabrikovaný 350x700x6900mm F01.5</t>
  </si>
  <si>
    <t>58</t>
  </si>
  <si>
    <t>R275123902.1</t>
  </si>
  <si>
    <t>Montáž ŽB revizních šachet hmotnosti do 5 t</t>
  </si>
  <si>
    <t>3dle PD v.č.03 revizní šachty prefa čtyřhranné=3.000 [A] 
= 
Celkem: A+B=</t>
  </si>
  <si>
    <t>59</t>
  </si>
  <si>
    <t>R11454.S1</t>
  </si>
  <si>
    <t>Šachta ŽB revizní prefabrikovaná 1000x800x1900mm včetně poklopu</t>
  </si>
  <si>
    <t>60</t>
  </si>
  <si>
    <t>271922223</t>
  </si>
  <si>
    <t>Podsyp pod základové konstrukce se zhutněním a urovnáním povrchu z recyklátu skleněného (z pěnového skla)</t>
  </si>
  <si>
    <t>(16.9+52.35)*2.5*0.1pěnosklo na perimetru skladby podlah P1.1 =17.313 [A] 
(17.95+7.2)*3.0*0.1pěnosklo na perimetru skladby podlah P1.2=7.545 [B] 
= 
Celkem: A+B+C=</t>
  </si>
  <si>
    <t>61</t>
  </si>
  <si>
    <t>0.1*1.4*1.63zákl. deska šachty na ose 4=0.228 [A] 
20.8*0.2základová deska montážní 2509.768 dle PD v.č.03,11 osy 11-12=4.160 [B] 
4.5*0.1+3.7*0.1základová deska atyp šachet na ose B=0.820 [C] 
5.75*0.41základová deska šachty výtahu=2.358 [D] 
= 
Celkem: A+B+C+D+E=</t>
  </si>
  <si>
    <t>62</t>
  </si>
  <si>
    <t>0.120*0.1*1.4*1.63výztuž 120kg/m3  zákl. deska šachty na ose 4=0.027 [A] 
0.120*20.8*0.2výztuž 120kg/m3 základová deska  montážní 2509.768 dle PD v.č.03,11=0.499 [B] 
4.5*0.1+3.7*0.1výztuž 120kg/m3 základová deska atyp šachet na ose B=0.820 [C] 
5.75*0.41výztuž 120kg/m3 základová deska šachty výtahu=2.358 [D] 
Celkem: A+B+C+D=3.704 [E]</t>
  </si>
  <si>
    <t>63</t>
  </si>
  <si>
    <t>9.6*0.45bednění základu šachty výtahu desky=4.320 [A] 
5.6*0.25zákl. deska šachty na ose 4=1.400 [B] 
30.12*0.3základová deska montážní 2509.768 dle PD v.č.03,11 osy 11-12=9.036 [C] 
9.6*0.2+9.65*0.2základová deska atyp šachet na ose B=3.850 [D] 
9.6*0.55základová deska šachty výtahu=5.280 [E] 
Celkem: A+B+C+D+E=23.886 [F]</t>
  </si>
  <si>
    <t>64</t>
  </si>
  <si>
    <t>65</t>
  </si>
  <si>
    <t>279113131</t>
  </si>
  <si>
    <t>Základové zdi z tvárnic ztraceného bednění včetně výplně z betonu bez zvláštních nároků na vliv prostředí třídy C 16/20, tloušťky zdiva 150 mm</t>
  </si>
  <si>
    <t>= 
7.3*0.6+8.2*0.75atyp žb šachty na ose B dle PD v.č.03=10.530 [B] 
= 
Celkem: A+B+C=</t>
  </si>
  <si>
    <t>66</t>
  </si>
  <si>
    <t>279113132</t>
  </si>
  <si>
    <t>Základové zdi z tvárnic ztraceného bednění včetně výplně z betonu bez zvláštních nároků na vliv prostředí třídy C 16/20, tloušťky zdiva přes 150 do 200 mm</t>
  </si>
  <si>
    <t>3.9*1.0žb šachta na ose 4 dle PD v.č.03=3.900 [A] 
= 
Celkem: A+B=</t>
  </si>
  <si>
    <t>67</t>
  </si>
  <si>
    <t>279321346</t>
  </si>
  <si>
    <t>Základové zdi z betonu železového (bez výztuže) bez zvláštních nároků na prostředí tř. C 20/25</t>
  </si>
  <si>
    <t>1.4*(1.6*0.2*2+12.6*2*0.3) svislé zdivo  montážní 2509.768 dle Pd.v.č.03,11=11.480 [A] 
= 
8*1.1*0.25svislé zdivo základu šachty výtahu dle PD v.č.03=2.200 [C] 
= 
Celkem: A+B+C+D=</t>
  </si>
  <si>
    <t>68</t>
  </si>
  <si>
    <t>279351311</t>
  </si>
  <si>
    <t>Bednění základových zdí rovné jednostranné zřízení</t>
  </si>
  <si>
    <t>1.4*(1.0*2+12.6*2) bednění svislé zdivo  montážní 2509.768 dle Pd.v.č.03,11=38.080 [A] 
2*8*1.1bednění oboustranné svislé zdivo základu šachty výtahu dle PD v.č.03=17.600 [B] 
Celkem: A+B=55.680 [C]</t>
  </si>
  <si>
    <t>69</t>
  </si>
  <si>
    <t>279351312</t>
  </si>
  <si>
    <t>Bednění základových zdí rovné jednostranné odstranění</t>
  </si>
  <si>
    <t>70</t>
  </si>
  <si>
    <t>0.120*1.4*(1.6*0.2*2+12.6*2*0.3) výztuž 120kg/m3 svislé zdivo  montážní 2509.768 dle Pd.v.č.03,11=1.378 [A] 
= 
0.120*8*1.1*0.25výztuž 120kg/m3 svislé zdivo základu šachty výtahu dle PD v.č.03=0.264 [C] 
= 
Celkem: A+B+C+D=</t>
  </si>
  <si>
    <t>71</t>
  </si>
  <si>
    <t>430321515</t>
  </si>
  <si>
    <t>Schodišťové konstrukce a rampy z betonu železového (bez výztuže) stupně, schodnice, ramena, podesty s nosníky tř. C 20/25</t>
  </si>
  <si>
    <t>0.35*2.44schodiště  montážní 2509.768 dle PD v.č.03=0.854 [A]</t>
  </si>
  <si>
    <t>72</t>
  </si>
  <si>
    <t>430361821</t>
  </si>
  <si>
    <t>Výztuž schodišťových konstrukcí a ramp stupňů, schodnic, ramen, podest s nosníky z betonářské oceli 10 505 (R) nebo BSt 500</t>
  </si>
  <si>
    <t>0.120*0.350*2.44výztuž 120kg/m3 desky a stupnu schodiště  montážní 2509.768 dle PD v.č.03=0.102 [A]</t>
  </si>
  <si>
    <t>73</t>
  </si>
  <si>
    <t>431351121</t>
  </si>
  <si>
    <t>Bednění podest, podstupňových desek a ramp včetně podpěrné konstrukce výšky do 4 m půdorysně přímočarých zřízení</t>
  </si>
  <si>
    <t>2.44*1.0podstupnova deska  montážní 2509.768 dle PD v.č.03=2.440 [A]</t>
  </si>
  <si>
    <t>74</t>
  </si>
  <si>
    <t>431351122</t>
  </si>
  <si>
    <t>Bednění podest, podstupňových desek a ramp včetně podpěrné konstrukce výšky do 4 m půdorysně přímočarých odstranění</t>
  </si>
  <si>
    <t>75</t>
  </si>
  <si>
    <t>434351141</t>
  </si>
  <si>
    <t>Bednění stupňů betonovaných na podstupňové desce nebo na terénu půdorysně přímočarých zřízení</t>
  </si>
  <si>
    <t>2+1.7schodistove stupne  montážní 2509.768 dle PD v.č.03=3.700 [A]</t>
  </si>
  <si>
    <t>76</t>
  </si>
  <si>
    <t>434351142</t>
  </si>
  <si>
    <t>Bednění stupňů betonovaných na podstupňové desce nebo na terénu půdorysně přímočarých odstranění</t>
  </si>
  <si>
    <t>77</t>
  </si>
  <si>
    <t>R311234001.1</t>
  </si>
  <si>
    <t>Zdivo jednovrstvé z cihel děrovaných nebroušených klasických spojených na pero a drážku na maltu M5, pevnost cihel do P10, tl. zdiva 115 mm</t>
  </si>
  <si>
    <t>30.1*1.34přizdívka kolem  montážní 2509.768 dle PD v.č.03=40.334 [A] 
3*5.52*1.9přizdívka kolem prefa revizní šachty dle PD v.č.03=31.464 [B] 
3.9*1.0přizdívka kolem žb šachty na ose 4 dle PD v.č.03=3.900 [C] 
7.3*0.6+8.2*0.75přizdívka kolem atyp žb šacht na ose B dle PD v.č.03=10.530 [D] 
= 
Celkem: A+B+C+D+E=</t>
  </si>
  <si>
    <t>Poznámka k položce: Specifikace dle TZ E.2.2, TZ SKR</t>
  </si>
  <si>
    <t>78</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</si>
  <si>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</si>
  <si>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</si>
  <si>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</si>
  <si>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2*0.4*0.4*3.14*1.25RŠ3 dle PD v.č.03 - revizní šachta kanalizace=1.256 [A]</t>
  </si>
  <si>
    <t>79</t>
  </si>
  <si>
    <t>R727111011.1</t>
  </si>
  <si>
    <t>Protipožární ucpávka prostup stěnou 1150x350 mm požární odolnost EI 120</t>
  </si>
  <si>
    <t>80</t>
  </si>
  <si>
    <t>998014021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</si>
  <si>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</si>
  <si>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</si>
  <si>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1. Pokud se prefabrikáty složí přímo do prostoru technologické manipulace (pracovní zóna jeřábu), nezapočítává se jejich hmotnost do hmotnosti pro výpočet přesunu hmot.</t>
  </si>
  <si>
    <t>E2.3</t>
  </si>
  <si>
    <t>Hydroizolace a izolace proti radonu</t>
  </si>
  <si>
    <t>81</t>
  </si>
  <si>
    <t>711111001</t>
  </si>
  <si>
    <t>Provedení izolace proti zemní vlhkosti natěradly a tmely za studena na ploše vodorovné V nátěrem penetračním</t>
  </si>
  <si>
    <t>16461646 vodorovná=1 646.000 [A]</t>
  </si>
  <si>
    <t>1. Izolace plochy jednotlivě do 10 m2 se oceňují skladebně cenou příslušné izolace a cenou 711 19-9095 Příplatek za plochu do 10 m2.</t>
  </si>
  <si>
    <t>82</t>
  </si>
  <si>
    <t>11163150</t>
  </si>
  <si>
    <t>lak penetrační asfaltový</t>
  </si>
  <si>
    <t>1646=1 646.000 [A] 
A * 0.00033Koeficient množství=0.543 [B]</t>
  </si>
  <si>
    <t>83</t>
  </si>
  <si>
    <t>711141559</t>
  </si>
  <si>
    <t>Provedení izolace proti zemní vlhkosti pásy přitavením NAIP na ploše vodorovné V</t>
  </si>
  <si>
    <t>1646=1 646.000 [A]</t>
  </si>
  <si>
    <t>1. Izolace plochy jednotlivě do 10 m2 se oceňují skladebně cenou příslušné izolace a cenou 711 19-9097 Příplatek za plochu do 10 m2.</t>
  </si>
  <si>
    <t>84</t>
  </si>
  <si>
    <t>62853004</t>
  </si>
  <si>
    <t>pás asfaltový natavitelný modifikovaný SBS tl 4,0mm s vložkou ze skleněné tkaniny a spalitelnou PE fólií nebo jemnozrnným minerálním posypem na horním povrchu</t>
  </si>
  <si>
    <t>10% navýšení na přesahy 
5% navýšení na provedení detailů 
1646=1 646.000 [A] 
A * 1.221Koeficient množství=2 009.766 [B]</t>
  </si>
  <si>
    <t>85</t>
  </si>
  <si>
    <t>711112001</t>
  </si>
  <si>
    <t>Provedení izolace proti zemní vlhkosti natěradly a tmely za studena na ploše svislé S nátěrem penetračním</t>
  </si>
  <si>
    <t>0.5*(191-9*4.2-1.65-1-0.8-1.375-1.59-0.94)1646 svislá vytažená 250mm nad terén=72.923 [A] 
0.44*7.3+0.44*9.6+9.6*1.44+5.6*0.851646 svislá šachet a ostatních základových prvků dle PD v.č.03 řez a-a b-b c-c=26.020 [B] 
1.35*30.121646 svislá montážní 2509.768 dle PD v.č.11=40.662 [C] 
3*4.8*1.91646 svislá revizní prefa šachty dle PD v.č.03=27.360 [D] 
Celkem: A+B+C+D=166.965 [E]</t>
  </si>
  <si>
    <t>86</t>
  </si>
  <si>
    <t>711142559</t>
  </si>
  <si>
    <t>Provedení izolace proti zemní vlhkosti pásy přitavením NAIP na ploše svislé S</t>
  </si>
  <si>
    <t>0.5*(191-9*4.2-1.65-1-0.8-1.375-1.59-0.94)1646 svislá vytažená 250mm nad terén=72.923 [A] 
= 
0.44*7.3+0.44*9.6+9.6*1.44+5.6*0.851646 svislá šachet a ostatních základových prvků dle PD v.č.03 řez a-a b-b c-c=26.020 [C] 
1.35*30.121646 svislá montážní 2509.768 dle PD v.č.11=40.662 [D] 
3*4.8*1.91646 svislá revizní prefa šachty dle PD v.č.03=27.360 [E] 
Celkem: A+B+C+D+E=</t>
  </si>
  <si>
    <t>88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</si>
  <si>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</si>
  <si>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</si>
  <si>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</si>
  <si>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</si>
  <si>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 xml:space="preserve">  D1.01.1 - E.3</t>
  </si>
  <si>
    <t>SO.101 - Hlavní objekt - Hrubá vrchní stavba  - nezpůsobilé</t>
  </si>
  <si>
    <t>D1.01.1 - E.3</t>
  </si>
  <si>
    <t>E.3.1</t>
  </si>
  <si>
    <t>Zděné konstrukce</t>
  </si>
  <si>
    <t>311234245</t>
  </si>
  <si>
    <t>Zdivo jednovrstvé z cihel děrovaných nebroušených klasických spojených na pero a drážku na maltu M10, pevnost cihel přes P10 do P15, tl. zdiva 250 mm</t>
  </si>
  <si>
    <t>3.6*(3*5.65+3.55)+3.75*(4.65+4)+3.3*(6.9*2+4)+3.6*(5.65*2)+3.3*(1.75+2.25+6.9)+3.75*(2.24+7.15)příčky 1.NP osy 12-4=276.840 [A] 
3.75*(1.65+3.01+4.65)+3.75*(4.5+4.65)+3.6*(1.45+5.65)příčky 1.NP osy 4-1=94.785 [B] 
3.75*4.65Schodiště na ose 1 - 1263.6075 tl. 250 mm, přizdívka je oceněna v položce 1263.6075 tl. 80 mm=17.438 [C] 
-(0.9+2*1.0+5*1.6)*2.15-(2*1.0+1.6)*2.15-0.9*2.15odečet otvorů příčky 1.NP=-33.110 [D] 
= 
4.0*(4.45+2.575)+4*(1.35+2+1.35)příčky 2.NP=46.900 [F] 
= 
Celkem: A+B+C+D+E+F+G=</t>
  </si>
  <si>
    <t>Poznámka k položce: Specifikace dle TZ E.3.1</t>
  </si>
  <si>
    <t>R342244301.R3</t>
  </si>
  <si>
    <t>Příčky jednoduché z cihel děrovaných zvukově izolační na maltu MC, pevnost cihel do P15, tl. příčky 250 mm</t>
  </si>
  <si>
    <t>3.75*(2.9+2.75+3.05)-1*2.15příčky 1.NP s odečtem otvorů=30.475 [A] 
4*(3.65*3+8*5.65)-3.3*1.5*6příčky 2.NP s odečtem otvorů=194.900 [B] 
= 
Celkem: A+B+C=</t>
  </si>
  <si>
    <t>1. Množství jednotek se určuje v m2 plochy konstrukce. 
Poznámka k položce: Specifikace dle TZ E.3.1</t>
  </si>
  <si>
    <t>311234221</t>
  </si>
  <si>
    <t>Zdivo jednovrstvé z cihel děrovaných nebroušených klasických spojených na pero a drážku na maltu M10, pevnost cihel do P10, tl. zdiva 200 mm</t>
  </si>
  <si>
    <t>2*4.375*3.2-1.45*2.25příčky 3.NP s odečtením otvorů=24.738 [A]</t>
  </si>
  <si>
    <t>R342244121.R1</t>
  </si>
  <si>
    <t>Příčka z cihel děrovaných do P10 na maltu M10 tloušťky 140 mm</t>
  </si>
  <si>
    <t>3.75*(1.8+2.45+1.9+3.4+5.75+2.35*2+0.7+2.175+1.9+2.45+4.275+3.35+3.8+6.9+2.675+3.8*3)příčky 1.NP osy 12-4=223.594 [A] 
= 
3.75*(4.65+7.45+5.35+7.6+4.65+2.3*2+3.6+2.9*2+1.65+4.65+5.95+3.025+1.7*2+5+4.3*2+2.25)příčky 1.NP osy 4-1=293.344 [C] 
= 
-(2*0.8*2.15+8*0.9*2.15+7*1*2.15+3*1.6*2.15)odečet otvorů 1.NP=-44.290 [E] 
= 
4*(4.65+2.05+2.4525+2.6)příčky 2.NP=47.010 [G] 
2.9*(2.775+4.525+2.95+1.175+1.4)příčky 3.NP=37.193 [H] 
-(2*0.9*2.15+1.0*2.15)odečet otvorů=-6.020 [I] 
Celkem: A+B+C+D+E+F+G+H+I=</t>
  </si>
  <si>
    <t>342244111</t>
  </si>
  <si>
    <t>Příčky jednoduché z cihel děrovaných klasických spojených na pero a drážku na maltu M5, pevnost cihel do P15, tl. příčky 115 mm</t>
  </si>
  <si>
    <t>(1.3+1.05+1.4)*3.75příčky 1.NP=14.063 [A]</t>
  </si>
  <si>
    <t>1. Množství jednotek se určuje v m2 plochy konstrukce.</t>
  </si>
  <si>
    <t>342244101</t>
  </si>
  <si>
    <t>Příčky jednoduché z cihel děrovaných klasických spojených na pero a drážku na maltu M5, pevnost cihel do P15, tl. příčky 80 mm</t>
  </si>
  <si>
    <t>(2.9+4.65)*3.75příčky 1.NP=28.313 [A]</t>
  </si>
  <si>
    <t>342272215</t>
  </si>
  <si>
    <t>Příčky z pórobetonových tvárnic hladkých na tenké maltové lože objemová hmotnost do 500 kg/m3, tloušťka příčky 75 mm</t>
  </si>
  <si>
    <t>2.25*3.75příčky 1.NP=8.438 [A] 
2.25*4příčky 2.NP=9.000 [B] 
= 
Celkem: A+B+C=</t>
  </si>
  <si>
    <t>342291131</t>
  </si>
  <si>
    <t>Ukotvení příček plochými kotvami, do konstrukce betonové</t>
  </si>
  <si>
    <t>53*3.75styky se svislými betonovými dílci 1.NP=198.750 [A] 
33*4styky se svislými betonovými dílci 2.NP=132.000 [B] 
1*3.2styky se svislými betonovými dílci 3.NP=3.200 [C] 
= 
Celkem: A+B+C+D=</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</si>
  <si>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</si>
  <si>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R31712PP06</t>
  </si>
  <si>
    <t>Dodávka a montáž - překlad železobetonový 250x200x1500mm</t>
  </si>
  <si>
    <t>1P06 dle PD specifikace překladů=1.000 [A]</t>
  </si>
  <si>
    <t>Položka obsahuje dodávku a montáž s dopravou kompletního výrobku.</t>
  </si>
  <si>
    <t>317142420</t>
  </si>
  <si>
    <t>Překlady nenosné z pórobetonu osazené do tenkého maltového lože, výšky do 250 mm, šířky překladu 100 mm, délky překladu do 1000 mm</t>
  </si>
  <si>
    <t>1P05 dle PD specifikace překladů=1.000 [A]</t>
  </si>
  <si>
    <t>317168052</t>
  </si>
  <si>
    <t>Překlady keramické vysoké osazené do maltového lože, šířky překladu 70 mm výšky 238 mm, délky 1250 mm</t>
  </si>
  <si>
    <t>20*2P01 dle PD specifikace překladů=40.000 [A] 
3*7P02 dle PD specifikace překladů=21.000 [B] 
= 
Celkem: A+B+C=</t>
  </si>
  <si>
    <t>317168055</t>
  </si>
  <si>
    <t>Překlady keramické vysoké osazené do maltového lože, šířky překladu 70 mm výšky 238 mm, délky 2000 mm</t>
  </si>
  <si>
    <t>2*3P03 dle PD specifikace překladů=6.000 [A] 
3*5P04 dle PD specifikace překladů=15.000 [B] 
= 
Celkem: A+B+C=</t>
  </si>
  <si>
    <t>317998111</t>
  </si>
  <si>
    <t>Izolace tepelná mezi překlady z pěnového polystyrenu výšky 24 cm, tloušťky přes 30 do 50 mm</t>
  </si>
  <si>
    <t>5*2+7*1.25P02 a P04 dle specifikace překladů=18.750 [A]</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</si>
  <si>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</si>
  <si>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</si>
  <si>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</si>
  <si>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</si>
  <si>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E.3.2</t>
  </si>
  <si>
    <t>Betonové konstrukce</t>
  </si>
  <si>
    <t>RE32J01-32</t>
  </si>
  <si>
    <t>Montáž ŽB obvodových dílců pro skelet hmotnosti do 25 t budova v do 18 m</t>
  </si>
  <si>
    <t>44stěny J01-J32 dle PD SKR výkresy dispozice 03.02-03.09=44.000 [A]</t>
  </si>
  <si>
    <t>Poznámka k položce: Specifikace dle TZ E.3.2, TZ SKR  
Položka obsahuje kompletizovaný stavební díl včetně veškerého příslušenství, montážních a spojovacích prostředků a povrchových úprav nezbytných pro instalaci a úplnou funkčnost výrobku.</t>
  </si>
  <si>
    <t>RME32J01-32</t>
  </si>
  <si>
    <t>Stavební dílce železobetonové, prefabrikované montovaných konstrukcí</t>
  </si>
  <si>
    <t>161.13stěnové panely J01-J32 dle PD SKR výkresy dispozice 03.02-03.09=161.130 [A]</t>
  </si>
  <si>
    <t>RE32L01-20</t>
  </si>
  <si>
    <t>Montáž ŽB obvodových dílců pro skelet hmotnosti do 12 t budova v do 18 m</t>
  </si>
  <si>
    <t>37Dílce atiky L01-L20 dle PD SKR výkresy dispozice 03.02-03.09=37.000 [A]</t>
  </si>
  <si>
    <t>RMRE32L01-20</t>
  </si>
  <si>
    <t>71.82dílce atiky L01-L20 dle PD SKR výkresy dispozice 03.02-03.09=71.820 [A]</t>
  </si>
  <si>
    <t>RE32H02-03</t>
  </si>
  <si>
    <t>Montáž ŽB obvodových dílců pro skelet hmotnosti do 5 t budova v do 18 m</t>
  </si>
  <si>
    <t>RMRE32H02-03</t>
  </si>
  <si>
    <t>7.03dílce SCHODIŠŤOVÉ ŠACHTY H02.1-H03.2 dle PD SKR výkresy dispozice 03.02-03.09=7.030 [A]</t>
  </si>
  <si>
    <t>RE32H01</t>
  </si>
  <si>
    <t>Montáž ŽB obvodových dílců pro skelet hmotnosti do 70 t budova v do 18 m</t>
  </si>
  <si>
    <t>RMRE32H01</t>
  </si>
  <si>
    <t>26.36stěny H01 schodišťové šachty dle PD SKR výkresy dispozice 03.02-03.09=26.360 [A]</t>
  </si>
  <si>
    <t>RE32K02</t>
  </si>
  <si>
    <t>Montáž ŽB obvodových dílců pro skelet hmotnosti do 4 t budova v do 18 m</t>
  </si>
  <si>
    <t>RMRE32K02</t>
  </si>
  <si>
    <t>3.27dílce SCHODIŠTĚ K02.1-K02.3 dle PD SKR výkresy dispozice 03.02-03.09=3.270 [A]</t>
  </si>
  <si>
    <t>RE32K01</t>
  </si>
  <si>
    <t>Montáž ŽB obvodových dílců pro skelet hmotnosti do 40 t budova v do 18 m</t>
  </si>
  <si>
    <t>RMRE32K01</t>
  </si>
  <si>
    <t>15.44stěny K01 schodiště dle PD SKR výkresy dispozice 03.02-03.09=15.440 [A]</t>
  </si>
  <si>
    <t>RE32G01-04</t>
  </si>
  <si>
    <t>Montáž ŽB obvodových dílců pro skelet hmotnosti do 35 t budova v do 18 m</t>
  </si>
  <si>
    <t>RMRE32G01-04</t>
  </si>
  <si>
    <t>85.95dílce VĚŽE dle PD SKR výkresy dispozice 03.02-03.09=85.950 [A]</t>
  </si>
  <si>
    <t>RE32S</t>
  </si>
  <si>
    <t>Montáž ŽB sloupů do dutiny patky hmotnosti do 8 t budova v do 18 m</t>
  </si>
  <si>
    <t>RMRE32S</t>
  </si>
  <si>
    <t>79.50SLOUPY SA0-SF12 dle PD SKR výkresy dispozice 03.02-03.09=79.500 [A]</t>
  </si>
  <si>
    <t>RE32A01-24</t>
  </si>
  <si>
    <t>Montáž trámů, průvlaků, ztužidel hmotnosti do 13 t budova v do 18 m</t>
  </si>
  <si>
    <t>RME32A01</t>
  </si>
  <si>
    <t>107.86PRŮVLAKY A01-A24 dle PD SKR výkresy dispozice 03.02-03.09=107.860 [A]</t>
  </si>
  <si>
    <t>RE32B01-06</t>
  </si>
  <si>
    <t>Montáž trámů, průvlaků, ztužidel hmotnosti do 7 t budova v do 18 m</t>
  </si>
  <si>
    <t>RMRE32B01-06</t>
  </si>
  <si>
    <t>21.77TRÁMY B01-B06 dle PD SKR výkresy dispozice 03.02-03.09=21.770 [A]</t>
  </si>
  <si>
    <t>RE32C01-16</t>
  </si>
  <si>
    <t>Montáž trámů, průvlaků, ztužidel hmotnosti do 5 t budova v do 18 m</t>
  </si>
  <si>
    <t>RMRE32C01-16</t>
  </si>
  <si>
    <t>53.17ZTUŽIDLA C01-C16.2 dle PD SKR výkresy dispozice 03.02-03.09=53.170 [A]</t>
  </si>
  <si>
    <t>RE32D01-02</t>
  </si>
  <si>
    <t>Montáž střešních vazníků hmotnosti do 15 t budova v do 18 m</t>
  </si>
  <si>
    <t>RMRE32D01-02</t>
  </si>
  <si>
    <t>40.44STŘEŠNÍ VAZNÍKY D01-D02 dle PD SKR výkresy dispozice 03.02-03.09=40.440 [A]</t>
  </si>
  <si>
    <t>411133902</t>
  </si>
  <si>
    <t>Montáž stropních panelů z předpjatého betonu bez závěsných háků, v budovách výšky do 18 m, hmotnosti přes 1,5 do 3 t</t>
  </si>
  <si>
    <t>106+110Spiroll P01=216.000 [A] 
128Spiroll P02=128.000 [B] 
= 
Celkem: A+B+C=</t>
  </si>
  <si>
    <t>Poznámka k položce: Specifikace dle TZ E.3.2, TZ SKR</t>
  </si>
  <si>
    <t>RE32P01</t>
  </si>
  <si>
    <t>Předpjatý betonový stropní panel Spiroll tl. 250 mm</t>
  </si>
  <si>
    <t>= 
5.65*(106+110)Spiroll P01 specifikace dle PD SKR výkresy dispozice=1 220.400 [B]</t>
  </si>
  <si>
    <t>RE32P02</t>
  </si>
  <si>
    <t>Předpjatý betonový stropní panel Spiroll tl. 200 mm</t>
  </si>
  <si>
    <t>707.72Spiroll P02  specifikace dle PD SKR výkresy dispozice=707.720 [A]</t>
  </si>
  <si>
    <t>R411321616.1</t>
  </si>
  <si>
    <t>Dobetonávka a zálivka ze ŽB tř. C 30/37, XC1</t>
  </si>
  <si>
    <t>5.0dobetonávka dle PD SKR 03.16=5.000 [A] 
6.0zálivka dle PD SKR 03.16=6.000 [B] 
= 
Celkem: A+B+C=</t>
  </si>
  <si>
    <t>R411321616.2</t>
  </si>
  <si>
    <t>Dobetonávka a zálivka ze ŽB tř. C 30/37, XC3</t>
  </si>
  <si>
    <t>7.5dobetonávka dle PD SKR 03.16=7.500 [A] 
10.5zálivka dle PD SKR 03.16=10.500 [B] 
= 
Celkem: A+B+C=</t>
  </si>
  <si>
    <t>R411361821.1</t>
  </si>
  <si>
    <t>Výztuž dobetonávky a zálivky z betonářské oceli 10 505 (R) nebo BSt 500</t>
  </si>
  <si>
    <t>1.7+0.75dle PD SKR 03.16=2.450 [A]</t>
  </si>
  <si>
    <t>RE32P03</t>
  </si>
  <si>
    <t>Montáž střešních desek nebo panelů v budovách výšky do 18 m, hmotnosti do 7 t</t>
  </si>
  <si>
    <t>1. Ceny lze použít i pro skořepinové panely. 
Poznámka k položce: Specifikace dle TZ E.3.2, TZ SKR  
Položka obsahuje kompletizovaný stavební díl včetně veškerého příslušenství, montážních a spojovacích prostředků a povrchových úprav nezbytných pro instalaci a úplnou funkčnost výrobku.</t>
  </si>
  <si>
    <t>RE32P03.2</t>
  </si>
  <si>
    <t>6.23žb prefa deska plná P03 do 7 t  dle PD SKR výkresy dispozice =6.230 [A]</t>
  </si>
  <si>
    <t>E3.3</t>
  </si>
  <si>
    <t>Ocelové konstrukce</t>
  </si>
  <si>
    <t>RE33OVON</t>
  </si>
  <si>
    <t>Montáž ocelových kcí hmotnosti do 20 t z profilů hmotnosti do 60 kg/m</t>
  </si>
  <si>
    <t>16.585-3.119ocelová nástavba dle PD SKR=13.466 [A] 
= 
10.735ocelová věž dle PD SKR=10.735 [C] 
= 
3.238ocelová výtahová šachta dle PD SKR=3.238 [E] 
Celkem: A+B+C+D+E=</t>
  </si>
  <si>
    <t>Poznámka k položce: Specifikace dle TZ E.3.3, TZ SKR  
Položka obsahuje kompletizovaný stavební díl včetně veškerého příslušenství, montážních a spojovacích prostředků a povrchových úprav nezbytných pro instalaci a úplnou funkčnost výrobku.</t>
  </si>
  <si>
    <t>R13010976.1</t>
  </si>
  <si>
    <t>ocel profilová HE-B 160 jakost S355</t>
  </si>
  <si>
    <t>Poznámka k položce: Specifikace dle TZ E.3.3, TZ SKR  
Položka obsahuje kompletizovaný stavební díl včetně veškerého příslušenství, montážních a spojovacích prostředků a povrchových úprav nezbytných pro instalaci a úplnou funkčnost výrobku.  
 Délka prvku je uvažována jako teoretická skladebná bez odečtení konstrukčních a montážních vůlí</t>
  </si>
  <si>
    <t>R13010934.1</t>
  </si>
  <si>
    <t>ocel profilová UPE 160 jakost S355</t>
  </si>
  <si>
    <t>RE33OC</t>
  </si>
  <si>
    <t>kotvení, styčníkové plechy, vzpěrky a další drobný materiál pro ocelovou věž</t>
  </si>
  <si>
    <t>1.5077-0.284ocelová nástavba - uvažováno jako 10% z celkové hmotnosti oceli dle výkazu oceli SKR=1.224 [A] 
0.976ocelová vež - uvažováno jako 10% z celkové hmotnosti oceli dle výkazu oceli SKR=0.976 [B] 
 0.2944výtahová šachta - uvažováno jako 10% z celkové hmotnosti oceli dle výkazu oceli SKR=0.294 [C] 
Celkem: A+B+C=2.494 [D]</t>
  </si>
  <si>
    <t>RE33OC1</t>
  </si>
  <si>
    <t>povrchová úprava ocelových konstrukcí</t>
  </si>
  <si>
    <t>15.077-3.119ocelová nástavba - uvažováno z celkové hmotnosti oceli dle výkazu oceli SKR=11.958 [A] 
9.76ocelová vež - uvažováno z celkové hmotnosti oceli dle výkazu oceli SKR=9.760 [B] 
2.944výtahová šachta - uvažováno z celkové hmotnosti oceli dle výkazu oceli SKR=2.944 [C] 
Celkem: A+B+C=24.662 [D]</t>
  </si>
  <si>
    <t>Specifikace dle kap 4.3.1 dle části D1.01.2 SKR  
Položka obsahuje kompletizovaný systém včetně veškerého příslušenství.</t>
  </si>
  <si>
    <t>R13010022.1</t>
  </si>
  <si>
    <t>vodorovné ztužení ocel kruhová jakost S355 D 54mm</t>
  </si>
  <si>
    <t>0.294TR54x5 vodorovné ztužení ocelové věžě=0.294 [A]</t>
  </si>
  <si>
    <t>R13010022.2</t>
  </si>
  <si>
    <t>svislé ztužení ocel kruhová jakost S355 D 70mm</t>
  </si>
  <si>
    <t>R13010314.1</t>
  </si>
  <si>
    <t>Čtvercová trubka ocelová plochá jakost S355 150x8mm</t>
  </si>
  <si>
    <t>0.086sloup atiky JS1 dle výkazu oceli SKR 4ks=0.086 [A] 
2.02nosníky JN dle výkazu oceli SKR 20ks=2.020 [B] 
= 
0.09nosníky JN2 dle výkazu oceli SKR 1ks=0.090 [D] 
0.393nosníky JN3 dle výkazu oceli SKR 6ks=0.393 [E] 
0.206sloup vchodu JS2 dle výkazu oceli SKR 2 ks=0.206 [F] 
Celkem: A+B+C+D+E+F=</t>
  </si>
  <si>
    <t>R13010318.1</t>
  </si>
  <si>
    <t>Čtvercová trubka ocelová plochá jakost S355 150x12,5mm</t>
  </si>
  <si>
    <t>6.37-1.19Sloup rámu ocelové nástavby JS dle  PD  SKR 26 ks=5.180 [A]</t>
  </si>
  <si>
    <t>R13010318.2</t>
  </si>
  <si>
    <t>Čtvercová trubka ocelová plochá jakost S355 120x8mm</t>
  </si>
  <si>
    <t>1.28Sloup JS  ocelové výtahové šachty dle  PD  SKR 6 ks=1.280 [A] 
0.419Nosník JN1  ocelové výtahové šachty dle  PD  SKR 10 ks=0.419 [B] 
0.335Nosník JN2  ocelové výtahové šachty dle  PD  SKR 6 ks=0.335 [C] 
= 
Celkem: A+B+C+D=</t>
  </si>
  <si>
    <t>R13010332.1</t>
  </si>
  <si>
    <t>Obdelníková trubka ocelová plochá jakost S355 250x150x10mm</t>
  </si>
  <si>
    <t>3.4-1.275příčel rámu JP dle PD SKR 8ks=2.125 [A] 
0.86příčel rámu JP1  dle PD SKR 2ks=0.860 [B] 
1.32příčel rámu  JP2 dle PD SKR 5ks=1.320 [C] 
Celkem: A+B+C=4.305 [D]</t>
  </si>
  <si>
    <t>R13010332.2</t>
  </si>
  <si>
    <t>Obdelníková trubka ocelová plochá jakost S355 120x60x8mm</t>
  </si>
  <si>
    <t>0.466sloup JS1 dle PD SKR 3ks=0.466 [A] 
0.122nosník JN3 dle PD SKR 4ks=0.122 [B] 
0.326nosník JN4 dle PD SKR 8ks=0.326 [C] 
Celkem: A+B+C=0.914 [D]</t>
  </si>
  <si>
    <t xml:space="preserve">  D1.01.1 - E.4.1</t>
  </si>
  <si>
    <t>SO.101 - Hlavní objekt -  Složené konstrukce - specifikace - způsobilé</t>
  </si>
  <si>
    <t>D1.01.1 - E.4.1</t>
  </si>
  <si>
    <t>E.4.2</t>
  </si>
  <si>
    <t>Konstrukce podlah</t>
  </si>
  <si>
    <t>95</t>
  </si>
  <si>
    <t>713121111</t>
  </si>
  <si>
    <t>Montáž tepelné izolace podlah rohožemi, pásy, deskami, dílci, bloky (izolační materiál ve specifikaci) kladenými volně jednovrstvá</t>
  </si>
  <si>
    <t>521.69=521.690 [A] 
853.79=853.790 [B] 
Celkem: A+B=1 375.480 [C]</t>
  </si>
  <si>
    <t>28372317</t>
  </si>
  <si>
    <t>deska EPS 100 pro konstrukce s běžným zatížením ?=0,037 tl 150mm</t>
  </si>
  <si>
    <t>521.69=521.690 [A]</t>
  </si>
  <si>
    <t>97</t>
  </si>
  <si>
    <t>63231200</t>
  </si>
  <si>
    <t>deska čedičová minerální pro snížení kročejového hluku (max. zatížení 5 kN/m2) tl 20mm</t>
  </si>
  <si>
    <t>853.79=853.790 [A] 
= 
= 
Celkem: A+B+C= 
D * 1.02Koeficient množství=</t>
  </si>
  <si>
    <t>110</t>
  </si>
  <si>
    <t>998771102.1R</t>
  </si>
  <si>
    <t>Přesun hmot tonážní stavebního dílu E.4.1 v objektech v přes 6 do 12 m</t>
  </si>
  <si>
    <t>E.4.3</t>
  </si>
  <si>
    <t>Konstrukce podhledů včetně povrchové úpravy</t>
  </si>
  <si>
    <t>98</t>
  </si>
  <si>
    <t>621221043</t>
  </si>
  <si>
    <t>Montáž kontaktního zateplení lepením a mechanickým kotvením z desek z minerální vlny s podélnou orientací vláken nebo kombinovaných na vnější podhledy, na podkl</t>
  </si>
  <si>
    <t>Montáž kontaktního zateplení lepením a mechanickým kotvením z desek z minerální vlny s podélnou orientací vláken nebo kombinovaných na vnější podhledy, na podklad dřevěný nebo kovový, tloušťky desek přes 160 do 200 mm</t>
  </si>
  <si>
    <t>43.49+3.2podhled D1.1 dle PD v.č.14,15=46.690 [A] 
11.45=11.450 [B] 
Celkem: A+B=58.140 [C]</t>
  </si>
  <si>
    <t>99</t>
  </si>
  <si>
    <t>63151540.1R</t>
  </si>
  <si>
    <t>deska tepelně izolační minerální kontaktních fasád podélné vlákno ?=0,036 tl 200mm</t>
  </si>
  <si>
    <t>46.69=46.690 [A] 
11.45=11.450 [B] 
Celkem: A+B=58.140 [C] 
C * 1.05Koeficient množství=61.047 [D]</t>
  </si>
  <si>
    <t>111</t>
  </si>
  <si>
    <t>998763302.1R</t>
  </si>
  <si>
    <t>Přesun hmot tonážní stavebního dílu E.5.3 v objektech v přes 6 do 12 m</t>
  </si>
  <si>
    <t>E.4.4</t>
  </si>
  <si>
    <t>Konstrukce obvodového pláště včetně povrchové úpravy</t>
  </si>
  <si>
    <t>622131101</t>
  </si>
  <si>
    <t>Podkladní a spojovací vrstva vnějších omítaných ploch cementový postřik nanášený ručně celoplošně stěn</t>
  </si>
  <si>
    <t>273.03=273.030 [A] 
268.9775=268.978 [B] 
796.69825=796.698 [C] 
644.7=644.700 [D] 
Celkem: A+B+C+D=1 983.406 [E]</t>
  </si>
  <si>
    <t>622321101</t>
  </si>
  <si>
    <t>Omítka vápenocementová vnějších ploch nanášená ručně jednovrstvá, tloušťky do 15 mm hrubá nezatřená stěn</t>
  </si>
  <si>
    <t>622221031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</si>
  <si>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</si>
  <si>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</si>
  <si>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5.1*2zateplení 2.NP skladby  F1.1, F1.4 dle PD v.č. 05,12=10.200 [A] 
33.04+77.9+11.25*7.95+58.4zateplení věže skladby F1.1, F1.4 dle PD v.č. 6-12=258.778 [B] 
= 
Celkem: A+B+C=</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</si>
  <si>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</si>
  <si>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63151521</t>
  </si>
  <si>
    <t>deska tepelně izolační minerální kontaktních fasád podélné vlákno ?=0,036 tl 150mm</t>
  </si>
  <si>
    <t>Poznámka k položce: Specifikace dlle TZ E.4.4</t>
  </si>
  <si>
    <t>622221041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</si>
  <si>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160 do 200 mm</t>
  </si>
  <si>
    <t>63151540</t>
  </si>
  <si>
    <t>796.69825=796.698 [A] 
273.03=273.030 [B] 
58.1=58.100 [C] 
= 
Celkem: A+B+C+D= 
E * 1.05Koeficient množství=</t>
  </si>
  <si>
    <t>622221061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</si>
  <si>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240 mm</t>
  </si>
  <si>
    <t>= 
397zateplení pohled severovýchod skladby  F1.3, F1.6 dle PD v.č. 4-12=397.000 [B] 
247.7zateplení pohled jihozápad skladby  F1.3, F1.6 dle PD v.č. 4-12=247.700 [C] 
= 
Celkem: A+B+C+D=</t>
  </si>
  <si>
    <t>63151546.1R</t>
  </si>
  <si>
    <t>deska tepelně izolační minerální kontaktních fasád podélné vlákno ?=0,036 tl 250mm</t>
  </si>
  <si>
    <t>644.7=644.700 [A] 
A * 1.05Koeficient množství=676.935 [B]</t>
  </si>
  <si>
    <t>713131161</t>
  </si>
  <si>
    <t>Montáž tepelné izolace stěn rohožemi, pásy, deskami, dílci, bloky (izolační materiál ve specifikaci) připevněné sponkami parotěsná reflexní, tloušťka izolace do</t>
  </si>
  <si>
    <t>Montáž tepelné izolace stěn rohožemi, pásy, deskami, dílci, bloky (izolační materiál ve specifikaci) připevněné sponkami parotěsná reflexní, tloušťka izolace do 5 mm</t>
  </si>
  <si>
    <t>273.03=273.030 [A]</t>
  </si>
  <si>
    <t>28329040.1R</t>
  </si>
  <si>
    <t>fólie kontaktní difuzně propustná pro doplňkovou hydroizolační vrstvu větraných fasád</t>
  </si>
  <si>
    <t>273.03=273.030 [A] 
A * 1.0605Koeficient množství=289.548 [B]</t>
  </si>
  <si>
    <t>Specifikace dle TZ E.4.4, skladba F2.1, F2.2</t>
  </si>
  <si>
    <t>622221021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</si>
  <si>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80 do 120 mm</t>
  </si>
  <si>
    <t>20*0.3Atika věže celá dle PD v.č.04-11=6.000 [A] 
21.5*2.3+6.7*0.5+2*0.8*14.7Atika mycí box celá dle PD v.č.04-11=76.320 [B] 
75.7*1.1Atika administrativa celá dle PD v.č.04-11=83.270 [C] 
14.43*0.6*2+62*1.725+47.5*1.2Atika garáže celá dle PD v.č.04-11=181.266 [D] 
0.5*(76.7)Atika nástavby 3.NP celá dle PD v.č.04-11=38.350 [E] 
(5.3+11.5+56.7)*0.4+1.64*1.1+2*0.5*(76.7+14.5)Atika 2.NP u nástavby celá včetně zateplení parapetů kolem nástavby=122.404 [F] 
= 
Celkem: A+B+C+D+E+F+G=</t>
  </si>
  <si>
    <t>63151527</t>
  </si>
  <si>
    <t>deska tepelně izolační minerální kontaktních fasád podélné vlákno ?=0,036 tl 100mm</t>
  </si>
  <si>
    <t>713141131</t>
  </si>
  <si>
    <t>Montáž tepelné izolace střech plochých rohožemi, pásy, deskami, dílci, bloky (izolační materiál ve specifikaci) přilepenými za studena zplna, jednovrstvá</t>
  </si>
  <si>
    <t>20*0.45Atika věže celá dle PD v.č.04-11=9.000 [A] 
21.5*0.5Atika mycí box celá dle PD v.č.04-11=10.750 [B] 
75.7*0.55Atika administrativa celá dle PD v.č.04-11=41.635 [C] 
62*0.55Atika garáže celá dle PD v.č.04-11=34.100 [D] 
0.5*76.7Atika nástavby 3.NP celá dle PD v.č.04-11=38.350 [E] 
(5.3+11.5+56.7)*0.55+1.64*0.55+0.35*(76.7+14.5)Atika 2.NP u nástavby celá včetně zateplení parapetů kolem nástavby=73.247 [F] 
= 
Celkem: A+B+C+D+E+F+G=</t>
  </si>
  <si>
    <t>63140412</t>
  </si>
  <si>
    <t>deska tepelně izolační minerální plochých střech dvouvrstvá ?=0,038-0,039 tl 50mm</t>
  </si>
  <si>
    <t>622251105</t>
  </si>
  <si>
    <t>Montáž kontaktního zateplení lepením a mechanickým kotvením Příplatek k cenám za zápustnou montáž kotev s použitím tepelněizolačních zátek na vnější stěny z min</t>
  </si>
  <si>
    <t>Montáž kontaktního zateplení lepením a mechanickým kotvením Příplatek k cenám za zápustnou montáž kotev s použitím tepelněizolačních zátek na vnější stěny z minerální vlny</t>
  </si>
  <si>
    <t>268.9775=268.978 [A] 
796.69825=796.698 [B] 
644.7=644.700 [C] 
273.03=273.030 [D] 
58.1=58.100 [E] 
154.7=154.700 [F] 
= 
Celkem: A+B+C+D+E+F+G=</t>
  </si>
  <si>
    <t>622252001</t>
  </si>
  <si>
    <t>Montáž profilů kontaktního zateplení zakládacích soklových připevněných hmoždinkami</t>
  </si>
  <si>
    <t>2*(33.4+33.4+5.3+3.4+0.9+4+7+0.4)dle PD v.č.12=175.600 [A]</t>
  </si>
  <si>
    <t>1. Vcenách jsou započteny náklady na osazení lišt.  
2. Vcenách nejsou započteny náklady dodávku lišt; tyto se ocení ve specifikaci. Ztratné lze stanovit ve výši 5%.</t>
  </si>
  <si>
    <t>19416001</t>
  </si>
  <si>
    <t>profil zakládací Al tl 1,0mm pro ETICS pro izolant tl 250mm</t>
  </si>
  <si>
    <t>622252002</t>
  </si>
  <si>
    <t>Montáž profilů kontaktního zateplení ostatních stěnových, dilatačních apod. lepených do tmelu</t>
  </si>
  <si>
    <t>63127464</t>
  </si>
  <si>
    <t>profil rohový Al 15x15mm s výztužnou tkaninou š 100mm pro ETICS</t>
  </si>
  <si>
    <t>665.84=665.840 [A] 
A * 1.05Koeficient množství=699.132 [B]</t>
  </si>
  <si>
    <t>63127464.1R</t>
  </si>
  <si>
    <t>profil ukončovací Al s výztužnou tkaninou pro ukončení atiky ETICS</t>
  </si>
  <si>
    <t>2*(20+21.5+75.7+62+76.7+166)ukončovací profily atik=843.800 [A] 
A * 1.05Koeficient množství=885.990 [B]</t>
  </si>
  <si>
    <t>59051476.2R</t>
  </si>
  <si>
    <t>profil začišťovací Al s výztužnou tkaninou pro ostění ETICS</t>
  </si>
  <si>
    <t>59051510.1R</t>
  </si>
  <si>
    <t>profil začišťovací s okapnicí Al s výztužnou tkaninou pro nadpraží ETICS</t>
  </si>
  <si>
    <t>59051512.1R</t>
  </si>
  <si>
    <t>profil začišťovací s okapnicí Al s výztužnou tkaninou pro parapet ETICS</t>
  </si>
  <si>
    <t>622222051</t>
  </si>
  <si>
    <t>Montáž kontaktního zateplení vnějšího ostění, nadpraží nebo parapetu lepením z desek z minerální vlny s podélnou nebo kolmou orientací vláken nebo z kombinovaný</t>
  </si>
  <si>
    <t>Montáž kontaktního zateplení vnějšího ostění, nadpraží nebo parapetu lepením z desek z minerální vlny s podélnou nebo kolmou orientací vláken nebo z kombinovaných desek hloubky špalet přes 200 do 400 mm, tloušťky desek do 40 mm</t>
  </si>
  <si>
    <t>2*2.3+16*4.5+2*2.8+2*2+2.8*6+1.8*14+0.9+2.8+1.7*6+2.05*2+2.3*6+2.7*3+2.5*2+4.5+2.3*2+2.1*2+2*2+2.8*2ostění otvorů=196.000 [A] 
2.62+4.12*8+20.4+0.94+11.5+0.94+9.2+2.9*3+5.3+5.6*6+1.3+20.2+4.12+1.7+1.6+9.25+5.2+1.6+0.94+1.6parapet otvorů=173.670 [B] 
2.62+4.12*8+20.4+0.94+11.5+0.94+9.2+2.9*3+5.3+5.6*6+1.3+20.2+4.12+1.7+1.6+9.25+5.2+1.6+0.94+1.6nadpraží otvorů=173.670 [C] 
= 
Celkem: A+B+C+D=</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</si>
  <si>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</si>
  <si>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63151518</t>
  </si>
  <si>
    <t>deska tepelně izolační minerální kontaktních fasád podélné vlákno ?=0,036 tl 40mm</t>
  </si>
  <si>
    <t>0.5*543.34šířka desky pro hloubky špalet do 500 mm=271.670 [A] 
A * 1.1Koeficient množství=298.837 [B]</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</si>
  <si>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</si>
  <si>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</si>
  <si>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</si>
  <si>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5*(0.3+4.8+0.2+3.2+5.6+6.7+2.9+1.6+0.44+1.5+3.5+0.2)zateplení soklové části budovy podzemní i nadzemní část dle PD v.č.12=154.700 [A]</t>
  </si>
  <si>
    <t>28376425</t>
  </si>
  <si>
    <t>deska XPS hrana polodrážková a hladký povrch 300kPA tl 160mm</t>
  </si>
  <si>
    <t>Poznámka k položce: Specifikace dle TZ E.4.4</t>
  </si>
  <si>
    <t>91</t>
  </si>
  <si>
    <t>767990F13.1R</t>
  </si>
  <si>
    <t>Montáž a dodávka - Sendvičový izolační stěnový panel Umax = 0,153 W/m2.K</t>
  </si>
  <si>
    <t>17.995=17.995 [A] 
190.124=190.124 [B] 
Celkem: A+B=208.119 [C]</t>
  </si>
  <si>
    <t>Poznámka k položce: D+M včetně příslušenství (připojovací šrouby, nýty, pásky, klempířské prvky)  
Poznámka k položce: Specifikace dle TZ E.4.4  
Položka obsahuje kompletizovaný stavební díl včetně veškerého příslušenství, montážních a spojovacích prostředků a povrchových úprav nezbytných pro instalaci a úplnou funkčnost výrobku.</t>
  </si>
  <si>
    <t>92</t>
  </si>
  <si>
    <t>R998767203</t>
  </si>
  <si>
    <t>Přesun hmot pro zámečnické konstrukce vodorovná dopravní vzdálenost do 50 m v objektech výšky přes 12 do 24 m</t>
  </si>
  <si>
    <t>93</t>
  </si>
  <si>
    <t>998011002.1R</t>
  </si>
  <si>
    <t>Přesun hmot tonážní stavebního dílu E.4.4 typu HSV v objektech v přes 12 do 24 m</t>
  </si>
  <si>
    <t>94</t>
  </si>
  <si>
    <t>998712102.2R</t>
  </si>
  <si>
    <t>Přesun hmot tonážní stavebního dílu E.4.4 typu PSV v objektech v přes 12 do 24 m</t>
  </si>
  <si>
    <t>E.4.5</t>
  </si>
  <si>
    <t>Konstrukce střešního pláště</t>
  </si>
  <si>
    <t>100</t>
  </si>
  <si>
    <t>713141152</t>
  </si>
  <si>
    <t>Montáž tepelné izolace střech plochých rohožemi, pásy, deskami, dílci, bloky (izolační materiál ve specifikaci) kladenými volně dvouvrstvá</t>
  </si>
  <si>
    <t>18.2=18.200 [A] 
Celkem: A=18.200 [B]</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</si>
  <si>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</si>
  <si>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101</t>
  </si>
  <si>
    <t>63151400.1R</t>
  </si>
  <si>
    <t>deska tepelně izolační minerální plochých střech vrchní vrstva 60kPa ?=0,037-0,039 tl 60mm</t>
  </si>
  <si>
    <t>18.2=18.200 [A] 
A * 1.1655Koeficient množství=21.212 [B]</t>
  </si>
  <si>
    <t>Poznámka k položce: Specifikace dle TZ E.4.5</t>
  </si>
  <si>
    <t>102</t>
  </si>
  <si>
    <t>63151460.1R</t>
  </si>
  <si>
    <t>deska tepelně izolační minerální plochých střech spodní vrstva 40kPa ?=0,038-0,039 tl 100mm</t>
  </si>
  <si>
    <t>18.2  Tepelněizolační desky z minerální plsti určené pro spodní vrstvy tepelné izolace plochých střech=18.200 [A] 
Celkem: A=18.200 [B] 
B * 1.1655Koeficient množství=21.212 [C]</t>
  </si>
  <si>
    <t>103</t>
  </si>
  <si>
    <t>713141153</t>
  </si>
  <si>
    <t>Montáž tepelné izolace střech plochých rohožemi, pásy, deskami, dílci, bloky (izolační materiál ve specifikaci) kladenými volně třívrstvá</t>
  </si>
  <si>
    <t>1022.8+174+357.4+14.4=1 568.600 [A] 
Celkem: A=1 568.600 [B]</t>
  </si>
  <si>
    <t>104</t>
  </si>
  <si>
    <t>63151401.1R</t>
  </si>
  <si>
    <t>deska tepelně izolační minerální plochých střech vrchní vrstva 60kPa ?=0,037-0,039 tl 80mm</t>
  </si>
  <si>
    <t>1*1022.8+1*174  Tepelněizolační desky z minerální plsti určené pro horní vrstvy tepelné izolace plochých střech=1 196.800 [A] 
Celkem: A=1 196.800 [B] 
B * 1.1655Koeficient množství=1 394.870 [C]</t>
  </si>
  <si>
    <t>105</t>
  </si>
  <si>
    <t>63151460.2R</t>
  </si>
  <si>
    <t>2*1022.8+2*174  Tepelněizolační desky z minerální plsti určené pro spodní vrstvy tepelné izolace plochých střech=2 393.600 [A] 
Celkem: A=2 393.600 [B] 
B * 1.1655Koeficient množství=2 789.741 [C]</t>
  </si>
  <si>
    <t>106</t>
  </si>
  <si>
    <t>28375914</t>
  </si>
  <si>
    <t>deska EPS 150 pro konstrukce s vysokým zatížením ?=0,035 tl 100mm</t>
  </si>
  <si>
    <t>357.4*2   2xvrstva 80 mm =714.800 [A]</t>
  </si>
  <si>
    <t>107</t>
  </si>
  <si>
    <t>283ME45PP.1R</t>
  </si>
  <si>
    <t>deska z pěnového polystyrenu EPS 150 S s uzavřenou povrchovou strukturou</t>
  </si>
  <si>
    <t>357.4   vrstvy 80 mm s zavřenou povrchovou strukturou=357.400 [A] 
14.4 desky skladby S4.1 v tloušťce 100-140 mm=14.400 [B] 
Celkem: A+B=371.800 [C] 
C * 1.06Koeficient množství=394.108 [D]</t>
  </si>
  <si>
    <t>specifikace dle TZ kap. E.4.5</t>
  </si>
  <si>
    <t>108</t>
  </si>
  <si>
    <t>713141311</t>
  </si>
  <si>
    <t>Montáž tepelné izolace střech plochých spádovými klíny v ploše kladenými volně</t>
  </si>
  <si>
    <t>18.2=18.200 [A] 
174=174.000 [B] 
Celkem: A+B=192.200 [C]</t>
  </si>
  <si>
    <t>109</t>
  </si>
  <si>
    <t>28376115.1R</t>
  </si>
  <si>
    <t>klín izolační z minerální plsti desek 0-75 mm</t>
  </si>
  <si>
    <t>18.2=18.200 [A] 
174=174.000 [B] 
Celkem: A+B=192.200 [C] 
C * 1.1Koeficient množství=211.420 [D]</t>
  </si>
  <si>
    <t>113</t>
  </si>
  <si>
    <t>998712102.1R</t>
  </si>
  <si>
    <t>Přesun hmot tonážní stavebního dílu E.4.5 typu PSV v objektech v přes 6 do 12 m</t>
  </si>
  <si>
    <t xml:space="preserve">  D1.01.1 - E.4.2</t>
  </si>
  <si>
    <t>SO.101 - Hlavní objekt -  Složené konstrukce - specifikace - nezpůsobilé</t>
  </si>
  <si>
    <t>D1.01.1 - E.4.2</t>
  </si>
  <si>
    <t>E.4.1</t>
  </si>
  <si>
    <t>Příčky a opláštění</t>
  </si>
  <si>
    <t>612131101</t>
  </si>
  <si>
    <t>Podkladní a spojovací vrstva vnitřních omítaných ploch cementový postřik nanášený ručně celoplošně stěn</t>
  </si>
  <si>
    <t>1263.6075*2=2 527.215 [A] 
= 
Celkem: A+B=</t>
  </si>
  <si>
    <t>Položka obsahuje také plochy všech ostění a nadpraží otvorů.</t>
  </si>
  <si>
    <t>612321111</t>
  </si>
  <si>
    <t>Omítka vápenocementová vnitřních ploch nanášená ručně jednovrstvá, tloušťky do 10 mm hrubá zatřená svislých konstrukcí stěn</t>
  </si>
  <si>
    <t>1263.6075*2=2 527.215 [A] 
A * 1.05Koeficient množství=2 653.576 [B]</t>
  </si>
  <si>
    <t>612321131</t>
  </si>
  <si>
    <t>Potažení vnitřních ploch vápenocementovým štukem tloušťky do 3 mm svislých konstrukcí stěn</t>
  </si>
  <si>
    <t>2*1263.6075*3.5/3.75plocha zděných stěn z obou stran od podlahy k podhledu na světlou výšku=2 358.734 [A]</t>
  </si>
  <si>
    <t>Položka obsahuje i plochy ostění a nadpraží všech otvorů.</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</si>
  <si>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</si>
  <si>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</si>
  <si>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</si>
  <si>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2.45*2.7=6.615 [A] 
= 
Celkem: A+B=</t>
  </si>
  <si>
    <t>763111417</t>
  </si>
  <si>
    <t>Příčka ze sádrokartonových desek s nosnou konstrukcí z jednoduchých ocelových profilů UW, CW dvojitě opláštěná deskami standardními A tl. 2 x 12,5 mm s izolací, EI 60, příčka tl. 150 mm, profil 100, Rw do 56 dB</t>
  </si>
  <si>
    <t>2.45*2.7=6.615 [A] 
3.98*2.7-1*2.1=8.646 [B] 
2.25*2.7=6.075 [C] 
7*3.0=21.000 [D] 
5.7*3=17.100 [E] 
5.65*3-0.9*2.1=15.060 [F] 
6.65*3-0.9*2.1=18.060 [G] 
6.85*3=20.550 [H] 
5.65*3-0.9*2.1=15.060 [I] 
1.45*3-0.9*2.1=2.460 [J] 
3.6*3=10.800 [K] 
0.6*3=1.800 [L] 
= 
Mezisoučet: A+B+C+D+E+F+G+H+I+J+K+L+M=</t>
  </si>
  <si>
    <t>763111426</t>
  </si>
  <si>
    <t>Příčka ze sádrokartonových desek s nosnou konstrukcí z jednoduchých ocelových profilů UW, CW dvojitě opláštěná deskami protipožárními DF tl. 2 x 12,5 mm EI 90,</t>
  </si>
  <si>
    <t>Příčka ze sádrokartonových desek s nosnou konstrukcí z jednoduchých ocelových profilů UW, CW dvojitě opláštěná deskami protipožárními DF tl. 2 x 12,5 mm EI 90, příčka tl. 150 mm, profil 100, s izolací, Rw do 59 dB</t>
  </si>
  <si>
    <t>0.95*3=2.850 [A] 
6.35*3=19.050 [B] 
4.35*2.7=11.745 [C] 
= 
Celkem: A+B+C+D=</t>
  </si>
  <si>
    <t>763111429</t>
  </si>
  <si>
    <t>Příčka ze sádrokartonových desek s nosnou konstrukcí z jednoduchých ocelových profilů UW, CW dvojitě opláštěná deskami protipožárními DF tl. 2 x 12,5 mm EI 90, příčka tl. 200 mm, profil 150, s izolací, Rw do 56 dB</t>
  </si>
  <si>
    <t>7.4*3=22.200 [A] 
= 
Celkem: A+B=</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</si>
  <si>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</si>
  <si>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</si>
  <si>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</si>
  <si>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2.25*2.4-0.8*2.1=3.720 [A] 
2.5*2.4-0.8*2.1=4.320 [B] 
2.4*2.4=5.760 [C] 
2.1*2.4-0.8*2.1=3.360 [D] 
2.6*2.4=6.240 [E] 
2*(1.61*2.4-0.7*2.1)=4.788 [F] 
1.9*2.4-0.7*2.1=3.090 [G] 
1.9*2.4-0.8*2.1=2.880 [H] 
Celkem: A+B+C+D+E+F+G+H=34.158 [I]</t>
  </si>
  <si>
    <t>763111437</t>
  </si>
  <si>
    <t>Příčka ze sádrokartonových desek s nosnou konstrukcí z jednoduchých ocelových profilů UW, CW dvojitě opláštěná deskami impregnovanými H2 tl. 2 x 12,5 mm EI 60, příčka tl. 150 mm, profil 100, s izolací, Rw do 56 dB</t>
  </si>
  <si>
    <t>2*2.4-0.8*2.1=3.120 [A] 
4.4*2.4-1.1*2.1=8.250 [B] 
3.9*2.4-0.8*2.1-0.9*2.1=5.790 [C] 
2.3*2.4=5.520 [D] 
4.4*2.4-0.8*2.1=8.880 [E] 
= 
Celkem: A+B+C+D+E+F=</t>
  </si>
  <si>
    <t>763111458</t>
  </si>
  <si>
    <t>Příčka ze sádrokartonových desek s nosnou konstrukcí z jednoduchých ocelových profilů UW, CW dvojitě opláštěná deskami akustickými tl. 2 x 12,5 mm s izolací, EI</t>
  </si>
  <si>
    <t>Příčka ze sádrokartonových desek s nosnou konstrukcí z jednoduchých ocelových profilů UW, CW dvojitě opláštěná deskami akustickými tl. 2 x 12,5 mm s izolací, EI 90, příčka tl. 100 mm, profil 50, Rw do 57 dB</t>
  </si>
  <si>
    <t>1.83*3=5.490 [A] 
1.55*3=4.650 [B] 
= 
Celkem: A+B+C=</t>
  </si>
  <si>
    <t>763111462</t>
  </si>
  <si>
    <t>Příčka ze sádrokartonových desek s nosnou konstrukcí z jednoduchých ocelových profilů UW, CW dvojitě opláštěná deskami akustickými tl. 2 x 12,5 mm s izolací, EI 90, příčka tl. 150 mm, profil 100, Rw do 61 dB</t>
  </si>
  <si>
    <t>6.55*3*3=58.950 [A] 
6.9*2*3=41.400 [B] 
21.5*3-6*0.9*2.1=53.160 [C] 
6.9*3-0.9*2.1=18.810 [D] 
31.8*3-4*2.7*2=73.800 [E] 
8.8*3-0.9*2.1=24.510 [F] 
= 
Mezisoučet: A+B+C+D+E+F+G=</t>
  </si>
  <si>
    <t>763111771</t>
  </si>
  <si>
    <t>Příčka ze sádrokartonových desek Příplatek k cenám za rovinnost speciální tmelení kvality Q3</t>
  </si>
  <si>
    <t>6.615=6.615 [A] 
143.226=143.226 [B] 
33.645=33.645 [C] 
22.2=22.200 [D] 
34.158=34.158 [E] 
31.56=31.560 [F] 
10.14=10.140 [G] 
270.63=270.630 [H] 
5.655=5.655 [I] 
71.868=71.868 [J] 
= 
Celkem: A+B+C+D+E+F+G+H+I+J+K=</t>
  </si>
  <si>
    <t>763121411</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</si>
  <si>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</si>
  <si>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62,5 mm, profil 50</t>
  </si>
  <si>
    <t>0.265*3=0.795 [A] 
0.52*3=1.560 [B] 
1.1*3=3.300 [C] 
Celkem: A+B+C=5.655 [D]</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</si>
  <si>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</si>
  <si>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</si>
  <si>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</si>
  <si>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2.05*2.4=4.920 [A] 
(1.0+0.985+2.36)*2.4=10.428 [B] 
3.2*2.4=7.680 [C] 
5.75*2.4=13.800 [D] 
Mezisoučet: A+B+C+D=36.828 [E] 
4.8*2.4=11.520 [F] 
1*2.4=2.400 [G] 
1.2*2.4=2.880 [H] 
1.3*2.4=3.120 [I] 
1.05*2.4=2.520 [J] 
1.35*2.4=3.240 [K] 
2.95*2.4=7.080 [L] 
0.95*2.4=2.280 [M] 
Mezisoučet: F+G+H+I+J+K+L+M=35.040 [N] 
= 
Celkem: A+B+C+D+F+G+H+I+J+K+L+M+O=</t>
  </si>
  <si>
    <t>763164752</t>
  </si>
  <si>
    <t>Obklad konstrukcí sádrokartonovými deskami včetně ochranných úhelníků uzavřeného tvaru rozvinuté šíře přes 1,6 m, opláštěný deskou standardní A, tl. 15 mm</t>
  </si>
  <si>
    <t>2.75*(3.1+6.1+2.075+3.05+0.425)+(9.2+4.95)*0.45*2skladba F3.2 dle PD v.č.06 vnitřní opláštění ocelové konstrukce včetně parapetu a nadpraží=53.298 [A]</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</si>
  <si>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</si>
  <si>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</si>
  <si>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</si>
  <si>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998011002</t>
  </si>
  <si>
    <t>Přesun hmot pro budovy občanské výstavby, bydlení, výrobu a služby s nosnou svislou konstrukcí zděnou z cihel, tvárnic nebo kamene vodorovná dopravní vzdálenost do 100 m pro budovy výšky přes 6 do 12 m</t>
  </si>
  <si>
    <t>152</t>
  </si>
  <si>
    <t>R612E5VSS</t>
  </si>
  <si>
    <t>Vícevrstvý stěrkový systém - stěrková omítka vnitřních stěn nanášená ručně včetně podkladní a spojovací vrstvy stěrkovaných ploch</t>
  </si>
  <si>
    <t>48.9*5.95-4.2*4.5m.č.113a dle PD v.č.04=272.055 [A] 
7.4*2.7m.č.115a dle PD v.č.04=19.980 [B] 
(16.875+6.5)*2.7-1.5*2.1m.č.111a, chodba, šachta dle PD v.č.04=59.963 [C] 
54*1.4*3.5sloupy 1.NP=264.600 [D] 
13.2*2.7m.č. 104a, 104b, 105dle PD v.č.04=35.640 [E] 
9.23*2.7*2m.č. 101 dle PD v.č.04=49.842 [F] 
6.9*2.7*2m.č.124,128  dle PD v.č.04=37.260 [G] 
11.94*2.7*2m.č. 124 dle PD v.č.04=64.476 [H] 
5.95*(14.65*3+52.35)-4.2*4.5*8m.č. 126,112a,112b dle PD v.č.04=421.785 [I] 
8.9*2.7m.č. 134dle PD v.č.04=24.030 [J] 
Mezisoučet: A+B+C+D+E+F+G+H+I+J=1 249.631 [K] 
= 
7.4*3.0m.č. 213 dle PD v.č.05=22.200 [M] 
(16.875+6.5)*2.7m.č. 209-212 dle PD v.č.05=63.113 [N] 
54*1.4*3.9sloupy 2.NP dle PD v.č.05=294.840 [O] 
33.35*3-3*1.7*3m.č. 223-228,219 dle PD v.č.05=84.750 [P] 
9.23*2.7*2-2*1.3m.č. 201 dle PD v.č.05=47.242 [Q] 
6.9*2.7*2m.č.218,221b dle PD v.č.05=37.260 [R] 
11.94*2.7*2m.č. 218, dle PD v.č.05=64.476 [S] 
= 
Mezisoučet: L+M+N+O+P+Q+R+S+T= 
= 
= 
11.94*2.7*2m.č. 301 dle PD v.č.04=64.476 [X] 
Mezisoučet: V+W+X= 
= 
Celkem: A+B+C+D+E+F+G+H+I+J+L+M+N+O+P+Q+R+S+T+V+W+X+Z= 
AA * 1.05Koeficient množství=</t>
  </si>
  <si>
    <t>Poznámka k položce: Specifikace dlle TZ E.4.1  
Položka obsahuje také plochy ostění a nadpraží stavebních otvorů.</t>
  </si>
  <si>
    <t>634111115</t>
  </si>
  <si>
    <t>Obvodová dilatace mezi stěnou a mazaninou nebo potěrem pružnou těsnicí páskou na bázi syntetického kaučuku výšky 120 mm</t>
  </si>
  <si>
    <t>= 
(110.3+60.5)dil. spáry ŽB desky tl. 81mm obvodové výšky podl. pásku 81 mm=170.800 [B] 
= 
2*(51.9+138.3)dil. spáry ŽB desky tl. 236mm obvodové, výšky podl. pásku 240 mm=380.400 [D] 
= 
Celkem: A+B+C+D+E=</t>
  </si>
  <si>
    <t>634663111</t>
  </si>
  <si>
    <t>Výplň dilatačních spar mazanin polyuretanovou samonivelační hmotou, šířka spáry do 10 mm</t>
  </si>
  <si>
    <t>= 
16.6*2+7.1*8+47.8+2*13.55dil. spáry ŽB desky tl. 81mm=164.900 [B] 
7.1*2+16.6*8+52.35*3dil. spáry ŽB desky tl. 236mm v rastru budovy dle TZ SKR=304.050 [C] 
= 
Celkem: A+B+C+D=</t>
  </si>
  <si>
    <t>634911113</t>
  </si>
  <si>
    <t>Řezání dilatačních nebo smršťovacích spár v čerstvé betonové mazanině nebo potěru šířky do 5 mm, hloubky přes 20 do 50 mm</t>
  </si>
  <si>
    <t>16.6*2+7.1*8+47.8+2*13.55dil. spáry ŽB desky tl. 81mm=164.900 [A]</t>
  </si>
  <si>
    <t>634911114</t>
  </si>
  <si>
    <t>Řezání dilatačních nebo smršťovacích spár v čerstvé betonové mazanině nebo potěru šířky do 5 mm, hloubky přes 50 do 80 mm</t>
  </si>
  <si>
    <t>7.1*2+16.6*8+52.35*3dil. spáry ŽB desky tl. 236mm v rastru budovy dle TZ SKR=304.050 [A]</t>
  </si>
  <si>
    <t>632451234</t>
  </si>
  <si>
    <t>Potěr cementový samonivelační litý tř. C 25, tl. přes 45 do 50 mm</t>
  </si>
  <si>
    <t>853.79=853.790 [A] 
A * 1.1Koeficient množství=939.169 [B]</t>
  </si>
  <si>
    <t>632451416</t>
  </si>
  <si>
    <t>Potěr pískocementový běžný tl. do 10 mm tř. C 25</t>
  </si>
  <si>
    <t>1.95m.č. 208a dle PD v.č.05=1.950 [A] 
1.52m.č. 208b dle PD v.č.05=1.520 [B] 
4.26m.č. 209dle PD v.č.05=4.260 [C] 
2.38m.č. 210a dle PD v.č.05=2.380 [D] 
1.62m.č. 210b dle PD v.č.05=1.620 [E] 
2.57m.č. 211a dle PD v.č.05=2.570 [F] 
5.04m.č. 211b dle PD v.č.05=5.040 [G] 
20.02m.č. 215dle PD v.č.05=20.020 [H] 
7.61m.č. 221a dle PD v.č.05=7.610 [I] 
8.83m.č. 222a dle PD v.č.05=8.830 [J] 
26.24m.č. 302 dle PD v.č.06=26.240 [K] 
56.93m.č. 303 dle PD v.č.06=56.930 [L] 
2.37m.č. 309 dle PD v.č.06=2.370 [M] 
Mezisoučet: A+B+C+D+E+F+G+H+I+J+K+L+M=141.340 [N] 
= 
4.73m.č. 221b dle PD v.č.05=4.730 [P] 
Mezisoučet: O+P= 
= 
2.32m.č. 222b dle PD v.č.05=2.320 [S] 
7.60m.č. 230 dle PD v.č.05=7.600 [T] 
Mezisoučet: R+S+T= 
= 
= 
2.75m.č. 229 dle PD v.č.05=2.750 [X] 
30.08m.č. 201 dle PD v.č.05=30.080 [Y] 
44.16m.č. 202 dle PD v.č.05=44.160 [Z] 
85.71m.č. 212 dle PD v.č.05=85.710 [AA] 
14.73m.č. 218 dle PD v.č.05=14.730 [AB] 
37.38m.č. 219 dle PD v.č.05=37.380 [AC] 
2.73m.č. 220 dle PD v.č.05=2.730 [AD] 
18.12m.č. 301 dle PD v.č.06=18.120 [AE] 
Mezisoučet: V+W+X+Y+Z+AA+AB+AC+AD+AE= 
= 
28.03m.č. 223 dle PD v.č.06=28.030 [AH] 
19.41m.č. 224 dle PD v.č.06=19.410 [AI] 
19.41m.č. 225 dle PD v.č.06=19.410 [AJ] 
19.41m.č. 226 dle PD v.č.06=19.410 [AK] 
19.41m.č. 227 dle PD v.č.06=19.410 [AL] 
18.39m.č. 228 dle PD v.č.06=18.390 [AM] 
3.27m.č. 305 dle PD v.č.06=3.270 [AN] 
4.16m.č. 306 dle PD v.č.06=4.160 [AO] 
23.50m.č. 216 dle PD v.č.06=23.500 [AP] 
41.61m.č. 217 dle PD v.č.06=41.610 [AQ] 
19.77m.č. 213 dle PD v.č.06=19.770 [AR] 
19.77m.č. 214 dle PD v.č.06=19.770 [AS] 
25.60m.č. 204 dle PD v.č.06=25.600 [AT] 
25.47m.č. 205 dle PD v.č.06=25.470 [AU] 
36.40m.č. 206 dle PD v.č.06=36.400 [AV] 
83.30m.č. 207 dle PD v.č.06=83.300 [AW] 
Mezisoučet: AG+AH+AI+AJ+AK+AL+AM+AN+AO+AP+AQ+AR+AS+AT+AU+AV+AW= 
= 
55.23m.č. 203 dle PD v.č.06=55.230 [AZ] 
Mezisoučet: AY+AZ= 
= 
Celkem: A+B+C+D+E+F+G+H+I+J+K+L+M+O+P+R+S+T+V+W+X+Y+Z+AA+AB+AC+AD+AE+AG+AH+AI+AJ+AK+AL+AM+AN+AO+AP+AQ+AR+AS+AT+AU+AV+AW+AY+AZ+BB=</t>
  </si>
  <si>
    <t>632481213</t>
  </si>
  <si>
    <t>Separační vrstva k oddělení podlahových vrstev z polyetylénové fólie</t>
  </si>
  <si>
    <t>19.28m.č. 124 dle PD v.č.04=19.280 [A] 
28.32m.č. 101 dle PD v.č.04=28.320 [B] 
31.15m.č. 102 dle PD v.č.04=31.150 [C] 
Mezisoučet: A+B+C=78.750 [D] 
= 
6.64m.č. 103 dle PD v.č.04=6.640 [F] 
7.49m.č. 108 dle PD v.č.04=7.490 [G] 
27.06m.č. 115a dle PD v.č.04=27.060 [H] 
11.01m.č. 117 dle PD v.č.04=11.010 [I] 
6.44m.č. 118 dle PD v.č.04=6.440 [J] 
24.83m.č. 120 dle PD v.č.04=24.830 [K] 
7.95m.č. 121a dle PD v.č.04=7.950 [L] 
7.51m.č. 121b dle PD v.č.04=7.510 [M] 
10.40m.č. 123 dle PD v.č.04=10.400 [N] 
8.01m.č. 125 dle PD v.č.04=8.010 [O] 
8.94m.č. 128 dle PD v.č.04=8.940 [P] 
12.61m.č. 131 dle PD v.č.04=12.610 [Q] 
2.30m.č. 132a dle PD v.č.04=2.300 [R] 
3.59m.č. 132b dle PD v.č.04=3.590 [S] 
Mezisoučet: E+F+G+H+I+J+K+L+M+N+O+P+Q+R+S= 
= 
7.97m.č. 104b dle PD v.č.04=7.970 [V] 
10.71m.č. 106 dle PD v.č.04=10.710 [W] 
7.65m.č. 107a dle PD v.č.04=7.650 [X] 
Mezisoučet: U+V+W+X= 
= 
10.65m.č. 110 dle PD v.č.04=10.650 [AA] 
7.11m.č. 111a dle PD v.č.04=7.110 [AB] 
2.23m.č. 111b dle PD v.č.04=2.230 [AC] 
Mezisoučet: Z+AA+AB+AC= 
= 
8.80m.č. 104a dle PD v.č.04=8.800 [AF] 
33.50m.č. 105 dle PD v.č.04=33.500 [AG] 
32.47m.č. 109 dle PD v.č.04=32.470 [AH] 
25.69m.č. 127 dle PD v.č.04=25.690 [AI] 
19.38m.č. 129 dle PD v.č.04=19.380 [AJ] 
7.69m.č. 130b dle PD v.č.04=7.690 [AK] 
36.44m.č. 134 dle PD v.č.04=36.440 [AL] 
20.17m.č. 135 dle PD v.č.04=20.170 [AM] 
Mezisoučet: AE+AF+AG+AH+AI+AJ+AK+AL+AM= 
= 
11m.č. 130a dle PD v.č.04=11.000 [AP] 
Mezisoučet: AO+AP= 
= 
3.92m.č. 107b dle PD v.č.04=3.920 [AS] 
Mezisoučet: AR+AS= 
= 
4.03m.č. 114 dle PD v.č.04=4.030 [AV] 
12.30m.č. 115b dle PD v.č.04=12.300 [AW] 
11.13m.č. 116 dle PD v.č.04=11.130 [AX] 
19.84m.č. 119 dle PD v.č.04=19.840 [AY] 
1.30m.č. 122 dle PD v.č.04=1.300 [AZ] 
4.18m.č. 133 dle PD v.č.04=4.180 [BA] 
Mezisoučet: AU+AV+AW+AX+AY+AZ+BA= 
= 
Celkem: A+B+C+E+F+G+H+I+J+K+L+M+N+O+P+Q+R+S+U+V+W+X+Z+AA+AB+AC+AE+AF+AG+AH+AI+AJ+AK+AL+AM+AO+AP+AR+AS+AU+AV+AW+AX+AY+AZ+BA+BC=</t>
  </si>
  <si>
    <t>RE42ZL01</t>
  </si>
  <si>
    <t>Dodávka a montáž Kompozitní vypařovací žlab z polymerického betonu. Výška 3 cm a drážka pro bezpečné spojení vrchní vrstvy.</t>
  </si>
  <si>
    <t>7*10.55žlaby pro použití do garáží=73.850 [A]</t>
  </si>
  <si>
    <t>Specifikace dle TZ E.4.2  
Položka obsahuje dodávku a montáž s dopravou kompletního stavebního dílu včetně veškerého příslušenství, všech montážních a spojovacích prvků.</t>
  </si>
  <si>
    <t>RE42ZL02</t>
  </si>
  <si>
    <t>Dodávka a montáž Polymerbetonové žlaby s integrovanou ochrannou litinovou hranou a těsnící drážkou dle ČSN EN 1433</t>
  </si>
  <si>
    <t>8.05žlaby pro použití do mycího boxu dle PD v.č.04=8.050 [A]</t>
  </si>
  <si>
    <t>998771102.2R</t>
  </si>
  <si>
    <t>Přesun hmot tonážní stavebního dílu E.4.2 v objektech v přes 6 do 12 m</t>
  </si>
  <si>
    <t>611181001.1R</t>
  </si>
  <si>
    <t>Vícevrstvý stěrkový systém do mokrého prostředí podhledový včetně podkladní a spojovací vrstvy</t>
  </si>
  <si>
    <t>107.2113a dle PD v.č.15=107.200 [A]</t>
  </si>
  <si>
    <t>Poznámka k položce: Specifikace dlle TZ E.4.3</t>
  </si>
  <si>
    <t>611131121</t>
  </si>
  <si>
    <t>Podkladní a spojovací vrstva vnitřních omítaných ploch penetrace disperzní nanášená ručně stropů</t>
  </si>
  <si>
    <t>817.4=817.400 [A]</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</si>
  <si>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</si>
  <si>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</si>
  <si>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</si>
  <si>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9.9+13.7ostatní stropy pro omítnutí dle PD v.č.14=23.600 [A] 
65.42m.č. 112a dle PD v.č.14=65.420 [B] 
3.88m.č. 107b dle PD v.č.14=3.880 [C] 
Mezisoučet: A+B+C=92.900 [D] 
Mezisoučet: = 
10.1ostatní stropy pro omítnutí dle PD v.č.15=10.100 [F] 
714.4m.č. 112b a 126 dle PD v.č. 15=714.400 [G] 
= 
Mezisoučet: F+G+H= 
= 
Celkem: A+B+C+F+G+H+J=</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</si>
  <si>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</si>
  <si>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</si>
  <si>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</si>
  <si>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2.70m.č. 220 dle PD v.č.15=2.700 [A] 
2.75m.č. 229 dle PD v.č.15=2.750 [B] 
3.27m.č. 305 dle PD v.č.16=3.270 [C] 
4.16m.č. 306 dle PD v.č.16=4.160 [D] 
2.37m.č. 309 dle PD v.č.16=2.370 [E] 
1.5=1.500 [F] 
Celkem: A+B+C+D+E+F=16.750 [G]</t>
  </si>
  <si>
    <t>Poznámka k položce: Přesná specifikace dle PD v.č. 14,15,16 ve skladbách</t>
  </si>
  <si>
    <t>2.5*0.35+1.125*0.8+1.1*0.8+1.75*0.2+52.35*0.65+2.5*0.4+1.1*1.2+4.8*0.9*2svislá část konstrukcí podhledů dle PD v.č. 14,15=47.993 [A]</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</si>
  <si>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</si>
  <si>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</si>
  <si>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</si>
  <si>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4.14m.č. 133 dle PD v.č.14=4.140 [A] 
2.3m.č. 132a dle PD v.č.14=2.300 [B] 
3.6m.č. 132b dle PD v.č.14=3.600 [C] 
6.62m.č. 103 dle PD v.č.14=6.620 [D] 
7.93m.č. 104b dle PD v.č.14=7.930 [E] 
4.15m.č. 114 dle PD v.č.14=4.150 [F] 
7.47m.č. 108 dle PD v.č.14=7.470 [G] 
1.33m.č. 122 dle PD v.č.14=1.330 [H] 
10.65m.č. 106 dle PD v.č.14=10.650 [I] 
7.59m.č. 107a dle PD v.č.14=7.590 [J] 
= 
Mezisoučet: A+B+C+D+E+F+G+H+I+J+K= 
= 
7.6m.č. 230 dle PD v.č.15=7.600 [N] 
7.61m.č. 221a dle PD v.č.15=7.610 [O] 
4.73m.č. 221b dle PD v.č.15=4.730 [P] 
8.66m.č. 222a dle PD v.č.15=8.660 [Q] 
2.27m.č. 222b dle PD v.č.15=2.270 [R] 
2.38m.č. 210a dle PD v.č.15=2.380 [S] 
1.62m.č. 210b dle PD v.č.15=1.620 [T] 
4.26m.č. 209 dle PD v.č.15=4.260 [U] 
2.57m.č. 211a dle PD v.č.15=2.570 [V] 
5.04m.č. 211b dle PD v.č.15=5.040 [W] 
1.52m.č. 208b dle PD v.č.15=1.520 [X] 
1.95m.č. 208a dle PD v.č.15=1.950 [Y] 
= 
Mezisoučet: M+N+O+P+Q+R+S+T+U+V+W+X+Y+Z= 
= 
= 
Celkem: A+B+C+D+E+F+G+H+I+J+K+M+N+O+P+Q+R+S+T+U+V+W+X+Y+Z+AB+AC=</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</si>
  <si>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</si>
  <si>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</si>
  <si>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</si>
  <si>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11m.č. 130a dle PD v.č.14 skladba A4.1=11.000 [A]</t>
  </si>
  <si>
    <t>763131771</t>
  </si>
  <si>
    <t>Podhled ze sádrokartonových desek Příplatek k cenám za rovinnost kvality speciální tmelení kvality Q3</t>
  </si>
  <si>
    <t>2.70m.č. 220 dle PD v.č.15=2.700 [A] 
2.75m.č. 229 dle PD v.č.15=2.750 [B] 
4.14m.č. 133 dle PD v.č.14=4.140 [C] 
2.3m.č. 132a dle PD v.č.14=2.300 [D] 
3.6m.č. 132b dle PD v.č.14=3.600 [E] 
6.62m.č. 103 dle PD v.č.14=6.620 [F] 
7.93m.č. 104b dle PD v.č.14=7.930 [G] 
4.15m.č. 114 dle PD v.č.14=4.150 [H] 
7.47m.č. 108 dle PD v.č.14=7.470 [I] 
1.33m.č. 122 dle PD v.č.14=1.330 [J] 
10.65m.č. 106 dle PD v.č.14=10.650 [K] 
7.59m.č. 107a dle PD v.č.14=7.590 [L] 
7.6m.č. 230 dle PD v.č.15=7.600 [M] 
7.61m.č. 221a dle PD v.č.15=7.610 [N] 
4.73m.č. 221b dle PD v.č.15=4.730 [O] 
8.66m.č. 222a dle PD v.č.15=8.660 [P] 
2.27m.č. 222b dle PD v.č.15=2.270 [Q] 
2.38m.č. 210a dle PD v.č.15=2.380 [R] 
1.62m.č. 210b dle PD v.č.15=1.620 [S] 
4.26m.č. 209 dle PD v.č.15=4.260 [T] 
2.57m.č. 211a dle PD v.č.15=2.570 [U] 
5.04m.č. 211b dle PD v.č.15=5.040 [V] 
1.52m.č. 208b dle PD v.č.15=1.520 [W] 
1.95m.č. 208a dle PD v.č.15=1.950 [X] 
11m.č. 130a dle PD v.č.14=11.000 [Y] 
Mezisoučet: A+B+C+D+E+F+G+H+I+J+K+L+M+N+O+P+Q+R+S+T+U+V+W+X+Y=122.440 [Z] 
Celkem: A+B+C+D+E+F+G+H+I+J+K+L+M+N+O+P+Q+R+S+T+U+V+W+X+Y=122.440 [AA]</t>
  </si>
  <si>
    <t>763431001</t>
  </si>
  <si>
    <t>Montáž podhledu minerálního včetně zavěšeného roštu viditelného s panely vyjímatelnými, velikosti panelů do 0,36 m2</t>
  </si>
  <si>
    <t>8.74m.č. 104a dle PD v.č.14=8.740 [A] 
33.43m.č. 105 dle PD v.č.14=33.430 [B] 
32.40m.č. 109 dle PD v.č.14=32.400 [C] 
11.02m.č. 116 dle PD v.č.14=11.020 [D] 
12.30m.č. 115b dle PD v.č.14=12.300 [E] 
19.84m.č. 119 dle PD v.č.14=19.840 [F] 
= 
Celkem: A+B+C+D+E+F+G=</t>
  </si>
  <si>
    <t>Poznámka k položce: Přesná specifikace dle PD v.č. 14,15,16 ve skladbách  
Kazety do vlhkého prostředí</t>
  </si>
  <si>
    <t>59036024.1R</t>
  </si>
  <si>
    <t>panel minerální do vlhkého prostředí skrytý rošt tl 20mm</t>
  </si>
  <si>
    <t>Poznámka k položce: Přesná specifikace dle PD v.č. 14,15,16 ve skladbách, dle TZ E.4.3</t>
  </si>
  <si>
    <t>142.2+1.7+1.6Chodba podélná + m.č. 102 dle PD v.č.14=145.500 [A] 
28.24m.č. 101 dle PD v.č.14=28.240 [B] 
10.54m.č. 110 dle PD v.č.14=10.540 [C] 
7.09m.č. 111a dle PD v.č.14=7.090 [D] 
2.21m.č. 111b dle PD v.č.14=2.210 [E] 
12.58m.č. 131 dle PD v.č.14=12.580 [F] 
36.44m.č. 134 dle PD v.č.14=36.440 [G] 
20.11m.č. 135 dle PD v.č.14=20.110 [H] 
27.06m.č. 115a dle PD v.č.14=27.060 [I] 
6.42m.č. 118 dle PD v.č.14=6.420 [J] 
24.69m.č. 120 dle PD v.č.14=24.690 [K] 
7.51m.č. 121b dle PD v.č.14=7.510 [L] 
10.33m.č. 123 dle PD v.č.14=10.330 [M] 
19.28m.č. 124 dle PD v.č.14=19.280 [N] 
8.01m.č. 125 dle PD v.č.14=8.010 [O] 
25.69m.č. 127 dle PD v.č.14=25.690 [P] 
8.94m.č. 128 dle PD v.č.14=8.940 [Q] 
19.38m.č. 129 dle PD v.č.14=19.380 [R] 
Mezisoučet: A+B+C+D+E+F+G+H+I+J+K+L+M+N+O+P+Q+R=420.020 [S] 
27.84m.č. 223 dle PD v.č.15=27.840 [T] 
19.28m.č. 224 dle PD v.č.15=19.280 [U] 
19.28m.č. 225 dle PD v.č.15=19.280 [V] 
19.28m.č. 226 dle PD v.č.15=19.280 [W] 
19.28m.č. 227 dle PD v.č.15=19.280 [X] 
18.26m.č. 228 dle PD v.č.15=18.260 [Y] 
19.77m.č. 213 dle PD v.č.15=19.770 [Z] 
19.77m.č. 214 dle PD v.č.15=19.770 [AA] 
20.02m.č. 215 dle PD v.č.15=20.020 [AB] 
23.50m.č. 216 dle PD v.č.15=23.500 [AC] 
85.33m.č. 212 dle PD v.č.15=85.330 [AD] 
37.38m.č. 219 dle PD v.č.15=37.380 [AE] 
14.73m.č. 218 dle PD v.č.15=14.730 [AF] 
30.08m.č. 201 dle PD v.č.15=30.080 [AG] 
44.05m.č. 202 dle PD v.č.15=44.050 [AH] 
25.60m.č. 204 dle PD v.č.15=25.600 [AI] 
25.47m.č. 205 dle PD v.č.15=25.470 [AJ] 
36.40m.č. 206 dle PD v.č.15=36.400 [AK] 
= 
Mezisoučet: T+U+V+W+X+Y+Z+AA+AB+AC+AD+AE+AF+AG+AH+AI+AJ+AK+AL= 
= 
18.12m.č. 301 dle PD v.č.16=18.120 [AO] 
67.94m.č. 304 dle PD v.č.16=67.940 [AP] 
Mezisoučet: AN+AO+AP= 
= 
Celkem: A+B+C+D+E+F+G+H+I+J+K+L+M+N+O+P+Q+R+T+U+V+W+X+Y+Z+AA+AB+AC+AD+AE+AF+AG+AH+AI+AJ+AK+AL+AN+AO+AP+AR=</t>
  </si>
  <si>
    <t>59036024.2R</t>
  </si>
  <si>
    <t>panel minerální skrytý rošt tl 20mm</t>
  </si>
  <si>
    <t>41.61m.č. 217 dle PD v.č.15=41.610 [A] 
55.2m.č. 203 dle PD v.č.15=55.200 [B] 
83.44m.č. 207 dle PD v.č.15=83.440 [C] 
= 
Celkem: A+B+C+D=</t>
  </si>
  <si>
    <t>59036024.3R</t>
  </si>
  <si>
    <t>panel akustický skrytý rošt tl 20mm</t>
  </si>
  <si>
    <t>763431002</t>
  </si>
  <si>
    <t>Montáž podhledu minerálního včetně zavěšeného roštu viditelného s panely vyjímatelnými, velikosti panelů přes 0,36 m2 do 0,72 m2</t>
  </si>
  <si>
    <t>7.69+7.95m.č. 130b,121a dle PD v.č.14=15.640 [A]</t>
  </si>
  <si>
    <t>590E43A24R</t>
  </si>
  <si>
    <t>panel akustický průmyslový s viditelným rastrem 1200x600mm tl 50mm</t>
  </si>
  <si>
    <t>767584702</t>
  </si>
  <si>
    <t>Montáž kovových podhledů ostatních z tvarovaných plechů, připevněných šroubováním</t>
  </si>
  <si>
    <t>11=11.000 [A] 
= 
= 
Celkem: A+B+C=</t>
  </si>
  <si>
    <t>15485146.1R</t>
  </si>
  <si>
    <t>Nosný trapézový plech - viz stavebně konstrukční řešení</t>
  </si>
  <si>
    <t>Poznámka k položce: Přesná specifikace dle PD v.č. 14,15,16 ve skladbách, dle TZ E.4.3  
Položka obsahuje kompletizovaný stavební díl včetně veškerého příslušenství, montážních a spojovacích prostředků a povrchových úprav nezbytných pro instalaci a úplnou funkčnost výrobku.</t>
  </si>
  <si>
    <t>764E43D13R</t>
  </si>
  <si>
    <t>Dodávka a montáž oplechování podhledů mechanicky kotvené z Pz s povrchovou úpravou rš 400 mm</t>
  </si>
  <si>
    <t>19.9podhled D1.3 dle PD v.č.16=19.900 [A]</t>
  </si>
  <si>
    <t>Poznámka k položce: Přesná specifikace dle PD v.č. 14,15,16 ve skladbách  
Poznámka k položce: Specifikace dlle TZ E.4.3  
Položka obsahuje kompletizovaný stavební díl včetně veškerého příslušenství, montážních a spojovacích prostředků a povrchových úprav nezbytných pro instalaci a úplnou funkčnost výrobku.</t>
  </si>
  <si>
    <t>713131161.1R</t>
  </si>
  <si>
    <t>Montáž izolace tepelné podhledů připevněné sponkami parotěsné reflexní tl do 5 mm</t>
  </si>
  <si>
    <t>46.69=46.690 [A] 
= 
Celkem: A+B=</t>
  </si>
  <si>
    <t>46.69=46.690 [A] 
= 
Celkem: A+B= 
C * 1.0605Koeficient množství=</t>
  </si>
  <si>
    <t>766422213</t>
  </si>
  <si>
    <t>Montáž obložení podhledů jednoduchých panely obkladovými z měkkého dřeva, plochy přes 1,50 m2</t>
  </si>
  <si>
    <t>46.69=46.690 [A] 
11.45podhled D1.2 dle PD v.č.15=11.450 [B] 
= 
Celkem: A+B+C=</t>
  </si>
  <si>
    <t>60623495</t>
  </si>
  <si>
    <t>překližka vodovzdorná smrk tl 21mm jakost II.</t>
  </si>
  <si>
    <t>145</t>
  </si>
  <si>
    <t>763364865</t>
  </si>
  <si>
    <t>Obklad ocelových nosníků cementovláknitými deskami tvaru U bez spodní konstrukce rozvinuté šíře přes 2 m do 2,25 m, opláštění deskou protipožární tl. 25 mm</t>
  </si>
  <si>
    <t>2*15obklad DP1 protipožární na výšku cvičné věže dle PD v.č.12 rozvinuté šíře 2x2,15m=30.000 [A]</t>
  </si>
  <si>
    <t>Položka obsahuje také plochu ostění, nadpraží a parapetu otvorů.</t>
  </si>
  <si>
    <t>146</t>
  </si>
  <si>
    <t>766411214</t>
  </si>
  <si>
    <t>Montáž obložení stěn palubkami na pero a drážku plochy do 5 m2 z měkkého dřeva, šířky přes 100 mm</t>
  </si>
  <si>
    <t>35.6cvičná věž obklad palubkový modřín dle PD v.č. 12=35.600 [A] 
35.6+15.7cvičná věž obklad z voděodolné překližky=51.300 [B] 
4.75*2+1.55*4cvičná věž obklad z gumy=15.700 [C] 
Celkem: A+B+C=102.600 [D]</t>
  </si>
  <si>
    <t>Položka obsahuje i obložení z gumy a podkladovou voděodolnou překližku.</t>
  </si>
  <si>
    <t>147</t>
  </si>
  <si>
    <t>61191173.1R</t>
  </si>
  <si>
    <t>palubky obkladové modřín profil klasický 25x121mm jakost A/B</t>
  </si>
  <si>
    <t>148</t>
  </si>
  <si>
    <t>60624134</t>
  </si>
  <si>
    <t>překližka stavební s fólií hladkou tl 21mm</t>
  </si>
  <si>
    <t>149</t>
  </si>
  <si>
    <t>ME44GUMR</t>
  </si>
  <si>
    <t>Gumový povrch na fasádu cvičné věže tl.25mm</t>
  </si>
  <si>
    <t>4.75*2+1.55*4cvičná věž obklad z gumy=15.700 [A]</t>
  </si>
  <si>
    <t>Poznámka k položce: Specifikace dle TZ E.4.4  
Položka obsahuje kompletizovaný stavební díl včetně veškerého příslušenství, montážních a spojovacích prostředků a povrchových úprav nezbytných pro instalaci a úplnou funkčnost výrobku.</t>
  </si>
  <si>
    <t>151</t>
  </si>
  <si>
    <t>631342113</t>
  </si>
  <si>
    <t>Mazanina z betonu lehkého tepelně-izolačního polystyrénového tl. přes 50 do 80 mm, objemové hmotnosti 700 kg/m3</t>
  </si>
  <si>
    <t>13.6*(0.03+0.06)/2  spádová vrstva 30-60mm=0.612 [A]</t>
  </si>
  <si>
    <t>1. Ceny jsou určeny pro výplňové a vyrovnávací vrstvy podlah a spádové vrstvy plochých střech.</t>
  </si>
  <si>
    <t>631342123</t>
  </si>
  <si>
    <t>Mazanina z betonu lehkého tepelně-izolačního polystyrénového tl. přes 80 do 120 mm, objemové hmotnosti 700 kg/m3</t>
  </si>
  <si>
    <t>357.400  plocha vegetační střechy SO.101 skladba S2.1=357.400 [A] 
-357.400  položka je na m3=- 357.400 [B] 
98+1140.5-174-41.7  střecha 2.NP skladby S1.1 spádová vrstva 30-170mm=1 022.800 [C] 
-1022.800 položka je na m3=-1 022.800 [D] 
Mezisoučet: A+B+C+D=0.000 [E] 
357.4*(0.03+0.16)/2  plocha vegetační střechy So.101 skladba S2.1 spádová vrstva 30-160mm=33.953 [F] 
1022.8*(0.03+0.17)/2  střecha 2.NP skladby S1.1 spádová vrstva 30-170mm=102.280 [G] 
41.7*(0.03+0.13)/2  spádová vrstva 30-130mm=3.336 [H] 
Celkem: A+B+C+D+F+G+H=139.569 [I]</t>
  </si>
  <si>
    <t>1. Ceny jsou určeny pro výplňové a vyrovnávací vrstvy podlah a spádové vrstvy plochých střech. 
Spádová vrstva z lehčeného betonu</t>
  </si>
  <si>
    <t>712311101</t>
  </si>
  <si>
    <t>Provedení povlakové krytiny střech plochých do 10° natěradly a tmely za studena nátěrem lakem penetračním nebo asfaltovým</t>
  </si>
  <si>
    <t>357.4=357.400 [A] 
174=174.000 [B] 
18.2  Střecha skladby S1.2=18.200 [C] 
11.2+3.2skladba střechy 4.1=14.400 [D] 
1022.8=1 022.800 [E] 
Celkem: A+B+C+D+E=1 586.800 [F]</t>
  </si>
  <si>
    <t>1. Povlakové krytiny střech jednotlivě do 10 m2 se oceňují skladebně cenou příslušné izolace a cenou 712 39-9095 Příplatek za plochu do 10 m2.</t>
  </si>
  <si>
    <t>712363608</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</si>
  <si>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</si>
  <si>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lehčeného nebo zdiva krajní pole</t>
  </si>
  <si>
    <t>1022.8+18.2+174+13.6=1 228.600 [A]</t>
  </si>
  <si>
    <t>1. V cenách jsou započteny i náklady na dodávku kotev.  
2. V cenách nejsou započteny náklady na dodávku fólie; tato se oceňuje ve specifikaci.  
3. V cenách -3671 až -3674 nejsou započteny náklady na dodávku lišt; tyto se oceňují ve specifikaci.  
4. Kotvení plechových lišt rš větší než 200 mm se oceňují katalogem 800-764 Klempířské konstrukce.  
5. Vymezení rohových a okrajových částí je dané kotevním plánem nebo výpočtem podle přílohy č. 3 tohoto katalogu.</t>
  </si>
  <si>
    <t>28329020</t>
  </si>
  <si>
    <t>fólie hydroizolační střešní TPO (FPO), mechanicky kotvená tl 1,5mm</t>
  </si>
  <si>
    <t>1022.8+18.2+174+13.6=1 228.600 [A] 
A * 1.25Koeficient množství=1 535.750 [B]</t>
  </si>
  <si>
    <t>712361701</t>
  </si>
  <si>
    <t>Provedení povlakové krytiny střech plochých do 10° fólií položenou volně s přilepením spojů</t>
  </si>
  <si>
    <t>357.4=357.400 [A] 
14.4=14.400 [B] 
Celkem: A+B=371.800 [C]</t>
  </si>
  <si>
    <t>1. Povlakové krytiny střech jednotlivě do 10 m2 se oceňují skladebně cenou příslušné izolace a cenou 712 39-9097 Příplatek za plochu do 10 m2.</t>
  </si>
  <si>
    <t>28343014</t>
  </si>
  <si>
    <t>fólie hydroizolační střešní mPVC určená ke stabilizaci přitížením a do vegetačních střech tl 1,8mm</t>
  </si>
  <si>
    <t>357.4=357.400 [A] 
A * 1.1655Koeficient množství=416.550 [B]</t>
  </si>
  <si>
    <t>28343016</t>
  </si>
  <si>
    <t>fólie hydroizolační střešní mPVC určená ke stabilizaci přitížením a do vegetačních střech tl 2,0mm</t>
  </si>
  <si>
    <t>14.4=14.400 [A] 
A * 1.165Koeficient množství=16.776 [B]</t>
  </si>
  <si>
    <t>712431111</t>
  </si>
  <si>
    <t>Provedení povlakové krytiny střech šikmých přes 10° do 30° pásy na sucho podkladní samolepící asfaltový pás</t>
  </si>
  <si>
    <t>174=174.000 [A] 
Celkem: A=174.000 [B]</t>
  </si>
  <si>
    <t>1. Povlakové krytiny střech jednotlivě do 10 m2 se oceňují skladebně cenou příslušné izolace a cenou 712 49-9096 Příplatek za plochu do 10 m2, a to jen při položení pásů za použití natěradel nebo tmelů za horka.</t>
  </si>
  <si>
    <t>62856003</t>
  </si>
  <si>
    <t>pás asfaltový samolepicí modifikovaný SBS tl 0,4mm s vrchní spřaženou speciální nosnou vložkou z hliníkové fólie, se sníženou hořlavostí</t>
  </si>
  <si>
    <t>174=174.000 [A] 
Celkem: A=174.000 [B] 
B * 1.25Koeficient množství=217.500 [C]</t>
  </si>
  <si>
    <t>712341559</t>
  </si>
  <si>
    <t>Provedení povlakové krytiny střech plochých do 10° pásy přitavením NAIP v plné ploše</t>
  </si>
  <si>
    <t>1022.8=1 022.800 [A] 
18.2=18.200 [B] 
357.4=357.400 [C] 
14.4=14.400 [D] 
Celkem: A+B+C+D=1 412.800 [E]</t>
  </si>
  <si>
    <t>1. Povlakové krytiny střech jednotlivě do 10 m2 se oceňují skladebně cenou příslušné izolace a cenou 712 39-9097 Příplatek za plochu do 10 m2. 
Položka obsahuje i vytažení HI pod oplechování atiky nebo vytažení HI 30 cm nad střechu dle TZ E.4.5</t>
  </si>
  <si>
    <t>1022.8+18.2+357.4=1 398.400 [A] 
14.4=14.400 [B] 
Celkem: A+B=1 412.800 [C] 
C * 1.25Koeficient množství=1 766.000 [D]</t>
  </si>
  <si>
    <t>712771001.1R</t>
  </si>
  <si>
    <t>Provedení separační vrstvy z fólií střechy sklon do 10°</t>
  </si>
  <si>
    <t>1022.8+18.2+174+41.7+13.6+14.4=1 284.700 [A]</t>
  </si>
  <si>
    <t>28343122</t>
  </si>
  <si>
    <t>rohož separační ze skelných vláken 120g/m2 pod hydroizolační fólie</t>
  </si>
  <si>
    <t>1022.8+18.2+174+41.7+13.6+14.4=1 284.700 [A] 
A * 1.25Koeficient množství=1 605.875 [B]</t>
  </si>
  <si>
    <t>712771001</t>
  </si>
  <si>
    <t>Provedení separační nebo kluzné vrstvy vegetační střechy z fólií kladených volně s přesahem, sklon střechy do 5°</t>
  </si>
  <si>
    <t>357.4*2=714.800 [A]</t>
  </si>
  <si>
    <t>69334002</t>
  </si>
  <si>
    <t>textilie ochranná vegetačních střech 300g/m2</t>
  </si>
  <si>
    <t>357.4*2=714.800 [A] 
A * 1.155Koeficient množství=825.594 [B]</t>
  </si>
  <si>
    <t>112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</si>
  <si>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</si>
  <si>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</si>
  <si>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</si>
  <si>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357.4=357.400 [A]</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</si>
  <si>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</si>
  <si>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69334100</t>
  </si>
  <si>
    <t>rohož ochranná PP/PES vegetačních střech 600g/m2 tl 4mm</t>
  </si>
  <si>
    <t>357.4=357.400 [A] 
A * 1.05Koeficient množství=375.270 [B]</t>
  </si>
  <si>
    <t>114</t>
  </si>
  <si>
    <t>712771221</t>
  </si>
  <si>
    <t>Provedení drenážní vrstvy vegetační střechy z plastových nopových fólií, výšky nopů do 25 mm, sklon střechy do 5°</t>
  </si>
  <si>
    <t>115</t>
  </si>
  <si>
    <t>69334152</t>
  </si>
  <si>
    <t>fólie profilovaná (nopová) perforovaná HDPE s hydroakumulační a drenážní funkcí do vegetačních střech s výškou nopů 20mm</t>
  </si>
  <si>
    <t>357.4=357.400 [A] 
A * 1.15Koeficient množství=411.010 [B]</t>
  </si>
  <si>
    <t>116</t>
  </si>
  <si>
    <t>712771271</t>
  </si>
  <si>
    <t>Provedení filtrační vrstvy vegetační střechy z textilií kladených volně s přesahem, sklon střechy do 5°</t>
  </si>
  <si>
    <t>1. Cenu lze použít jen v případě, je-li filtrační vrstva kladena ve zvláštním pracovním kroku, tzn. není-li součástí vyrobených drenážních vrstev.</t>
  </si>
  <si>
    <t>117</t>
  </si>
  <si>
    <t>69311096</t>
  </si>
  <si>
    <t>geotextilie netkaná separační, filtrační, ochranná s převahou recyklovaných PES vláken 200g/m2</t>
  </si>
  <si>
    <t>357.4=357.400 [A] 
A * 1.1Koeficient množství=393.140 [B]</t>
  </si>
  <si>
    <t>118</t>
  </si>
  <si>
    <t>712771411</t>
  </si>
  <si>
    <t>Provedení vegetační vrstvy vegetační střechy ze substrátu, tloušťky přes 100 do 200 mm, sklon střechy do 5°</t>
  </si>
  <si>
    <t>119</t>
  </si>
  <si>
    <t>10321225</t>
  </si>
  <si>
    <t>substrát vegetačních střech extenzivní s nízkým obsahem organické složky</t>
  </si>
  <si>
    <t>357.4*0.12=42.888 [A] 
A * 1.1Koeficient množství=47.177 [B]</t>
  </si>
  <si>
    <t>120</t>
  </si>
  <si>
    <t>712771521</t>
  </si>
  <si>
    <t>Založení vegetace vegetační střechy položením vegetační nebo trávníkové rohože, sklon střechy do 5°</t>
  </si>
  <si>
    <t>121</t>
  </si>
  <si>
    <t>69334504.1R</t>
  </si>
  <si>
    <t>Předpěstovaná vegetační rohož se směsí extenzivních rostlin</t>
  </si>
  <si>
    <t>122</t>
  </si>
  <si>
    <t>712994111</t>
  </si>
  <si>
    <t>Pochozí plochy plochých střech z desek na bázi PVC přivařené horkovzdušným svarem na povrch fólie tl. 9,3 mm, 600 mm x 600 mm</t>
  </si>
  <si>
    <t>(17+2+24+9.7+1.2+3.9+7.9+3+2.4)*0.6dle PD v.č.07=42.660 [A] 
A * 1.05Koeficient množství=44.793 [B]</t>
  </si>
  <si>
    <t>133</t>
  </si>
  <si>
    <t>767584702.1R</t>
  </si>
  <si>
    <t>Montáž střech z tvarovaných plechů připevněných šroubováním</t>
  </si>
  <si>
    <t>13.6=13.600 [A] 
174Střecha skladby S1.3 dle PD v.č.07=174.000 [B] 
= 
Celkem: A+B+C=</t>
  </si>
  <si>
    <t>Poznámka k položce: Specifikace dle TZ E.4.5  
Položka obsahuje kompletizovaný stavební díl včetně veškerého příslušenství, montážních a spojovacích prostředků a povrchových úprav nezbytných pro instalaci a úplnou funkčnost výrobku.</t>
  </si>
  <si>
    <t>134</t>
  </si>
  <si>
    <t>15485146.2R</t>
  </si>
  <si>
    <t>Poznámka k položce: Přesná specifikace dle PD v.č. 07 ve skladbách  
Poznámka k položce: Specifikace dle TZ E.4.5  
Položka obsahuje kompletizovaný stavební díl včetně veškerého příslušenství, montážních a spojovacích prostředků a povrchových úprav nezbytných pro instalaci a úplnou funkčnost výrobku.</t>
  </si>
  <si>
    <t>135</t>
  </si>
  <si>
    <t>767881115</t>
  </si>
  <si>
    <t>Montáž záchytného systému proti pádu bodů samostatných nebo v systému s poddajným kotvícím vedením do dutinového panelu expanzní kotvou, mechanickým kotvením</t>
  </si>
  <si>
    <t>35dle PD půdorys střechy v.č.07=35.000 [A]</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</si>
  <si>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</si>
  <si>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136</t>
  </si>
  <si>
    <t>70921334</t>
  </si>
  <si>
    <t>kotvicí bod do prefabrikovaných dutinových panelů dl 400mm</t>
  </si>
  <si>
    <t>137</t>
  </si>
  <si>
    <t>767881152</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</si>
  <si>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</si>
  <si>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přes 50 do 200 m</t>
  </si>
  <si>
    <t>138</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</si>
  <si>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</si>
  <si>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</si>
  <si>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</si>
  <si>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40dle PD půdorys střechy=40.000 [A]</t>
  </si>
  <si>
    <t>139</t>
  </si>
  <si>
    <t>31452201</t>
  </si>
  <si>
    <t>nerezové lano určené pro systémy s požadavkem na permanentní kotvicí vedení tl 8mm</t>
  </si>
  <si>
    <t>60+15.1+9.2+27.1+4.5+31dle PD ASR půdorys střechy v.č.07=146.900 [A]</t>
  </si>
  <si>
    <t>140</t>
  </si>
  <si>
    <t>31452203</t>
  </si>
  <si>
    <t>koncovka k nerez lanu napínací pro systémy s požadavkem na permanentní kotvicí vedení lano tl 8mm</t>
  </si>
  <si>
    <t>141</t>
  </si>
  <si>
    <t>31452206</t>
  </si>
  <si>
    <t>oko spojovací k nerez lanu pro systémy pro systémy s požadavkem na permanentní kotvicí vedení</t>
  </si>
  <si>
    <t>142</t>
  </si>
  <si>
    <t>31452210</t>
  </si>
  <si>
    <t>úchytka průběžná k nerez lanu přímá pro systémy s požadavkem na permanentní kotvicí vedení lano tl 8mm</t>
  </si>
  <si>
    <t>143</t>
  </si>
  <si>
    <t>998011001.2R</t>
  </si>
  <si>
    <t>Přesun hmot tonážní stavebního dílu E.4.5 typu HSV v objektech v přes 6 do 12 m</t>
  </si>
  <si>
    <t>144</t>
  </si>
  <si>
    <t xml:space="preserve">  D1.01.1 - E.5</t>
  </si>
  <si>
    <t>SO.101 - Hlavní objekt -  Úpravy povrchů - nezpůsobilé</t>
  </si>
  <si>
    <t>D1.01.1 - E.5</t>
  </si>
  <si>
    <t>E.5.1</t>
  </si>
  <si>
    <t>Úpravy povrchů podlah</t>
  </si>
  <si>
    <t>776121321</t>
  </si>
  <si>
    <t>Příprava podkladu penetrace neředěná podlah</t>
  </si>
  <si>
    <t>607.66=607.660 [A] 
405.02=405.020 [B] 
11m.č. 130a dle PD v.č.04=11.000 [C] 
Mezisoučet: A+B+C=1 023.680 [D] 
= 
= 
Celkem: A+B+C+E+F=</t>
  </si>
  <si>
    <t>776141124.1R</t>
  </si>
  <si>
    <t>Vícevrstvý stěrkový systém tl 10 mm</t>
  </si>
  <si>
    <t>= 
65.42m.č. 112a dle PD v.č.04 skladba P1.1=65.420 [B] 
417.95m.č. 112b dle PD v.č.04 skladba P1.1=417.950 [C] 
111.55m.č. 113a dle PD v.č.04 skladba P1.1=111.550 [D] 
12.74m.č. 113b dle PD v.č.04 skladba P1.1=12.740 [E] 
= 
Mezisoučet: A+B+C+D+E+F= 
= 
405.02m.č. 126 dle PD v.č.04 skladba P1.2=405.020 [I] 
= 
11m.č. 130a dle PD v.č.04=11.000 [K] 
Mezisoučet: H+I+J+K= 
= 
= 
Celkem: A+B+C+D+E+F+H+I+J+K+M+N=</t>
  </si>
  <si>
    <t>1. V ceně 776 12-1511 zábrana proti vlhkosti jsou započteny i náklady na 2 vrstvy penetrace a zasypání křemičitým pískem.  
2. V cenách 776 14-1111 až 776 14-4111 jsou započteny i náklady na dodání stěrky. 
Poznámka k položce: Specifikace dle TZ E.5.1.  
Položka obsahuje dodávku a montáž kompletního výrobku včetně potřebného příslušenství.</t>
  </si>
  <si>
    <t>E51GPK30R</t>
  </si>
  <si>
    <t>Gumová podlahová krytina pro vnitřní použití - dodávka a montáž</t>
  </si>
  <si>
    <t>67.94m.č.304 dle PD v.č.06=67.940 [A]</t>
  </si>
  <si>
    <t>Specifikace dle TZ E.5.1, dle PD v.č.06  
skladba P3.7</t>
  </si>
  <si>
    <t>771111011</t>
  </si>
  <si>
    <t>Příprava podkladu před provedením dlažby vysátí podlah</t>
  </si>
  <si>
    <t>383.8=383.800 [A] 
78.75=78.750 [B] 
235.66=235.660 [C] 
= 
Celkem: A+B+C+D=</t>
  </si>
  <si>
    <t>771121011</t>
  </si>
  <si>
    <t>Příprava podkladu před provedením dlažby nátěr penetrační na podlahu</t>
  </si>
  <si>
    <t>771574115</t>
  </si>
  <si>
    <t>Montáž podlah z dlaždic keramických lepených flexibilním lepidlem maloformátových hladkých přes 22 do 25 ks/m2</t>
  </si>
  <si>
    <t>6.64m.č. 103 dle PD v.č.04=6.640 [A] 
7.49m.č. 108 dle PD v.č.04=7.490 [B] 
27.06m.č. 115a dle PD v.č.04=27.060 [C] 
11.01m.č. 117 dle PD v.č.04=11.010 [D] 
6.44m.č. 118 dle PD v.č.04=6.440 [E] 
24.83m.č. 120 dle PD v.č.04=24.830 [F] 
7.95m.č. 121a dle PD v.č.04=7.950 [G] 
7.51m.č. 121b dle PD v.č.04=7.510 [H] 
10.40m.č. 123 dle PD v.č.04=10.400 [I] 
8.01m.č. 125 dle PD v.č.04=8.010 [J] 
8.94m.č. 128 dle PD v.č.04=8.940 [K] 
12.61m.č. 131 dle PD v.č.04=12.610 [L] 
2.30m.č. 132a dle PD v.č.04=2.300 [M] 
3.59m.č. 132b dle PD v.č.04=3.590 [N] 
Mezisoučet: A+B+C+D+E+F+G+H+I+J+K+L+M+N=144.780 [O] 
= 
7.97m.č. 104b dle PD v.č.04=7.970 [Q] 
10.71m.č. 106 dle PD v.č.04=10.710 [R] 
7.65m.č. 107a dle PD v.č.04=7.650 [S] 
Mezisoučet: P+Q+R+S= 
= 
4.03m.č. 114 dle PD v.č.04=4.030 [V] 
12.30m.č. 115b dle PD v.č.04=12.300 [W] 
11.13m.č. 116 dle PD v.č.04=11.130 [X] 
19.84m.č. 119 dle PD v.č.04=19.840 [Y] 
1.30m.č. 122 dle PD v.č.04=1.300 [Z] 
4.18m.č. 133 dle PD v.č.04=4.180 [AA] 
Mezisoučet: U+V+W+X+Y+Z+AA= 
1.95m.č. 208a dle PD v.č.05=1.950 [AC] 
1.52m.č. 208b dle PD v.č.05=1.520 [AD] 
4.26m.č. 209dle PD v.č.05=4.260 [AE] 
2.38m.č. 210a dle PD v.č.05=2.380 [AF] 
1.62m.č. 210b dle PD v.č.05=1.620 [AG] 
2.57m.č. 211a dle PD v.č.05=2.570 [AH] 
5.04m.č. 211b dle PD v.č.05=5.040 [AI] 
20.02m.č. 215dle PD v.č.05=20.020 [AJ] 
7.61m.č. 221a dle PD v.č.05=7.610 [AK] 
8.83m.č. 222a dle PD v.č.05=8.830 [AL] 
26.24m.č. 302 dle PD v.č.06=26.240 [AM] 
56.93m.č. 303 dle PD v.č.06=56.930 [AN] 
2.37m.č. 309 dle PD v.č.06=2.370 [AO] 
Mezisoučet: AC+AD+AE+AF+AG+AH+AI+AJ+AK+AL+AM+AN+AO=141.340 [AP] 
4.73m.č. 221b dle PD v.č.05=4.730 [AQ] 
Mezisoučet: AQ=4.730 [AR] 
2.32m.č. 222b dle PD v.č.05=2.320 [AS] 
7.60m.č. 230 dle PD v.č.05=7.600 [AT] 
Mezisoučet: AS+AT=9.920 [AU] 
= 
3.92m.č. 107b dle PD v.č.04=3.920 [AW] 
Celkem: A+B+C+D+E+F+G+H+I+J+K+L+M+N+P+Q+R+S+U+V+W+X+Y+Z+AA+AC+AD+AE+AF+AG+AH+AI+AJ+AK+AL+AM+AN+AO+AQ+AS+AT+AV+AW=</t>
  </si>
  <si>
    <t>59761013.1R</t>
  </si>
  <si>
    <t>dlažba keramická hladká do interiéru přes 22 do 25ks/m2</t>
  </si>
  <si>
    <t>Specifikace dle PD v.č.04, TZ E.5.1  
Poznámka k položce: Každá jednotlivá typová skladba podlahy má svou specifikaci</t>
  </si>
  <si>
    <t>771574112</t>
  </si>
  <si>
    <t>Montáž podlah z dlaždic keramických lepených flexibilním lepidlem maloformátových hladkých přes 9 do 12 ks/m2</t>
  </si>
  <si>
    <t>19.28m.č. 124 dle PD v.č.04=19.280 [A] 
28.32m.č. 101 dle PD v.č.04=28.320 [B] 
31.15m.č. 102 dle PD v.č.04=31.150 [C] 
Mezisoučet: A+B+C=78.750 [D] 
= 
2.75m.č. 229 dle PD v.č.05=2.750 [F] 
30.08m.č. 201 dle PD v.č.05=30.080 [G] 
44.16m.č. 202 dle PD v.č.05=44.160 [H] 
85.71m.č. 212 dle PD v.č.05=85.710 [I] 
14.73m.č. 218 dle PD v.č.05=14.730 [J] 
37.38m.č. 219 dle PD v.č.05=37.380 [K] 
2.73m.č. 220 dle PD v.č.05=2.730 [L] 
18.12m.č. 301 dle PD v.č.06=18.120 [M] 
Mezisoučet: E+F+G+H+I+J+K+L+M= 
Celkem: A+B+C+E+F+G+H+I+J+K+L+M=</t>
  </si>
  <si>
    <t>59761R01.R</t>
  </si>
  <si>
    <t>dlažba keramická slinutá hladká do interiéru i exteriéru 300x300mm</t>
  </si>
  <si>
    <t>235.66=235.660 [A] 
78.75=78.750 [B] 
1.2*0.280*(3*11+13)schodiště osa 7-8 dle PD v.č.04-11 stupnice=15.456 [C] 
(12+12)*1.2*0.310schodiště osa B-C dle PD v.č.04-11 stupnice=8.928 [D] 
1.2*(3*11+13)*0.175schodiště osa 7-8 dle PD v.č.04-11 podstupnice=9.660 [E] 
(12+12)*1.2*0.160schodiště osa B-C dle PD v.č.04-11 podstupnice=4.608 [F] 
= 
Celkem: A+B+C+D+E+F+G= 
H * 1.15Koeficient množství=</t>
  </si>
  <si>
    <t>771474112</t>
  </si>
  <si>
    <t>Montáž soklů z dlaždic keramických lepených flexibilním lepidlem rovných, výšky přes 65 do 90 mm</t>
  </si>
  <si>
    <t>22.25m.č.101 dle PD v.č.04=22.250 [A] 
44.11m.č.102 dle PD v.č.04=44.110 [B] 
11.22m.č.103 dle PD v.č.04=11.220 [C] 
= 
14.62m.č.104b dle PD v.č.04=14.620 [E] 
= 
14.82m.č.106 dle PD v.č.04=14.820 [G] 
11.24m.č.107a dle PD v.č.04=11.240 [H] 
12.22m.č.108 dle PD v.č.04=12.220 [I] 
= 
8.32m.č.114 dle PD v.č.04=8.320 [K] 
26.1m.č.115a dle PD v.č.04=26.100 [L] 
14.55m.č.115b dle PD v.č.04=14.550 [M] 
13.46m.č.116 dle PD v.č.04=13.460 [N] 
13.6m.č.117 dle PD v.č.04=13.600 [O] 
10.17m.č.118 dle PD v.č.04=10.170 [P] 
19.85m.č.119 dle PD v.č.04=19.850 [Q] 
21.26m.č.120 dle PD v.č.04=21.260 [R] 
11.58m.č.121a dle PD v.č.04=11.580 [S] 
11.18m.č.121b dle PD v.č.04=11.180 [T] 
4.66m.č.122 dle PD v.č.04=4.660 [U] 
13.39m.č.123 dle PD v.č.04=13.390 [V] 
23.25m.č.124 dle PD v.č.04=23.250 [W] 
12.25m.č.125 dle PD v.č.04=12.250 [X] 
13.15m.č.128 dle PD v.č.04=13.150 [Y] 
= 
= 
14.22m.č.131 dle PD v.č.04=14.220 [AB] 
6.22m.č.132a dle PD v.č.04=6.220 [AC] 
7.6m.č.132b dle PD v.č.04=7.600 [AD] 
8.24m.č.133 dle PD v.č.04=8.240 [AE] 
= 
= 
Mezisoučet: A+B+C+D+E+F+G+H+I+J+K+L+M+N+O+P+Q+R+S+T+U+V+W+X+Y+Z+AA+AB+AC+AD+AE+AF+AG= 
= 
22.95m.č. 201 dle PD v.č.05=22.950 [AJ] 
52.78m.č. 202 dle PD v.č.05=52.780 [AK] 
5.6m.č. 208a dle PD v.č.05=5.600 [AL] 
5m.č. 208b dle PD v.č.05=5.000 [AM] 
8.3m.č. 209 dle PD v.č.05=8.300 [AN] 
6.3m.č. 210a dle PD v.č.05=6.300 [AO] 
5.3m.č. 210b dle PD v.č.05=5.300 [AP] 
6.5m.č. 211a dle PD v.č.05=6.500 [AQ] 
9.3m.č. 211b dle PD v.č.05=9.300 [AR] 
19.5m.č. 215 dle PD v.č.05=19.500 [AS] 
16.95m.č. 218 dle PD v.č.05=16.950 [AT] 
7.14m.č. 220 dle PD v.č.05=7.140 [AU] 
11.85m.č. 221a dle PD v.č.05=11.850 [AV] 
8.7m.č. 221b dle PD v.č.05=8.700 [AW] 
12.35m.č. 222a dle PD v.č.05=12.350 [AX] 
6.8m.č. 222b dle PD v.č.05=6.800 [AY] 
7.2m.č. 229 dle PD v.č.05=7.200 [AZ] 
11.1m.č. 230 dle PD v.č.05=11.100 [BA] 
100.23m.č. 212 dle PD v.č.05=100.230 [BB] 
44.94m.č. 219 dle PD v.č.05=44.940 [BC] 
= 
Mezisoučet: AI+AJ+AK+AL+AM+AN+AO+AP+AQ+AR+AS+AT+AU+AV+AW+AX+AY+AZ+BA+BB+BC+BD= 
= 
19.8m.č. 301 dle PD v.č.06=19.800 [BG] 
21.07m.č. 302 dle PD v.č.06=21.070 [BH] 
35.45m.č. 303 dle PD v.č.06=35.450 [BI] 
= 
= 
6.37m.č. 309 dle PD v.č.06=6.370 [BL] 
= 
Mezisoučet: BF+BG+BH+BI+BJ+BK+BL+BM= 
8.04m.č.107b dle PD v.č.04=8.040 [BO] 
Celkem: A+B+C+D+E+F+G+H+I+J+K+L+M+N+O+P+Q+R+S+T+U+V+W+X+Y+Z+AA+AB+AC+AD+AE+AF+AG+AI+AJ+AK+AL+AM+AN+AO+AP+AQ+AR+AS+AT+AU+AV+AW+AX+AY+AZ+BA+BB+BC+BD+BF+BG+BH+BI+BJ+BK+BL+BM+BO= 
BP * 1.05Koeficient množství=</t>
  </si>
  <si>
    <t>59761416</t>
  </si>
  <si>
    <t>sokl-dlažba keramická slinutá hladká do interiéru i exteriéru 300x80mm</t>
  </si>
  <si>
    <t>771274123</t>
  </si>
  <si>
    <t>Montáž obkladů schodišť z dlaždic keramických lepených flexibilním lepidlem stupnic protiskluzných nebo reliéfních, šířky přes 250 do 300 mm</t>
  </si>
  <si>
    <t>1.2*(3*11+13)schodiště osa 7-8 dle PD v.č.04-11=55.200 [A]</t>
  </si>
  <si>
    <t>771274124</t>
  </si>
  <si>
    <t>Montáž obkladů schodišť z dlaždic keramických lepených flexibilním lepidlem stupnic protiskluzných nebo reliéfních, šířky přes 300 do 350 mm</t>
  </si>
  <si>
    <t>(12+12)*1.2schodiště osa B-C dle PD v.č.04-11=28.800 [A]</t>
  </si>
  <si>
    <t>771274242</t>
  </si>
  <si>
    <t>Montáž obkladů schodišť z dlaždic keramických lepených flexibilním lepidlem podstupnic protiskluzních nebo reliéfních, výšky přes 150 do 200 mm</t>
  </si>
  <si>
    <t>1.2*(3*11+13)schodiště osa 7-8 dle PD v.č.04-11=55.200 [A] 
(12+12)*1.2schodiště osa B-C dle PD v.č.04-11=28.800 [B] 
= 
Celkem: A+B+C=</t>
  </si>
  <si>
    <t>771474132</t>
  </si>
  <si>
    <t>Montáž soklů z dlaždic keramických lepených flexibilním lepidlem schodišťových stupňovitých, výšky přes 65 do 90 mm</t>
  </si>
  <si>
    <t>(3*11+13)*(0.280+0.175)*2soklíky schodiště osa 7-8 dle PD v.č.04-11=41.860 [A] 
= 
(12+12)*(0.310+0.160)*2soklíky schodiště osa B-C dle PD v.č.04-11=22.560 [C] 
= 
Celkem: A+B+C+D=</t>
  </si>
  <si>
    <t>776121112</t>
  </si>
  <si>
    <t>Příprava podkladu penetrace vodou ředitelná podlah</t>
  </si>
  <si>
    <t>3.92m.č. 107b dle PD v.č.04=3.920 [A] 
Mezisoučet: A=3.920 [B] 
= 
10.65m.č. 110 dle PD v.č.04=10.650 [D] 
7.11m.č. 111a dle PD v.č.04=7.110 [E] 
2.23m.č. 111b dle PD v.č.04=2.230 [F] 
Mezisoučet: C+D+E+F= 
= 
8.80m.č. 104a dle PD v.č.04=8.800 [I] 
33.50m.č. 105 dle PD v.č.04=33.500 [J] 
32.47m.č. 109 dle PD v.č.04=32.470 [K] 
25.69m.č. 127 dle PD v.č.04=25.690 [L] 
19.38m.č. 129 dle PD v.č.04=19.380 [M] 
7.69m.č. 130b dle PD v.č.04=7.690 [N] 
36.44m.č. 134 dle PD v.č.04=36.440 [O] 
20.17m.č. 135 dle PD v.č.04=20.170 [P] 
Mezisoučet: H+I+J+K+L+M+N+O+P= 
55.23m.č. 203 dle PD v.č.06=55.230 [R] 
Mezisoučet: R=55.230 [S] 
28.03m.č. 223 dle PD v.č.06=28.030 [T] 
19.41m.č. 224 dle PD v.č.06=19.410 [U] 
19.41m.č. 225 dle PD v.č.06=19.410 [V] 
19.41m.č. 226 dle PD v.č.06=19.410 [W] 
19.41m.č. 227 dle PD v.č.06=19.410 [X] 
18.39m.č. 228 dle PD v.č.06=18.390 [Y] 
3.27m.č. 305 dle PD v.č.06=3.270 [Z] 
4.16m.č. 306 dle PD v.č.06=4.160 [AA] 
23.50m.č. 216 dle PD v.č.06=23.500 [AB] 
41.61m.č. 217 dle PD v.č.06=41.610 [AC] 
19.77m.č. 213 dle PD v.č.06=19.770 [AD] 
19.77m.č. 214 dle PD v.č.06=19.770 [AE] 
25.60m.č. 204 dle PD v.č.06=25.600 [AF] 
25.47m.č. 205 dle PD v.č.06=25.470 [AG] 
36.40m.č. 206 dle PD v.č.06=36.400 [AH] 
83.30m.č. 207 dle PD v.č.06=83.300 [AI] 
Mezisoučet: T+U+V+W+X+Y+Z+AA+AB+AC+AD+AE+AF+AG+AH+AI=406.910 [AJ] 
= 
= 
Celkem: A+C+D+E+F+H+I+J+K+L+M+N+O+P+R+T+U+V+W+X+Y+Z+AA+AB+AC+AD+AE+AF+AG+AH+AI+AK+AL=</t>
  </si>
  <si>
    <t>776141112</t>
  </si>
  <si>
    <t>Příprava podkladu vyrovnání samonivelační stěrkou podlah min.pevnosti 20 MPa, tloušťky přes 3 do 5 mm</t>
  </si>
  <si>
    <t>3.92m.č. 107b dle PD v.č.04=3.920 [A] 
Mezisoučet: A=3.920 [B] 
= 
10.65m.č. 110 dle PD v.č.04=10.650 [D] 
7.11m.č. 111a dle PD v.č.04=7.110 [E] 
2.23m.č. 111b dle PD v.č.04=2.230 [F] 
Mezisoučet: C+D+E+F= 
= 
8.80m.č. 104a dle PD v.č.04=8.800 [I] 
33.50m.č. 105 dle PD v.č.04=33.500 [J] 
32.47m.č. 109 dle PD v.č.04=32.470 [K] 
25.69m.č. 127 dle PD v.č.04=25.690 [L] 
19.38m.č. 129 dle PD v.č.04=19.380 [M] 
7.69m.č. 130b dle PD v.č.04=7.690 [N] 
36.44m.č. 134 dle PD v.č.04=36.440 [O] 
20.17m.č. 135 dle PD v.č.04=20.170 [P] 
Mezisoučet: H+I+J+K+L+M+N+O+P= 
55.23m.č. 203 dle PD v.č.06=55.230 [R] 
Mezisoučet: R=55.230 [S] 
28.03m.č. 223 dle PD v.č.06=28.030 [T] 
19.41m.č. 224 dle PD v.č.06=19.410 [U] 
19.41m.č. 225 dle PD v.č.06=19.410 [V] 
19.41m.č. 226 dle PD v.č.06=19.410 [W] 
19.41m.č. 227 dle PD v.č.06=19.410 [X] 
18.39m.č. 228 dle PD v.č.06=18.390 [Y] 
3.27m.č. 305 dle PD v.č.06=3.270 [Z] 
4.16m.č. 306 dle PD v.č.06=4.160 [AA] 
23.50m.č. 216 dle PD v.č.06=23.500 [AB] 
41.61m.č. 217 dle PD v.č.06=41.610 [AC] 
19.77m.č. 213 dle PD v.č.06=19.770 [AD] 
19.77m.č. 214 dle PD v.č.06=19.770 [AE] 
25.60m.č. 204 dle PD v.č.06=25.600 [AF] 
25.47m.č. 205 dle PD v.č.06=25.470 [AG] 
36.40m.č. 206 dle PD v.č.06=36.400 [AH] 
83.30m.č. 207 dle PD v.č.06=83.300 [AI] 
Mezisoučet: T+U+V+W+X+Y+Z+AA+AB+AC+AD+AE+AF+AG+AH+AI=406.910 [AJ] 
= 
Celkem: A+C+D+E+F+H+I+J+K+L+M+N+O+P+R+T+U+V+W+X+Y+Z+AA+AB+AC+AD+AE+AF+AG+AH+AI+AK=</t>
  </si>
  <si>
    <t>776221121</t>
  </si>
  <si>
    <t>Montáž podlahovin z PVC lepením standardním lepidlem z pásů elektrostaticky vodivých</t>
  </si>
  <si>
    <t>8.80m.č. 104a dle PD v.č.04=8.800 [A] 
33.50m.č. 105 dle PD v.č.04=33.500 [B] 
32.47m.č. 109 dle PD v.č.04=32.470 [C] 
25.69m.č. 127 dle PD v.č.04=25.690 [D] 
19.38m.č. 129 dle PD v.č.04=19.380 [E] 
7.69m.č. 130b dle PD v.č.04=7.690 [F] 
36.44m.č. 134 dle PD v.č.04=36.440 [G] 
20.17m.č. 135 dle PD v.č.04=20.170 [H] 
Mezisoučet: A+B+C+D+E+F+G+H=184.140 [I] 
= 
= 
55.23m.č. 203 dle PD v.č.06=55.230 [L] 
Mezisoučet: J+K+L= 
= 
Celkem: A+B+C+D+E+F+G+H+J+K+L+N=</t>
  </si>
  <si>
    <t>Specifikace dle PD v.č.04, TZ E.5.1  
Poznámka k položce: Každá jednotlivá typová skladba podlahy má svou specifikaci  
Položka obsahuje i provedení spojů povlakové krytiny.</t>
  </si>
  <si>
    <t>28412245</t>
  </si>
  <si>
    <t>krytina podlahová heterogenní š 1,5m tl 2mm</t>
  </si>
  <si>
    <t>10.65m.č. 110 dle PD v.č.04=10.650 [A] 
7.11m.č. 111a dle PD v.č.04=7.110 [B] 
2.23m.č. 111b dle PD v.č.04=2.230 [C] 
Mezisoučet: A+B+C=19.990 [D] 
= 
28.03m.č. 223 dle PD v.č.06=28.030 [F] 
19.41m.č. 224 dle PD v.č.06=19.410 [G] 
19.41m.č. 225 dle PD v.č.06=19.410 [H] 
19.41m.č. 226 dle PD v.č.06=19.410 [I] 
19.41m.č. 227 dle PD v.č.06=19.410 [J] 
18.39m.č. 228 dle PD v.č.06=18.390 [K] 
3.27m.č. 305 dle PD v.č.06=3.270 [L] 
4.16m.č. 306 dle PD v.č.06=4.160 [M] 
23.50m.č. 216 dle PD v.č.06=23.500 [N] 
41.61m.č. 217 dle PD v.č.06=41.610 [O] 
19.77m.č. 213 dle PD v.č.06=19.770 [P] 
19.77m.č. 214 dle PD v.č.06=19.770 [Q] 
25.60m.č. 204 dle PD v.č.06=25.600 [R] 
25.47m.č. 205 dle PD v.č.06=25.470 [S] 
36.40m.č. 206 dle PD v.č.06=36.400 [T] 
83.30m.č. 207 dle PD v.č.06=83.300 [U] 
Mezisoučet: E+F+G+H+I+J+K+L+M+N+O+P+Q+R+S+T+U= 
= 
Celkem: A+B+C+E+F+G+H+I+J+K+L+M+N+O+P+Q+R+S+T+U+W=</t>
  </si>
  <si>
    <t>Položka obsahuje i provedení spojů povlakové krytiny.  
Specifikace dle PD v.č.04,05,06, TZ E.5.1  
Poznámka k položce: Každá jednotlivá typová skladba podlahy má svou specifikaci</t>
  </si>
  <si>
    <t>28411020</t>
  </si>
  <si>
    <t>PVC vinyl homogenní zátěžová tl 2,00 mm, úprava PUR, třída zátěže 34/43, hmotnost 3200g/m2, hořlavost Bfl S1,</t>
  </si>
  <si>
    <t>776411111</t>
  </si>
  <si>
    <t>Montáž soklíků lepením obvodových, výšky do 80 mm</t>
  </si>
  <si>
    <t>11.89m.č. 104a dle PD v.č. 04=11.890 [A] 
24.02m.č. 105 dle PD v.č. 04=24.020 [B] 
23.42m.č. 109 dle PD v.č. 04=23.420 [C] 
13.56m.č. 110 dle PD v.č. 04=13.560 [D] 
10.822m.č. 111a dle PD v.č. 04=10.822 [E] 
6.719m.č. 111b dle PD v.č. 04=6.719 [F] 
21.7m.č. 127 dle PD v.č. 04=21.700 [G] 
19.6m.č. 129 dle PD v.č. 04=19.600 [H] 
11.1m.č. 130b dle PD v.č. 04=11.100 [I] 
25.802m.č. 134 dle PD v.č. 04=25.802 [J] 
18.52m.č. 135 dle PD v.č. 04=18.520 [K] 
42.82m.č. 203 dle PD v.č. 05=42.820 [L] 
21.2m.č. 204 dle PD v.č. 05=21.200 [M] 
22.2m.č. 205 dle PD v.č. 05=22.200 [N] 
27.19m.č. 206 dle PD v.č. 05=27.190 [O] 
38.65m.č. 207 dle PD v.č. 05=38.650 [P] 
19.88m.č. 213 dle PD v.č. 05=19.880 [Q] 
19.88m.č. 214 dle PD v.č. 05=19.880 [R] 
20.28m.č. 216 dle PD v.č. 05=20.280 [S] 
26.26m.č. 217 dle PD v.č. 05=26.260 [T] 
23.3m.č. 223 dle PD v.č. 05=23.300 [U] 
20.2m.č. 224 dle PD v.č. 05=20.200 [V] 
20.2m.č. 225 dle PD v.č. 05=20.200 [W] 
20.2m.č. 226 dle PD v.č. 05=20.200 [X] 
20.2m.č. 227 dle PD v.č. 05=20.200 [Y] 
18.5m.č. 228 dle PD v.č. 05=18.500 [Z] 
8.12m.č. 305 dle PD v.č. 06=8.120 [AA] 
9.26m.č. 305 dle PD v.č. 06=9.260 [AB] 
Celkem: A+B+C+D+E+F+G+H+I+J+K+L+M+N+O+P+Q+R+S+T+U+V+W+X+Y+Z+AA+AB=565.493 [AC]</t>
  </si>
  <si>
    <t>28411009</t>
  </si>
  <si>
    <t>lišta soklová PVC 18x80mm</t>
  </si>
  <si>
    <t>311272031</t>
  </si>
  <si>
    <t>Zdivo z pórobetonových tvárnic na tenké maltové lože, tl. zdiva 200 mm pevnost tvárnic přes P2 do P4, objemová hmotnost přes 450 do 600 kg/m3 hladkých</t>
  </si>
  <si>
    <t>0.1*2.8154.7 sprchy místnosti 119 dle PD v.č.04=0.280 [A]</t>
  </si>
  <si>
    <t>771E61DTR</t>
  </si>
  <si>
    <t>Dodávka a montáž - Betonová dlažba 400x400 mm určená pro použití v exteriéru. Uložena na rektifikačních terčích</t>
  </si>
  <si>
    <t>11.2+3.2balkony 2NP=14.400 [A] 
= 
Celkem: A+B=</t>
  </si>
  <si>
    <t>998771102.3R</t>
  </si>
  <si>
    <t>Přesun hmot tonážní stavebního dílu E.5.1 v objektech v přes 6 do 12 m</t>
  </si>
  <si>
    <t>E.5.2</t>
  </si>
  <si>
    <t>Úpravy povrchů vnitřních stěn</t>
  </si>
  <si>
    <t>784111001</t>
  </si>
  <si>
    <t>Oprášení (ometení) podkladu v místnostech výšky do 3,80 m</t>
  </si>
  <si>
    <t>7.854 m.č.103 dle PD v.č.04=7.854 [A] 
3.328 m.č.114 dle PD v.č.04=3.328 [B] 
10.185 m.č.115b dle PD v.č.04=10.185 [C] 
9.422 m.č.116 dle PD v.č.04=9.422 [D] 
13.895 m.č.119 dle PD v.č.04=13.895 [E] 
1.864 m.č.122 dle PD v.č.04=1.864 [F] 
3.296 m.č.133 dle PD v.č.04=3.296 [G] 
2.72 m.č.222b dle PD v.č.04=2.720 [H] 
7.77 m.č.230 dle PD v.č.04=7.770 [I] 
Mezisoučet: A+B+C+D+E+F+G+H+I=60.334 [J] 
629.697*2=1 259.394 [K] 
53.2975=53.298 [L] 
2358.734=2 358.734 [M] 
-563.799=- 563.799 [N] 
1927.987=1 927.987 [O] 
Celkem: A+B+C+D+E+F+G+H+I+K+L+M+N+O=5 095.948 [P]</t>
  </si>
  <si>
    <t>784181121</t>
  </si>
  <si>
    <t>Penetrace podkladu jednonásobná hloubková akrylátová bezbarvá v místnostech výšky do 3,80 m</t>
  </si>
  <si>
    <t>629.697*2=1 259.394 [A] 
53.2975=53.298 [B] 
2358.734=2 358.734 [C] 
60.334=60.334 [D] 
-563.799=- 563.799 [E] 
1927.987=1 927.987 [F] 
Celkem: A+B+C+D+E+F=5 095.948 [G]</t>
  </si>
  <si>
    <t>784221101</t>
  </si>
  <si>
    <t>Malby z malířských směsí otěruvzdorných za sucha dvojnásobné, bílé za sucha otěruvzdorné dobře v místnostech výšky do 3,80 m</t>
  </si>
  <si>
    <t>629.697*2=1 259.394 [A] 
2358.734=2 358.734 [B] 
53.2975=53.298 [C] 
60.334=60.334 [D] 
-563.799=- 563.799 [E] 
1927.987=1 927.987 [F] 
Celkem: A+B+C+D+E+F=5 095.948 [G]</t>
  </si>
  <si>
    <t>784171101</t>
  </si>
  <si>
    <t>Zakrytí nemalovaných ploch (materiál ve specifikaci) včetně pozdějšího odkrytí podlah</t>
  </si>
  <si>
    <t>1535plocha podlah 1.NP=1 535.000 [A] 
753plocha podlah 2.NP=753.000 [B] 
257plocha podlah 3.NP=257.000 [C] 
= 
Celkem: A+B+C+D=</t>
  </si>
  <si>
    <t>58124842</t>
  </si>
  <si>
    <t>fólie pro malířské potřeby zakrývací tl 7µ 4x5m</t>
  </si>
  <si>
    <t>784191007</t>
  </si>
  <si>
    <t>Čištění vnitřních ploch hrubý úklid po provedení malířských prací omytím podlah</t>
  </si>
  <si>
    <t>781131112</t>
  </si>
  <si>
    <t>Izolace stěny pod obklad izolace nátěrem nebo stěrkou ve dvou vrstvách</t>
  </si>
  <si>
    <t>4.3*2.4 m.č.104b dle PD v.č.04=10.320 [A] 
6*2.4 m.č.107a dle PD v.č.04=14.400 [B] 
5.7*2.4 m.č.119 dle PD v.č.04=13.680 [C] 
13.46*2.0 m.č.116 dle PD v.č.04=26.920 [D] 
= 
19.92*0.5/2.4 m.č.209 dle PD v.č.05=4.150 [F] 
15.12*0.5/2.4 m.č.210a dle PD v.č.05=3.150 [G] 
12.72*0.5/2.4 m.č.210b dle PD v.č.05=2.650 [H] 
15.6*0.5/2.4 m.č.211a dle PD v.č.05=3.250 [I] 
22.32*0.5/2.4 m.č.211b dle PD v.č.05=4.650 [J] 
(7+4.1)*0.5chodba u 211a dle PD v.č.05=5.550 [K] 
20.88 m.č.221b dle PD v.č.05=20.880 [L] 
22.2 m.č.230 dle PD v.č.05=22.200 [M] 
= 
= 
Mezisoučet: A+B+C+D+E+F+G+H+I+J+K+L+M+N+O= 
= 
3.9 m.č.119 dle PD v.č.04=3.900 [R] 
2.7 m.č.104b dle PD v.č.04=2.700 [S] 
7.65 m.č.107a dle PD v.č.04=7.650 [T] 
11.125 m.č.116 dle PD v.č.04=11.125 [U] 
= 
4.26 m.č.209 dle PD v.č.05=4.260 [W] 
2.38 m.č.210a dle PD v.č.05=2.380 [X] 
1.62 m.č.210b dle PD v.č.05=1.620 [Y] 
2.57 m.č.211a dle PD v.č.05=2.570 [Z] 
5.04 m.č.211b dle PD v.č.05=5.040 [AA] 
7.7chodba u 211a dle PD v.č.05=7.700 [AB] 
4.73 m.č.221b dle PD v.č.05=4.730 [AC] 
7.6 m.č.230 dle PD v.č.05=7.600 [AD] 
= 
Mezisoučet: Q+R+S+T+U+V+W+X+Y+Z+AA+AB+AC+AD+AE= 
= 
Celkem: A+B+C+D+E+F+G+H+I+J+K+L+M+N+O+Q+R+S+T+U+V+W+X+Y+Z+AA+AB+AC+AD+AE+AG=</t>
  </si>
  <si>
    <t>781131232</t>
  </si>
  <si>
    <t>Izolace stěny pod obklad izolace těsnícími izolačními pásy pro styčné nebo dilatační spáry</t>
  </si>
  <si>
    <t>28*0.5styčné spáry svislé výšky 0,5m=14.000 [A] 
4*2+4*2styčné spáry svislé výšky 2,0m=16.000 [B] 
7*2.4+2*2.4styčné spáry svislé výšky 2,4m=21.600 [C] 
= 
Celkem: A+B+C+D=</t>
  </si>
  <si>
    <t>781131241</t>
  </si>
  <si>
    <t>Izolace stěny pod obklad izolace těsnícími izolačními pásy vnitřní kout</t>
  </si>
  <si>
    <t>43=43.000 [A]</t>
  </si>
  <si>
    <t>781131242</t>
  </si>
  <si>
    <t>Izolace stěny pod obklad izolace těsnícími izolačními pásy vnější roh</t>
  </si>
  <si>
    <t>2=2.000 [A]</t>
  </si>
  <si>
    <t>781131264</t>
  </si>
  <si>
    <t>Izolace stěny pod obklad izolace těsnícími izolačními pásy mezi podlahou a stěnu</t>
  </si>
  <si>
    <t>4.3 m.č.104b dle PD v.č.04=4.300 [A] 
6 m.č.107a dle PD v.č.04=6.000 [B] 
5.7 m.č.119 dle PD v.č.04=5.700 [C] 
13.46 m.č.116 dle PD v.č.04=13.460 [D] 
= 
19.92/2.4 m.č.209 dle PD v.č.05=8.300 [F] 
15.12/2.4 m.č.210a dle PD v.č.05=6.300 [G] 
12.72/2.4 m.č.210b dle PD v.č.05=5.300 [H] 
15.6/2.4 m.č.211a dle PD v.č.05=6.500 [I] 
22.32/2.4 m.č.211b dle PD v.č.05=9.300 [J] 
(7+4.1)chodba u 211a dle PD v.č.05=11.100 [K] 
20.88/2.4 m.č.221b dle PD v.č.05=8.700 [L] 
22.2/2.4 m.č.230 dle PD v.č.05=9.250 [M] 
= 
Celkem: A+B+C+D+E+F+G+H+I+J+K+L+M+N=</t>
  </si>
  <si>
    <t>781121011</t>
  </si>
  <si>
    <t>Příprava podkladu před provedením obkladu nátěr penetrační na stěnu</t>
  </si>
  <si>
    <t>563.799=563.799 [A]</t>
  </si>
  <si>
    <t>781474115</t>
  </si>
  <si>
    <t>Montáž obkladů vnitřních stěn z dlaždic keramických lepených flexibilním lepidlem maloformátových hladkých přes 22 do 25 ks/m2</t>
  </si>
  <si>
    <t>22.44 m.č.103 dle PD v.č.04=22.440 [A] 
35.088 m.č.104b dle PD v.č.04=35.088 [B] 
35.568 m.č.106 dle PD v.č.04=35.568 [C] 
26.976 m.č.107a dle PD v.č.04=26.976 [D] 
29.328 m.č.108 dle PD v.č.04=29.328 [E] 
16.64 m.č.114 dle PD v.č.04=16.640 [F] 
29.1 m.č.115b dle PD v.č.04=29.100 [G] 
26.92 m.č.116 dle PD v.č.04=26.920 [H] 
53.595 m.č.119 dle PD v.č.04=53.595 [I] 
9.32 m.č.122 dle PD v.č.04=9.320 [J] 
14.928 m.č.132a dle PD v.č.04=14.928 [K] 
18.24 m.č.132b dle PD v.č.04=18.240 [L] 
19.776 m.č.133 dle PD v.č.04=19.776 [M] 
13.44 m.č.208a dle PD v.č.04=13.440 [N] 
12 m.č.208b dle PD v.č.04=12.000 [O] 
19.92 m.č.209 dle PD v.č.04=19.920 [P] 
15.12 m.č.210a dle PD v.č.04=15.120 [Q] 
12.72 m.č.210b dle PD v.č.04=12.720 [R] 
15.6 m.č.211a dle PD v.č.04=15.600 [S] 
22.32 m.č.211b dle PD v.č.04=22.320 [T] 
28.44 m.č.221a dle PD v.č.04=28.440 [U] 
20.88 m.č.221b dle PD v.č.04=20.880 [V] 
29.64 m.č.222a dle PD v.č.04=29.640 [W] 
13.6 m.č.222b dle PD v.č.04=13.600 [X] 
22.2 m.č.230 dle PD v.č.04=22.200 [Y] 
= 
Celkem: A+B+C+D+E+F+G+H+I+J+K+L+M+N+O+P+Q+R+S+T+U+V+W+X+Y+Z=</t>
  </si>
  <si>
    <t>Položka obsahuje také plochy všech ostění a nadpraží a parapetů otvorů.</t>
  </si>
  <si>
    <t>59761039</t>
  </si>
  <si>
    <t>obklad keramický hladký přes 22 do 25ks/m2</t>
  </si>
  <si>
    <t>563.799=563.799 [A] 
A * 1.1Koeficient množství=620.179 [B]</t>
  </si>
  <si>
    <t>781495211</t>
  </si>
  <si>
    <t>Čištění vnitřních ploch po provedení obkladu stěn chemickými prostředky</t>
  </si>
  <si>
    <t>783836401</t>
  </si>
  <si>
    <t>Ochranný protikarbonatační nátěr omítek epoxidový</t>
  </si>
  <si>
    <t>36.5m.č.130a dle PD v.č.04=36.500 [A]</t>
  </si>
  <si>
    <t>ME52KOMPR</t>
  </si>
  <si>
    <t>Dodávka a montáž - Akustický obklad stěn</t>
  </si>
  <si>
    <t>8.5*2.7m.č. 130b dle PD v.č.04=22.950 [A] 
9.7*2.7m.č. 121a dle PD v.č.04=26.190 [B] 
= 
Celkem: A+B+C=</t>
  </si>
  <si>
    <t>998781102.1R</t>
  </si>
  <si>
    <t>Přesun hmot tonážní stavebního dílu E.5.2 v objektech v přes 6 do 12 m</t>
  </si>
  <si>
    <t>E.5.3</t>
  </si>
  <si>
    <t>Úpravy povrchů stropů</t>
  </si>
  <si>
    <t>16.75=16.750 [A] 
105.99=105.990 [B] 
11=11.000 [C] 
47.9925=47.993 [D] 
817.4=817.400 [E] 
Celkem: A+B+C+D+E=999.133 [F]</t>
  </si>
  <si>
    <t>= 
= 
= 
817.4=817.400 [D] 
Celkem: A+B+C+D=</t>
  </si>
  <si>
    <t>763131714</t>
  </si>
  <si>
    <t>Podhled ze sádrokartonových desek ostatní práce a konstrukce na podhledech ze sádrokartonových desek základní penetrační nátěr</t>
  </si>
  <si>
    <t>16.75=16.750 [A] 
105.99=105.990 [B] 
11=11.000 [C] 
47.9925=47.993 [D] 
Celkem: A+B+C+D=181.733 [E]</t>
  </si>
  <si>
    <t>784211101</t>
  </si>
  <si>
    <t>Malby z malířských směsí oděruvzdorných za mokra dvojnásobné, bílé za mokra oděruvzdorné výborně v místnostech výšky do 3,80 m</t>
  </si>
  <si>
    <t>= 
105.99=105.990 [B]</t>
  </si>
  <si>
    <t>16.75=16.750 [A] 
47.9925=47.993 [B] 
11=11.000 [C] 
817.4=817.400 [D] 
Celkem: A+B+C+D=893.143 [E]</t>
  </si>
  <si>
    <t>621151001</t>
  </si>
  <si>
    <t>Penetrační nátěr vnějších pastovitých tenkovrstvých omítek akrylátový podhledů</t>
  </si>
  <si>
    <t>11.45podhled D1.2 dle PD v.č.15=11.450 [A]</t>
  </si>
  <si>
    <t>621521012</t>
  </si>
  <si>
    <t>Omítka tenkovrstvá silikátová vnějších ploch probarvená bez penetrace zatíraná (škrábaná ), zrnitost 1,5 mm podhledů</t>
  </si>
  <si>
    <t>11.45=11.450 [A]</t>
  </si>
  <si>
    <t>767427442.1R</t>
  </si>
  <si>
    <t>Montáž podhledových kazet š přes 400 mm vodorovně na dvousměrný zateplený rošt kotvený do betonu budovy v přes 6 do 12 m</t>
  </si>
  <si>
    <t>46.69podhled D1.1 dle PD v.č.14=46.690 [A]</t>
  </si>
  <si>
    <t>19418062.1R</t>
  </si>
  <si>
    <t>kazeta podhledová tl plechu 1.2 mm, šířky přes 500 do 650 mm, délky 3000 mm z Al plechu</t>
  </si>
  <si>
    <t>46.69=46.690 [A] 
A * 1.08Koeficient množství=50.425 [B]</t>
  </si>
  <si>
    <t>998767102.1R</t>
  </si>
  <si>
    <t>E.5.4</t>
  </si>
  <si>
    <t>Úpravy povrchů fasád</t>
  </si>
  <si>
    <t>622151011</t>
  </si>
  <si>
    <t>Penetrační nátěr vnějších pastovitých tenkovrstvých omítek silikátový stěn</t>
  </si>
  <si>
    <t>268.9775=268.978 [A] 
796.69825=796.698 [B] 
644.7=644.700 [C] 
507.61=507.610 [D] 
5*(0.3+4.8+0.2+3.2+5.6+6.7+2.9+1.6+0.44+1.5+3.5+0.2)omítka soklové části budovy dle PD v.č. 08-12=154.700 [E] 
= 
Celkem: A+B+C+D+E+F=</t>
  </si>
  <si>
    <t>622521012</t>
  </si>
  <si>
    <t>Omítka tenkovrstvá silikátová vnějších ploch probarvená bez penetrace zatíraná (škrábaná ), zrnitost 1,5 mm stěn</t>
  </si>
  <si>
    <t>268.9775=268.978 [A] 
796.69825=796.698 [B] 
644.7=644.700 [C] 
507.61=507.610 [D] 
Celkem: A+B+C+D=2 217.986 [E]</t>
  </si>
  <si>
    <t>622531012</t>
  </si>
  <si>
    <t>Omítka tenkovrstvá silikonová vnějších ploch probarvená bez penetrace zatíraná (škrábaná), zrnitost 1,5 mm stěn</t>
  </si>
  <si>
    <t>154.7154.7 budovy dle PD v.č.08-12=154.700 [A]</t>
  </si>
  <si>
    <t>998767102</t>
  </si>
  <si>
    <t>Přesun hmot pro zámečnické konstrukce stanovený z hmotnosti přesunovaného materiálu vodorovná dopravní vzdálenost do 50 m v objektech výšky přes 6 do 12 m</t>
  </si>
  <si>
    <t>998011003</t>
  </si>
  <si>
    <t>Přesun hmot pro budovy občanské výstavby, bydlení, výrobu a služby s nosnou svislou konstrukcí zděnou z cihel, tvárnic nebo kamene vodorovná dopravní vzdálenost do 100 m pro budovy výšky přes 12 do 24 m</t>
  </si>
  <si>
    <t>R102SO101</t>
  </si>
  <si>
    <t>Práce zpřístupňovací</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</si>
  <si>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3 075,8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</si>
  <si>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941221112</t>
  </si>
  <si>
    <t>Montáž lešení řadového rámového těžkého pracovního s podlahami s provozním zatížením tř. 4 do 300 kg/m2 šířky tř. SW09 od 0,9 do 1,2 m, výšky přes 10 do 25 m</t>
  </si>
  <si>
    <t>2312.6plocha kolem celého objektu pro lešení dle PD v.č. 04-13=2 312.600 [A]</t>
  </si>
  <si>
    <t>1) pro potřeby SP je uvažováno s pronájmem a výstavbou lešení pro potřeby celé stavby, zhotovitel tuto položku ocení dle svých výrobních kapacit a dle smluvních termínů výstavby</t>
  </si>
  <si>
    <t>941221211</t>
  </si>
  <si>
    <t>Montáž lešení řadového rámového těžkého pracovního s podlahami s provozním zatížením tř. 4 do 300 kg/m2 Příplatek za první a každý další den použití lešení k ce</t>
  </si>
  <si>
    <t>Montáž lešení řadového rámového těžkého pracovního s podlahami s provozním zatížením tř. 4 do 300 kg/m2 Příplatek za první a každý další den použití lešení k ceně -1111 nebo -1112</t>
  </si>
  <si>
    <t>120*2312.6doba použití 120 dní=277 512.000 [A]</t>
  </si>
  <si>
    <t>941221812</t>
  </si>
  <si>
    <t>Demontáž lešení řadového rámového těžkého pracovního s provozním zatížením tř. 4 do 300 kg/m2 šířky tř. SW09 od 0,9 do 1,2 m, výšky přes 10 do 25 m</t>
  </si>
  <si>
    <t>2312.6=2 312.600 [A]</t>
  </si>
  <si>
    <t>944511111</t>
  </si>
  <si>
    <t>Montáž ochranné sítě zavěšené na konstrukci lešení z textilie z umělých vláken</t>
  </si>
  <si>
    <t>2312.6plocha kolem celého objektu dle PD v.č. 03, 06=2 312.600 [A]</t>
  </si>
  <si>
    <t>944511211</t>
  </si>
  <si>
    <t>Montáž ochranné sítě Příplatek za první a každý další den použití sítě k ceně -1111</t>
  </si>
  <si>
    <t>944511811</t>
  </si>
  <si>
    <t>Demontáž ochranné sítě zavěšené na konstrukci lešení z textilie z umělých vláken</t>
  </si>
  <si>
    <t>767425442.2R</t>
  </si>
  <si>
    <t>Montáž fasádních kazetových obkladů včetně montáže a dodávky roštu zatepleného kazety kladené vodorovně na jednosměrném svislém roštu, kotveném do ocelové konst</t>
  </si>
  <si>
    <t>[bez vazby na CS]</t>
  </si>
  <si>
    <t>Montáž fasádních kazetových obkladů včetně montáže a dodávky roštu zatepleného kazety kladené vodorovně na jednosměrném svislém roštu, kotveném do ocelové konstrukce šířky kazet přes 400 mm výšky budovy do 6 m</t>
  </si>
  <si>
    <t>28.06=28.060 [A] 
273.03=273.030 [B] 
58.1=58.100 [C] 
Celkem: A+B+C=359.190 [D]</t>
  </si>
  <si>
    <t>19418062.R</t>
  </si>
  <si>
    <t>kazeta fasádní tl plechu 1,2mm, šířky přes 500 do 650mm, délky 3000mm z Al plechu</t>
  </si>
  <si>
    <t>28.06=28.060 [A] 
169.994=169.994 [B] 
273.03=273.030 [C] 
58.1=58.100 [D] 
-2*0.95*6=-11.400 [E] 
Celkem: A+B+C+D+E=517.784 [F] 
F * 1.08Koeficient množství=559.207 [G]</t>
  </si>
  <si>
    <t>63150819</t>
  </si>
  <si>
    <t>fólie kontaktní difuzně propustná pro doplňkovou hydroizolační vrstvu, jednovrstvá mikrovláknitá s funkční vrstvou tl 220µm</t>
  </si>
  <si>
    <t>273.03=273.030 [A] 
58.1=58.100 [B] 
Celkem: A+B=331.130 [C] 
C * 1.1655Koeficient množství=385.932 [D]</t>
  </si>
  <si>
    <t>767425442.1R</t>
  </si>
  <si>
    <t>169.994-2*0.95*6=158.594 [A]</t>
  </si>
  <si>
    <t xml:space="preserve">  D1.01.1 - E.6.1</t>
  </si>
  <si>
    <t>SO.101 - Hlavní objekt - Kompletace - způsobilé</t>
  </si>
  <si>
    <t>D1.01.1 - E.6.1</t>
  </si>
  <si>
    <t>E.6.1.5</t>
  </si>
  <si>
    <t>Výplně otvorů, exteriérové, profilové - dodávka a montáž</t>
  </si>
  <si>
    <t>RE61VO501</t>
  </si>
  <si>
    <t>Dodávka a montáž okna ozn. č. 501</t>
  </si>
  <si>
    <t>1np 1=1.000 [A]</t>
  </si>
  <si>
    <t>Položka obsahuje dodávku a montáž s dopravou kompletního výrobku, včetně veškerého příslušenství a vybavení, všech montážních a spojovacích prvků, kování atd.   
Ocenění dle specifikace uvedené v části D1.01 SO.101 - HLAVNÍ OBJEKT- STANICE HZS, D1.01.1 ARCHITEKTONICKO STAVEBNÍ ŘEŠENÍ, S1a.SPECIFIKACE VÝPLNÍ OTVORŮ</t>
  </si>
  <si>
    <t>RE61VO502</t>
  </si>
  <si>
    <t>Dodávka a montáž okna ozn. č. 502</t>
  </si>
  <si>
    <t>RE61VO503</t>
  </si>
  <si>
    <t>Dodávka a montáž okna ozn. č. 503</t>
  </si>
  <si>
    <t>RE61VO504</t>
  </si>
  <si>
    <t>Dodávka a montáž okna ozn. č. 504</t>
  </si>
  <si>
    <t>RE61VO505</t>
  </si>
  <si>
    <t>Dodávka a montáž okna ozn. č. 505</t>
  </si>
  <si>
    <t>RE61VO506</t>
  </si>
  <si>
    <t>Dodávka a montáž okna ozn. č. 506</t>
  </si>
  <si>
    <t>1np 2=2.000 [A]</t>
  </si>
  <si>
    <t>RE61VO507</t>
  </si>
  <si>
    <t>Dodávka a montáž okna ozn. č. 507</t>
  </si>
  <si>
    <t>2np 3=3.000 [A]</t>
  </si>
  <si>
    <t>RE61VO508</t>
  </si>
  <si>
    <t>Dodávka a montáž okna ozn. č. 508</t>
  </si>
  <si>
    <t>RE61VO509</t>
  </si>
  <si>
    <t>Dodávka a montáž okna ozn. č. 509</t>
  </si>
  <si>
    <t>2np 1=1.000 [A]</t>
  </si>
  <si>
    <t>RE61VO510</t>
  </si>
  <si>
    <t>Dodávka a montáž okna ozn. č. 510</t>
  </si>
  <si>
    <t>RE61VO511</t>
  </si>
  <si>
    <t>Dodávka a montáž okna ozn. č. 511</t>
  </si>
  <si>
    <t>RE61VO512</t>
  </si>
  <si>
    <t>Dodávka a montáž okna ozn. č. 512</t>
  </si>
  <si>
    <t>3np 1=1.000 [A]</t>
  </si>
  <si>
    <t>RE61VO513</t>
  </si>
  <si>
    <t>Dodávka a montáž okna ozn. č. 513</t>
  </si>
  <si>
    <t>RE61VO514</t>
  </si>
  <si>
    <t>Dodávka a montáž okna ozn. č. 514</t>
  </si>
  <si>
    <t>RE61VO515</t>
  </si>
  <si>
    <t>Dodávka a montáž prosklené stěny ozn. č. 515</t>
  </si>
  <si>
    <t>RE61VO521</t>
  </si>
  <si>
    <t>Dodávka a montáž prosklených dveří ozn. č. 521</t>
  </si>
  <si>
    <t>RE61VO522</t>
  </si>
  <si>
    <t>Dodávka a montáž plných dveří ozn. č. 522</t>
  </si>
  <si>
    <t>1np 1=1.000 [A] 
2np 2=2.000 [B] 
3np 2=2.000 [C] 
Celkem: A+B+C=5.000 [D]</t>
  </si>
  <si>
    <t>RE61VO523</t>
  </si>
  <si>
    <t>Dodávka a montáž plných dveří ozn. č. 523</t>
  </si>
  <si>
    <t>RE61VO524</t>
  </si>
  <si>
    <t>Dodávka a montáž prosklených dveří ozn. č. 524</t>
  </si>
  <si>
    <t>RE61VO525</t>
  </si>
  <si>
    <t>Dodávka a montáž plných dveří ozn. č. 525</t>
  </si>
  <si>
    <t>RE61VO526</t>
  </si>
  <si>
    <t>Dodávka a montáž prosklených dveří ozn. č. 526</t>
  </si>
  <si>
    <t>RE61VO527</t>
  </si>
  <si>
    <t>Dodávka a montáž prosklených dveří ozn. č. 527</t>
  </si>
  <si>
    <t>RE61VO528</t>
  </si>
  <si>
    <t>Dodávka a montáž prosklených dveří ozn. č. 528</t>
  </si>
  <si>
    <t>RE61VO529</t>
  </si>
  <si>
    <t>Dodávka a montáž prosklených dveří ozn. č. 529</t>
  </si>
  <si>
    <t>RE61VO530</t>
  </si>
  <si>
    <t>Dodávka a montáž prosklených dveří ozn. č. 530</t>
  </si>
  <si>
    <t>RE61VO541a</t>
  </si>
  <si>
    <t>Dodávka a montáž vrat ozn. č. 541a</t>
  </si>
  <si>
    <t>1np 8=8.000 [A]</t>
  </si>
  <si>
    <t>RE61VO541b</t>
  </si>
  <si>
    <t>Dodávka a montáž vrat ozn. č. 541b</t>
  </si>
  <si>
    <t>RE61VO542a</t>
  </si>
  <si>
    <t>Dodávka a montáž střešního světlíku ozn. č. 542a</t>
  </si>
  <si>
    <t>střecha 10=10.000 [A]</t>
  </si>
  <si>
    <t>RE61VO542b</t>
  </si>
  <si>
    <t>Dodávka a montáž střešního světlíku ozn. č. 542b</t>
  </si>
  <si>
    <t>střecha 2=2.000 [A]</t>
  </si>
  <si>
    <t>RE61VO543</t>
  </si>
  <si>
    <t>Dodávka a montáž střešního výlezu ozn. č. 543</t>
  </si>
  <si>
    <t>střecha 1=1.000 [A]</t>
  </si>
  <si>
    <t xml:space="preserve">  D1.01.1 - E.6.2</t>
  </si>
  <si>
    <t>SO.101 - Hlavní objekt - Kompletace - nezpůsobilé</t>
  </si>
  <si>
    <t>D1.01.1 - E.6.2</t>
  </si>
  <si>
    <t>E.6.1.1</t>
  </si>
  <si>
    <t>Dveře klasické, interiérové, nepožární - dodávka a montáž</t>
  </si>
  <si>
    <t>RE61VO101</t>
  </si>
  <si>
    <t>jednokřídlé dřevěné dveře plné, světlý průchod ~700/2100 mm, otočné, odolné proti vlhkosti. Křídlo hladké plné.</t>
  </si>
  <si>
    <t>Položka obsahuje dodávku a montáž s dopravou kompletního výrobku, včetně zárubně, včetně veškerého příslušenství a vybavení, všech montážních a spojovacích prvků, kování atd. dle PD specifikace výplní otvorů, dle TZ. E.6.1  
Poslední trojčíslí kódu položky je shodné s označením prvku dle PD specifikace výplní otvorů</t>
  </si>
  <si>
    <t>RE61VO102a</t>
  </si>
  <si>
    <t>RE61VO102b</t>
  </si>
  <si>
    <t>RE61VO103a</t>
  </si>
  <si>
    <t>jednokřídlé dřevěné dveře plné, světlý průchod ~800/2100 mm, otočné, odolné proti vlhkosti. Křídlo hladké plné.</t>
  </si>
  <si>
    <t>RE61VO103b</t>
  </si>
  <si>
    <t>RE61VO104a</t>
  </si>
  <si>
    <t>RE61VO104b</t>
  </si>
  <si>
    <t>RE61VO105a</t>
  </si>
  <si>
    <t>jednokřídlé dřevěné dveře plné, světlý průchod ~900/2100 mm, otočné. Křídlo hladké plné.</t>
  </si>
  <si>
    <t>RE61VO105b</t>
  </si>
  <si>
    <t>RE61VO105c</t>
  </si>
  <si>
    <t>jednokřídlé dřevěné dveře plné, světlý průchod ~900/2100 mm, otočné. Křídlo hladké plné. Akustické.</t>
  </si>
  <si>
    <t>RE61VO105d</t>
  </si>
  <si>
    <t>RE61VO105e</t>
  </si>
  <si>
    <t>jednokřídlé dřevěné dveře plné, světlý průchod ~900/2100 mm, otočné. Křídlo hladké plné. Do mokrého provozu</t>
  </si>
  <si>
    <t>RE61VO106a</t>
  </si>
  <si>
    <t>RE61VO106b</t>
  </si>
  <si>
    <t>RE61VO106c</t>
  </si>
  <si>
    <t>jednokřídlé dřevěné dveře plné, světlý průchod ~900/2100 mm, otočné, odolné proti vlhkosti. Křídlo hladké plné. Dveře budou vybaveny dle požadavku vyhl. 398/200</t>
  </si>
  <si>
    <t>jednokřídlé dřevěné dveře plné, světlý průchod ~900/2100 mm, otočné, odolné proti vlhkosti. Křídlo hladké plné. Dveře budou vybaveny dle požadavku vyhl. 398/2009 Sb.</t>
  </si>
  <si>
    <t>RE61VO107</t>
  </si>
  <si>
    <t>jednokřídlé dřevěné dveře plné, světlý průchod ~1000/2100 mm, otočné. Křídlo hladké plné.</t>
  </si>
  <si>
    <t>RE61VO121a</t>
  </si>
  <si>
    <t>dvoukřídlé dřevěné dveře pravé plné, světlý průchod aktivním křídlem ~900/2100 mm, křídla asymetrická, otočná, aktivní křídlo oboustraně otvíravé.</t>
  </si>
  <si>
    <t>RE61VO121b</t>
  </si>
  <si>
    <t>RE61VO121c</t>
  </si>
  <si>
    <t>dvoukřídlé dřevěné dveře levé plné, světlý průchod aktivním křídlem ~900/2100 mm, křídla asymetrická, otočná, aktivní křídlo oboustraně otvíravé. Do mokrého pro</t>
  </si>
  <si>
    <t>dvoukřídlé dřevěné dveře levé plné, světlý průchod aktivním křídlem ~900/2100 mm, křídla asymetrická, otočná, aktivní křídlo oboustraně otvíravé. Do mokrého provozu.</t>
  </si>
  <si>
    <t>RE61VO141</t>
  </si>
  <si>
    <t>Lamelová clona plastová. Do mokrého provozu.</t>
  </si>
  <si>
    <t>E.6.1.2</t>
  </si>
  <si>
    <t>Dveře klasické, interiérové, požární - dodávka a montáž</t>
  </si>
  <si>
    <t>RE61VO201</t>
  </si>
  <si>
    <t>jednokřídlé dřevěné dveře plné protipožární, se světlým průchodem ~800/2100 mm, otočné. Křídlo hladké plné.</t>
  </si>
  <si>
    <t>RE61VO202</t>
  </si>
  <si>
    <t>jednokřídlé dřevěné dveře plné protipožární, se světlým průchodem ~900/2100 mm, otočné. Křídlo hladké plné.</t>
  </si>
  <si>
    <t>RE61VO203a</t>
  </si>
  <si>
    <t>RE61VO203b</t>
  </si>
  <si>
    <t>RE61VO204a</t>
  </si>
  <si>
    <t>123</t>
  </si>
  <si>
    <t>RE61VO204b</t>
  </si>
  <si>
    <t>124</t>
  </si>
  <si>
    <t>RE61VO204c</t>
  </si>
  <si>
    <t>125</t>
  </si>
  <si>
    <t>RE61VO221a</t>
  </si>
  <si>
    <t>dvoukřídlé dřevěné dveře plné protipožární, světlý průchod ~1000/2100 mm, křídla symetrická, otočná. Křídla hladká plná.</t>
  </si>
  <si>
    <t>126</t>
  </si>
  <si>
    <t>RE61VO221b</t>
  </si>
  <si>
    <t>127</t>
  </si>
  <si>
    <t>RE61VO222</t>
  </si>
  <si>
    <t>dvoukřídlé dřevěné dveře pravé plné protipožární, světlý průchod aktivním křídlem ~900/2100 mm, křídla asymetrická, otočná. Křídla hladká plná.</t>
  </si>
  <si>
    <t>128</t>
  </si>
  <si>
    <t>RE61VO223</t>
  </si>
  <si>
    <t>129</t>
  </si>
  <si>
    <t>RE61VO224a</t>
  </si>
  <si>
    <t>dvoukřídlé dřevěné dveře levé plné protipožární, světlý průchod aktivním křídlem ~900/2100 mm, křídla asymetrická, otočná. Křídla hladká plná.</t>
  </si>
  <si>
    <t>130</t>
  </si>
  <si>
    <t>RE61VO224b</t>
  </si>
  <si>
    <t>dvoukřídlé dřevěné dveře pravé plné protipožární, světlý průchod aktivním křídlem ~900/2100 mm, křídla asymetrická, otočná. Křídla hladká plná. Do mokrého provo</t>
  </si>
  <si>
    <t>dvoukřídlé dřevěné dveře pravé plné protipožární, světlý průchod aktivním křídlem ~900/2100 mm, křídla asymetrická, otočná. Křídla hladká plná. Do mokrého provozu</t>
  </si>
  <si>
    <t>131</t>
  </si>
  <si>
    <t>RE61VO224c</t>
  </si>
  <si>
    <t>132</t>
  </si>
  <si>
    <t>RE61VO225</t>
  </si>
  <si>
    <t>RE61VO241</t>
  </si>
  <si>
    <t>požární textilní roletový uzávěr. Předstěnová montáž v nadpraží otvoru. Pro uzavření otvoru 2250x2500 mm</t>
  </si>
  <si>
    <t>E.6.1.3</t>
  </si>
  <si>
    <t>Výplně otvorů, prosklené, interiérové, nepožární - dodávka a montáž</t>
  </si>
  <si>
    <t>RE61VO301</t>
  </si>
  <si>
    <t>ocelová prosklená příčka v členění 6x4 pole. Součástí příčky jednokřídlé otočné prosklené dveře levé ocelové, se světlým průchodem ~900/2100mm. Bez vyvýšeného p</t>
  </si>
  <si>
    <t>ocelová prosklená příčka v členění 6x4 pole. Součástí příčky jednokřídlé otočné prosklené dveře levé ocelové, se světlým průchodem ~900/2100mm. Bez vyvýšeného prahu.</t>
  </si>
  <si>
    <t>RE61VO302</t>
  </si>
  <si>
    <t>ocelová prosklená příčka v členění 6x4 pole. Součástí příčky 2x jednokřídlé otočné prosklené dveře levé ocelové, se světlým průchodem ~900/2100mm. Bez vyvýšenéh</t>
  </si>
  <si>
    <t>ocelová prosklená příčka v členění 6x4 pole. Součástí příčky 2x jednokřídlé otočné prosklené dveře levé ocelové, se světlým průchodem ~900/2100mm. Bez vyvýšeného prahu. Ve středu příčky plná výplň pro napojení SDK příčky tl. 150 mm</t>
  </si>
  <si>
    <t>RE61VO303</t>
  </si>
  <si>
    <t>ocelová prosklená příčka v členění 4x4 pole. Součástí příčky jednokřídlé otočné prosklené dveře pravé ocelové, se světlým průchodem ~900/2100mm. Bez vyvýšeného</t>
  </si>
  <si>
    <t>ocelová prosklená příčka v členění 4x4 pole. Součástí příčky jednokřídlé otočné prosklené dveře pravé ocelové, se světlým průchodem ~900/2100mm. Bez vyvýšeného prahu. Se zvýšeným akustickým útlumem min. Rw=37 dB</t>
  </si>
  <si>
    <t>RE61VO304</t>
  </si>
  <si>
    <t>ocelová prosklená příčka v členění 4x4 pole. Součástí příčky jednokřídlé otočné prosklené dveře levé ocelové, se světlým průchodem ~900/2100mm. Bez vyvýšeného p</t>
  </si>
  <si>
    <t>ocelová prosklená příčka v členění 4x4 pole. Součástí příčky jednokřídlé otočné prosklené dveře levé ocelové, se světlým průchodem ~900/2100mm. Bez vyvýšeného prahu. Se zvýšeným akustickým útlumem min. Rw=37 dB</t>
  </si>
  <si>
    <t>RE61VO305</t>
  </si>
  <si>
    <t>jednokřídlé prosklené dveře pravé ocelové s pevným bočním a horním nadsvětlíkem, se světlým průchodem ~900/2100mm, únikové otevíravé po směru úniku, bez vyvýšen</t>
  </si>
  <si>
    <t>jednokřídlé prosklené dveře pravé ocelové s pevným bočním a horním nadsvětlíkem, se světlým průchodem ~900/2100mm, únikové otevíravé po směru úniku, bez vyvýšeného prahu.</t>
  </si>
  <si>
    <t>E.6.1.4</t>
  </si>
  <si>
    <t>Výplně otvorů, prosklené, interiérové, požární - dodávka a montáž</t>
  </si>
  <si>
    <t>RE61VO401</t>
  </si>
  <si>
    <t>jednokřídlé prosklené dveře pravé ocelové s pevným bočním a horním nadsvětlíkem, se světlým průchodem ~900/2100mm, bez vyvýšeného prahu.</t>
  </si>
  <si>
    <t>RE61VO402a</t>
  </si>
  <si>
    <t>dvoukřídlé prosklené dveře levé ocelové s pevným horním nadsvětlíkem, světlý průchod celými dveřmi ~1510/2100mm, světlý průchod aktivním křídlem ~900/2100 mm. B</t>
  </si>
  <si>
    <t>dvoukřídlé prosklené dveře levé ocelové s pevným horním nadsvětlíkem, světlý průchod celými dveřmi ~1510/2100mm, světlý průchod aktivním křídlem ~900/2100 mm. Bez vyvýšeného prahu. Křídla asymetrická, otočná.</t>
  </si>
  <si>
    <t>RE61VO402b</t>
  </si>
  <si>
    <t>RE61VO403</t>
  </si>
  <si>
    <t>RE61VO404</t>
  </si>
  <si>
    <t>dvoukřídlé prosklené dveře pravé ocelové s pevným horním nadsvětlíkem, světlý průchod celými dveřmi ~1560/2100mm, světlý průchod aktivním křídlem ~900/2100 mm.</t>
  </si>
  <si>
    <t>dvoukřídlé prosklené dveře pravé ocelové s pevným horním nadsvětlíkem, světlý průchod celými dveřmi ~1560/2100mm, světlý průchod aktivním křídlem ~900/2100 mm. Bez vyvýšeného prahu. Křídla asymetrická, otočná.</t>
  </si>
  <si>
    <t>RE61VO405</t>
  </si>
  <si>
    <t>RE61VO406</t>
  </si>
  <si>
    <t>RE61VO407</t>
  </si>
  <si>
    <t>RE61VO408</t>
  </si>
  <si>
    <t>RE61VO409</t>
  </si>
  <si>
    <t>jednokřídlé prosklené dveře levé ocelové s pevným bočním a horním nadsvětlíkem, se světlým průchodem ~900/2100mm, bez vyvýšeného prahu.</t>
  </si>
  <si>
    <t>RE61VO410</t>
  </si>
  <si>
    <t>Prvek 410 dle specifikace výplní otvorů</t>
  </si>
  <si>
    <t>150</t>
  </si>
  <si>
    <t>RE61VO421a</t>
  </si>
  <si>
    <t>okno interiérové, pevné v členění 4x1 pole. Rám směrem do garáží zalícovaný se zdivem (včetně omítky). Připojovací spára začištěna a překryta oc. lištami v barv</t>
  </si>
  <si>
    <t>okno interiérové, pevné v členění 4x1 pole. Rám směrem do garáží zalícovaný se zdivem (včetně omítky). Připojovací spára začištěna a překryta oc. lištami v barvě rámu. Se zvýšeným akustickým útlumem min. Rw=37 dB</t>
  </si>
  <si>
    <t>RE61VO421b</t>
  </si>
  <si>
    <t>RE61VO421c</t>
  </si>
  <si>
    <t>153</t>
  </si>
  <si>
    <t>RE61VO422</t>
  </si>
  <si>
    <t>okno interiérové, bez členění. Rám směrem do mycího boxu zalícovaný se stěnou. Připojovací spára začištěna a překryta oc. lištami v barvě rámu</t>
  </si>
  <si>
    <t>154</t>
  </si>
  <si>
    <t>RE61VO423</t>
  </si>
  <si>
    <t>okno interiérové, pevné v členění 3x1 pole. Rám směrem na schodiště zalícovaný se stěnou. Připojovací spára začištěna a překryta oc. lištami v barvě rámu. Se zv</t>
  </si>
  <si>
    <t>okno interiérové, pevné v členění 3x1 pole. Rám směrem na schodiště zalícovaný se stěnou. Připojovací spára začištěna a překryta oc. lištami v barvě rámu. Se zvýšeným akustickým útlumem min. Rw=37 dB</t>
  </si>
  <si>
    <t>E.6.2</t>
  </si>
  <si>
    <t>Samostatné kompletační systémy</t>
  </si>
  <si>
    <t>RE62E01</t>
  </si>
  <si>
    <t>Dodávka a montáž - Závěsná markýza nad vchodem, celkový rozměr 4800 x 900 mm</t>
  </si>
  <si>
    <t>2dle PD specifikace kompletační=2.000 [A]</t>
  </si>
  <si>
    <t>Vlastnosti dle PD specifikace kompletační, TZ E.6.2  
Položka obsahuje dodávku a montáž s dopravou kompletního stavebního dílu včetně veškerého příslušenství, montážních a spojovacích prvků.</t>
  </si>
  <si>
    <t>RE62E02</t>
  </si>
  <si>
    <t>Dodávka a montáž - Znak Hasičského záchranného sboru Správy železnic. Rozměr 2600 x 1900 mm.</t>
  </si>
  <si>
    <t>1E02 dle PD specifikace kompletační=1.000 [A]</t>
  </si>
  <si>
    <t>RE62E03</t>
  </si>
  <si>
    <t>Dodávka a montáž - Znak Hasičského záchranného sboru Správy železnic. Rozměr 1450 x 1050 mm.</t>
  </si>
  <si>
    <t>1E03 dle PD specifikace kompletační=1.000 [A]</t>
  </si>
  <si>
    <t>RE62E04</t>
  </si>
  <si>
    <t>Dodávka a montáž - Znak Hasičského záchranného sboru Správy železnic. Rozměr 3400 x 2470 mm.</t>
  </si>
  <si>
    <t>2E04 dle PD specifikace kompletační=2.000 [A]</t>
  </si>
  <si>
    <t>RE62E05</t>
  </si>
  <si>
    <t>Dodávka a montáž - Vertikální logo Správy železnic, s.o. složené ze symbolu a textu "Správa železnic". Rozměr 2280 x 2950 mm.</t>
  </si>
  <si>
    <t>2E05 dle PD specifikace kompletační=2.000 [A]</t>
  </si>
  <si>
    <t>RE62E06</t>
  </si>
  <si>
    <t>Dodávka a montáž - Nápis " HASIČSKÝ ZÁCHRANNÝ SBOR" v modré barvě. 3D písmena, výška textu 900 mm, celková délka nápisu 20 000 mm.</t>
  </si>
  <si>
    <t>1E06 dle PD specifikace kompletační=1.000 [A]</t>
  </si>
  <si>
    <t>RE62E07</t>
  </si>
  <si>
    <t>Dodávka a montáž - Nápis " HASIČSKÝ ZÁCHRANNÝ SBOR" v modré barvě. Výška textu 500 mm, celková délka nápisu 11 500 mm.</t>
  </si>
  <si>
    <t>1E07 dle PD specifikace kompletační=1.000 [A]</t>
  </si>
  <si>
    <t>RE62E08</t>
  </si>
  <si>
    <t>Dodávka a montáž Informační cedule vedle vstupních dveří o rozměrech cca 400 x 800 mm</t>
  </si>
  <si>
    <t>1E08 dle PD specifikace kompletační=1.000 [A]</t>
  </si>
  <si>
    <t>R001E62S01</t>
  </si>
  <si>
    <t>Dodávka a montáž stínících prvků S01</t>
  </si>
  <si>
    <t>1 dle PD specifikace S3 - SPECIFIKACE STÍNÍCÍCH PRVKŮ v části D1.01.1 ARCHITEKTONICKO STAVEBNÍ ŘEŠENÍ.=1.000 [A]</t>
  </si>
  <si>
    <t>Dodávka a montáž stínících prvků  dle specifikace S3 - SPECIFIKACE STÍNÍCÍCH PRVKŮ v části D1.01.1 ARCHITEKTONICKO STAVEBNÍ ŘEŠENÍ.  
Položka obsahuje dodávku a montáž s dopravou kompletního stavebního dílu včetně veškerého příslušenství, vybavení, montážních a spojovacích prvků.</t>
  </si>
  <si>
    <t>209</t>
  </si>
  <si>
    <t>R001E62S02</t>
  </si>
  <si>
    <t>Dodávka a montáž stínících prvků S02</t>
  </si>
  <si>
    <t>210</t>
  </si>
  <si>
    <t>R001E62S03</t>
  </si>
  <si>
    <t>Dodávka a montáž stínících prvků S03</t>
  </si>
  <si>
    <t>211</t>
  </si>
  <si>
    <t>R001E62S04</t>
  </si>
  <si>
    <t>Dodávka a montáž stínících prvků S04</t>
  </si>
  <si>
    <t>E.6.3</t>
  </si>
  <si>
    <t>Zámečnické konstrukce a výrobky</t>
  </si>
  <si>
    <t>R001E63002</t>
  </si>
  <si>
    <t>Dodávka a montáž Kompletní skluzová tyč včetně kotevních prvků určená k pevné zástavbě do hasičských stanic a zbrojnic. Z04</t>
  </si>
  <si>
    <t>1dle PD specifikace zámečnických konstrukcí=1.000 [A]</t>
  </si>
  <si>
    <t>Položka obsahuje dodávku a montáž s dopravou kompletního stavebního dílu včetně veškerého příslušenství, vybavení, montážních a spojovacích prvků.</t>
  </si>
  <si>
    <t>R001E63003</t>
  </si>
  <si>
    <t>Dodávka a montáž Kompletní skluzová tyč včetně kotevních prvků určená k pevné zástavbě do hasičských stanic a zbrojnic. Z05</t>
  </si>
  <si>
    <t>R001E63004</t>
  </si>
  <si>
    <t>Dodávka a montáž Kompletní skluzová tyč včetně kotevních prvků určená k pevné zástavbě do hasičských stanic a zbrojnic. Z06</t>
  </si>
  <si>
    <t>998767103</t>
  </si>
  <si>
    <t>Přesun hmot pro zámečnické konstrukce stanovený z hmotnosti přesunovaného materiálu vodorovná dopravní vzdálenost do 50 m v objektech výšky přes 12 do 24 m</t>
  </si>
  <si>
    <t>155</t>
  </si>
  <si>
    <t>R001E63Z01</t>
  </si>
  <si>
    <t>Dodávka a montáž kompletní konstrukce dle PD specifikace zámečnických konstrukcí - prvek Z01</t>
  </si>
  <si>
    <t>156</t>
  </si>
  <si>
    <t>R001E63Z02</t>
  </si>
  <si>
    <t>Dodávka a montáž kompletní konstrukce dle PD specifikace zámečnických konstrukcí - prvek Z02</t>
  </si>
  <si>
    <t>157</t>
  </si>
  <si>
    <t>R001E63Z03</t>
  </si>
  <si>
    <t>Dodávka a montáž kompletní konstrukce dle PD specifikace zámečnických konstrukcí - prvek Z03</t>
  </si>
  <si>
    <t>158</t>
  </si>
  <si>
    <t>R001E63Z07</t>
  </si>
  <si>
    <t>Dodávka a montáž kompletní konstrukce dle PD specifikace zámečnických konstrukcí - prvek Z07</t>
  </si>
  <si>
    <t>159</t>
  </si>
  <si>
    <t>R001E63Z08</t>
  </si>
  <si>
    <t>Dodávka a montáž kompletní konstrukce dle PD specifikace zámečnických konstrukcí - prvek Z08</t>
  </si>
  <si>
    <t>160</t>
  </si>
  <si>
    <t>R001E63Z09</t>
  </si>
  <si>
    <t>Dodávka a montáž kompletní konstrukce dle PD specifikace zámečnických konstrukcí - prvek Z09</t>
  </si>
  <si>
    <t>161</t>
  </si>
  <si>
    <t>R001E63Z10</t>
  </si>
  <si>
    <t>Dodávka a montáž kompletní konstrukce dle PD specifikace zámečnických konstrukcí - prvek Z10</t>
  </si>
  <si>
    <t>162</t>
  </si>
  <si>
    <t>R001E63Z11</t>
  </si>
  <si>
    <t>Dodávka a montáž kompletní konstrukce dle PD specifikace zámečnických konstrukcí - prvek Z11</t>
  </si>
  <si>
    <t>163</t>
  </si>
  <si>
    <t>R001E63Z12</t>
  </si>
  <si>
    <t>Dodávka a montáž kompletní konstrukce dle PD specifikace zámečnických konstrukcí - prvek Z12</t>
  </si>
  <si>
    <t>164</t>
  </si>
  <si>
    <t>R001E63Z13</t>
  </si>
  <si>
    <t>Dodávka a montáž kompletní konstrukce dle PD specifikace zámečnických konstrukcí - prvek Z13</t>
  </si>
  <si>
    <t>165</t>
  </si>
  <si>
    <t>R001E63Z14</t>
  </si>
  <si>
    <t>Dodávka a montáž kompletní konstrukce dle PD specifikace zámečnických konstrukcí - prvek Z14</t>
  </si>
  <si>
    <t>166</t>
  </si>
  <si>
    <t>R001E63Z15</t>
  </si>
  <si>
    <t>Dodávka a montáž kompletní konstrukce dle PD specifikace zámečnických konstrukcí - prvek Z15</t>
  </si>
  <si>
    <t>167</t>
  </si>
  <si>
    <t>R001E63Z16</t>
  </si>
  <si>
    <t>Dodávka a montáž kompletní konstrukce dle PD specifikace zámečnických konstrukcí - prvek Z16</t>
  </si>
  <si>
    <t>168</t>
  </si>
  <si>
    <t>R001E63Z17</t>
  </si>
  <si>
    <t>Dodávka a montáž kompletní konstrukce dle PD specifikace zámečnických konstrukcí - prvek Z17</t>
  </si>
  <si>
    <t>169</t>
  </si>
  <si>
    <t>R001E63Z18</t>
  </si>
  <si>
    <t>Dodávka a montáž kompletní konstrukce dle PD specifikace zámečnických konstrukcí - prvek Z18</t>
  </si>
  <si>
    <t>170</t>
  </si>
  <si>
    <t>R001E63Z19</t>
  </si>
  <si>
    <t>Dodávka a montáž kompletní konstrukce dle PD specifikace zámečnických konstrukcí - prvek Z19</t>
  </si>
  <si>
    <t>171</t>
  </si>
  <si>
    <t>R001E63Z20</t>
  </si>
  <si>
    <t>Dodávka a montáž kompletní konstrukce dle PD specifikace zámečnických konstrukcí - prvek Z20</t>
  </si>
  <si>
    <t>172</t>
  </si>
  <si>
    <t>R001E63Z21</t>
  </si>
  <si>
    <t>Dodávka a montáž kompletní konstrukce dle PD specifikace zámečnických konstrukcí - prvek Z21</t>
  </si>
  <si>
    <t>173</t>
  </si>
  <si>
    <t>R001E63Z22</t>
  </si>
  <si>
    <t>Dodávka a montáž kompletní konstrukce dle PD specifikace zámečnických konstrukcí - prvek Z22</t>
  </si>
  <si>
    <t>176</t>
  </si>
  <si>
    <t>R001E63Z25</t>
  </si>
  <si>
    <t>Dodávka a montáž kompletní konstrukce dle PD specifikace zámečnických konstrukcí - prvek Z25</t>
  </si>
  <si>
    <t>bm</t>
  </si>
  <si>
    <t>177</t>
  </si>
  <si>
    <t>R001E63Z26</t>
  </si>
  <si>
    <t>Dodávka a montáž kompletní konstrukce dle PD specifikace zámečnických konstrukcí - prvek Z26</t>
  </si>
  <si>
    <t>178</t>
  </si>
  <si>
    <t>R001E63Z27</t>
  </si>
  <si>
    <t>Dodávka a montáž kompletní konstrukce dle PD specifikace zámečnických konstrukcí - prvek Z27</t>
  </si>
  <si>
    <t>179</t>
  </si>
  <si>
    <t>R001E63Z28</t>
  </si>
  <si>
    <t>Dodávka a montáž kompletní konstrukce dle PD specifikace zámečnických konstrukcí - prvek Z28</t>
  </si>
  <si>
    <t>180</t>
  </si>
  <si>
    <t>R001E63Z29</t>
  </si>
  <si>
    <t>Dodávka a montáž kompletní konstrukce dle PD specifikace zámečnických konstrukcí - prvek Z29</t>
  </si>
  <si>
    <t>181</t>
  </si>
  <si>
    <t>R001E63Z30</t>
  </si>
  <si>
    <t>Dodávka a montáž kompletní konstrukce dle PD specifikace zámečnických konstrukcí - prvek Z30</t>
  </si>
  <si>
    <t>182</t>
  </si>
  <si>
    <t>R001E63Z31</t>
  </si>
  <si>
    <t>Dodávka a montáž kompletní konstrukce dle PD specifikace zámečnických konstrukcí - prvek Z31</t>
  </si>
  <si>
    <t>183</t>
  </si>
  <si>
    <t>R001E63Z32</t>
  </si>
  <si>
    <t>Dodávka a montáž kompletní konstrukce dle PD specifikace zámečnických konstrukcí - prvek Z32</t>
  </si>
  <si>
    <t>184</t>
  </si>
  <si>
    <t>R001E63Z33</t>
  </si>
  <si>
    <t>Dodávka a montáž kompletní konstrukce dle PD specifikace zámečnických konstrukcí - prvek Z33</t>
  </si>
  <si>
    <t>185</t>
  </si>
  <si>
    <t>R001E63Z34</t>
  </si>
  <si>
    <t>Dodávka a montáž kompletní konstrukce dle PD specifikace zámečnických konstrukcí - prvek Z34</t>
  </si>
  <si>
    <t>186</t>
  </si>
  <si>
    <t>R001E63Z35</t>
  </si>
  <si>
    <t>Dodávka a montáž kompletní konstrukce dle PD specifikace zámečnických konstrukcí - prvek Z35</t>
  </si>
  <si>
    <t>187</t>
  </si>
  <si>
    <t>R001E63Z36</t>
  </si>
  <si>
    <t>Dodávka a montáž kompletní konstrukce dle PD specifikace zámečnických konstrukcí - prvek Z36</t>
  </si>
  <si>
    <t>188</t>
  </si>
  <si>
    <t>R001E63Z37</t>
  </si>
  <si>
    <t>Dodávka a montáž kompletní konstrukce dle PD specifikace zámečnických konstrukcí - prvek Z37</t>
  </si>
  <si>
    <t>189</t>
  </si>
  <si>
    <t>R001E63Z38</t>
  </si>
  <si>
    <t>Dodávka a montáž kompletní konstrukce dle PD specifikace zámečnických konstrukcí - prvek Z38</t>
  </si>
  <si>
    <t>190</t>
  </si>
  <si>
    <t>R001E63Z39</t>
  </si>
  <si>
    <t>Dodávka a montáž kompletní konstrukce dle PD specifikace zámečnických konstrukcí - prvek Z39</t>
  </si>
  <si>
    <t>191</t>
  </si>
  <si>
    <t>R001E63Z40</t>
  </si>
  <si>
    <t>Dodávka a montáž kompletní konstrukce dle PD specifikace zámečnických konstrukcí - prvek Z40</t>
  </si>
  <si>
    <t>192</t>
  </si>
  <si>
    <t>R001E63Z41</t>
  </si>
  <si>
    <t>Dodávka a montáž kompletní konstrukce dle PD specifikace zámečnických konstrukcí - prvek Z41</t>
  </si>
  <si>
    <t>193</t>
  </si>
  <si>
    <t>R001E63Z42</t>
  </si>
  <si>
    <t>Dodávka a montáž kompletní konstrukce dle PD specifikace zámečnických konstrukcí - prvek Z42</t>
  </si>
  <si>
    <t>194</t>
  </si>
  <si>
    <t>R001E63Z43</t>
  </si>
  <si>
    <t>Dodávka a montáž kompletní konstrukce dle PD specifikace zámečnických konstrukcí - prvek Z43</t>
  </si>
  <si>
    <t>195</t>
  </si>
  <si>
    <t>R001E63Z44</t>
  </si>
  <si>
    <t>Dodávka a montáž kompletní konstrukce dle PD specifikace zámečnických konstrukcí - prvek Z44</t>
  </si>
  <si>
    <t>196</t>
  </si>
  <si>
    <t>R001E63Z45</t>
  </si>
  <si>
    <t>Dodávka a montáž kompletní konstrukce dle PD specifikace zámečnických konstrukcí - prvek Z45</t>
  </si>
  <si>
    <t>197</t>
  </si>
  <si>
    <t>R001E63Z46</t>
  </si>
  <si>
    <t>Dodávka a montáž kompletní konstrukce dle PD specifikace zámečnických konstrukcí - prvek Z46</t>
  </si>
  <si>
    <t>198</t>
  </si>
  <si>
    <t>R001E63Z47</t>
  </si>
  <si>
    <t>Dodávka a montáž kompletní konstrukce dle PD specifikace zámečnických konstrukcí - prvek Z47</t>
  </si>
  <si>
    <t>199</t>
  </si>
  <si>
    <t>R001E63Z48</t>
  </si>
  <si>
    <t>Dodávka a montáž kompletní konstrukce dle PD specifikace zámečnických konstrukcí - prvek Z48</t>
  </si>
  <si>
    <t>200</t>
  </si>
  <si>
    <t>R001E63Z49</t>
  </si>
  <si>
    <t>Dodávka a montáž kompletní konstrukce dle PD specifikace zámečnických konstrukcí - prvek Z49</t>
  </si>
  <si>
    <t>201</t>
  </si>
  <si>
    <t>R001E63Z50</t>
  </si>
  <si>
    <t>Dodávka a montáž kompletní konstrukce dle PD specifikace zámečnických konstrukcí - prvek Z50</t>
  </si>
  <si>
    <t>202</t>
  </si>
  <si>
    <t>R001E63Z51</t>
  </si>
  <si>
    <t>Dodávka a montáž kompletní konstrukce dle PD specifikace zámečnických konstrukcí - prvek Z51</t>
  </si>
  <si>
    <t>203</t>
  </si>
  <si>
    <t>R001E63Z52</t>
  </si>
  <si>
    <t>Dodávka a montáž kompletní konstrukce dle PD specifikace zámečnických konstrukcí - prvek Z52</t>
  </si>
  <si>
    <t>204</t>
  </si>
  <si>
    <t>R001E63Z53</t>
  </si>
  <si>
    <t>Dodávka a montáž kompletní konstrukce dle PD specifikace zámečnických konstrukcí - prvek Z53</t>
  </si>
  <si>
    <t>205</t>
  </si>
  <si>
    <t>R001E63Z54</t>
  </si>
  <si>
    <t>Dodávka a montáž kompletní konstrukce dle PD specifikace zámečnických konstrukcí - prvek Z54</t>
  </si>
  <si>
    <t>206</t>
  </si>
  <si>
    <t>R001E63Z55</t>
  </si>
  <si>
    <t>Dodávka a montáž kompletní konstrukce dle PD specifikace zámečnických konstrukcí - prvek Z55</t>
  </si>
  <si>
    <t>207</t>
  </si>
  <si>
    <t>R001E63Z56</t>
  </si>
  <si>
    <t>Dodávka a montáž kompletní konstrukce dle PD specifikace zámečnických konstrukcí - prvek Z56</t>
  </si>
  <si>
    <t>208</t>
  </si>
  <si>
    <t>R001E63Z57</t>
  </si>
  <si>
    <t>Dodávka a montáž kompletní konstrukce dle PD specifikace zámečnických konstrukcí - prvek Z57</t>
  </si>
  <si>
    <t>E.6.4</t>
  </si>
  <si>
    <t>Truhlářské konstrukce a výrobky</t>
  </si>
  <si>
    <t>R763000T01</t>
  </si>
  <si>
    <t>Montáž a dodávka kompletní sestavy sanitární příčky T01 dle Specifikace Truhlářských prvků</t>
  </si>
  <si>
    <t>1  T01  konstrukce WC kabin a zástěny pisoárů=1.000 [A] 
Celkem: A=1.000 [B]</t>
  </si>
  <si>
    <t>Položka obsahuje dodávku a montáž s dopravou kompletního stavebního dílu včetně veškerého příslušenství, vybavení, montážních a spojovacích prvků dle PD specifikace truhlářských konstrukcí.</t>
  </si>
  <si>
    <t>R763000T02</t>
  </si>
  <si>
    <t>Montáž a dodávka kompletní sestavy sanitární příčky T02 dle Specifikace Truhlářských prvků</t>
  </si>
  <si>
    <t>1  T02  konstrukce WC kabin a zástěny pisoárů=1.000 [A] 
Celkem: A=1.000 [B]</t>
  </si>
  <si>
    <t>R763000T03</t>
  </si>
  <si>
    <t>Montáž a dodávka kompletní sestavy sanitární příčky T03 dle Specifikace Truhlářských prvků</t>
  </si>
  <si>
    <t>1  T03  konstrukce WC kabin a zástěny pisoárů=1.000 [A] 
Celkem: A=1.000 [B]</t>
  </si>
  <si>
    <t>R763000T04</t>
  </si>
  <si>
    <t>Montáž a dodávka kompletní sestavy sanitární příčky T04 dle Specifikace Truhlářských prvků</t>
  </si>
  <si>
    <t>1  T04  konstrukce WC kabin a zástěny pisoárů=1.000 [A] 
Celkem: A=1.000 [B]</t>
  </si>
  <si>
    <t>R763000T05</t>
  </si>
  <si>
    <t>Montáž a dodávka kompletní sestavy sanitární příčky T05 dle Specifikace Truhlářských prvků</t>
  </si>
  <si>
    <t>1  T05  konstrukce WC kabin a zástěny pisoárů=1.000 [A] 
Celkem: A=1.000 [B]</t>
  </si>
  <si>
    <t>R763000T06</t>
  </si>
  <si>
    <t>Montáž a dodávka kompletní dělící pisoárové příčky T06 dle Specifikace Truhlářských prvků</t>
  </si>
  <si>
    <t>3 T06 konstrukce WC kabin a zástěny pisoárů=3.000 [A] 
Celkem: A=3.000 [B]</t>
  </si>
  <si>
    <t>RE64000T13</t>
  </si>
  <si>
    <t>Příprava pro tepelnou komoru T13</t>
  </si>
  <si>
    <t>RE64000T14</t>
  </si>
  <si>
    <t>Montáž a dodávka kompletní sestavy Lezecká stěna. T14</t>
  </si>
  <si>
    <t>Lezecká stěna v místnosti 113b. Celková plocha stěny 50,3 m2. Dopadová plocha bude opatřena dopadovou matrací tl. 200 mm.   
Položka obsahuje dodávku a montáž s dopravou kompletního stavebního dílu včetně veškerého příslušenství, vybavení, montážních a spojovacích prvků dle PD specifikace truhlářských konstrukcí.</t>
  </si>
  <si>
    <t>766694116</t>
  </si>
  <si>
    <t>Montáž ostatních truhlářských konstrukcí parapetních desek dřevěných nebo plastových šířky do 300 mm</t>
  </si>
  <si>
    <t>60794101</t>
  </si>
  <si>
    <t>parapet dřevotřískový vnitřní povrch laminátový š 200mm</t>
  </si>
  <si>
    <t>60794102</t>
  </si>
  <si>
    <t>parapet dřevotřískový vnitřní povrch laminátový š 260mm</t>
  </si>
  <si>
    <t>(28.7+4.2)T22 dle PD v.č.04-06=32.900 [A] 
(24.5)T23 dle PD v.č.04-06 =24.500 [B] 
Celkem: A+B=57.400 [C]</t>
  </si>
  <si>
    <t>766694126</t>
  </si>
  <si>
    <t>Montáž ostatních truhlářských konstrukcí parapetních desek dřevěných nebo plastových šířky přes 300 mm</t>
  </si>
  <si>
    <t>1T24 dle PD v.č.04-06=1.000 [A]</t>
  </si>
  <si>
    <t>60794105.1R</t>
  </si>
  <si>
    <t>Parapet exteriérový bukový na cvičné věži, tloušťka desky 30 mm.</t>
  </si>
  <si>
    <t>R998766202</t>
  </si>
  <si>
    <t>Přesun hmot pro konstrukce truhlářské stanovený z ceny konstrukcí vodorovná dopravní vzdálenost do 50 m v objektech výšky přes 6 do 12 m</t>
  </si>
  <si>
    <t>E.6.5</t>
  </si>
  <si>
    <t>Klempířské konstrukce a výrobky</t>
  </si>
  <si>
    <t>998764103</t>
  </si>
  <si>
    <t>Přesun hmot pro konstrukce klempířské stanovený z hmotnosti přesunovaného materiálu vodorovná dopravní vzdálenost do 50 m v objektech výšky přes 12 do 24 m</t>
  </si>
  <si>
    <t>212</t>
  </si>
  <si>
    <t>R001E63K01</t>
  </si>
  <si>
    <t>Dodávka a montáž kompletní konstrukce dle PD specifikace klempířských konstrukcí - prvek K01</t>
  </si>
  <si>
    <t>185-(7.25+2*6)=165.750 [A]</t>
  </si>
  <si>
    <t>Položka obsahuje dodávku a montáž kompletního stavebního dílu dle PD specifikace klempířských konstrukcí, včetně dopravy, včetně všech montážních a a spojovacích prvků.  
Podrobná specifikace je uvedena v S7 - SPECIFIKACE KLEMPÍŘSKÝCH PRVKŮ v části D1.01.1 ARCHITEKTONICKO STAVEBNÍ ŘEŠENÍ.</t>
  </si>
  <si>
    <t>213</t>
  </si>
  <si>
    <t>R001E63K01b</t>
  </si>
  <si>
    <t>Dodávka a montáž kompletní konstrukce dle PD specifikace klempířských konstrukcí - prvek K01b</t>
  </si>
  <si>
    <t>214</t>
  </si>
  <si>
    <t>R001E63K02</t>
  </si>
  <si>
    <t>Dodávka a montáž kompletní konstrukce dle PD specifikace klempířských konstrukcí - prvek K02</t>
  </si>
  <si>
    <t>279-(7.25+2*6)=259.750 [A]</t>
  </si>
  <si>
    <t>215</t>
  </si>
  <si>
    <t>R001E63K03</t>
  </si>
  <si>
    <t>Dodávka a montáž kompletní konstrukce dle PD specifikace klempířských konstrukcí - prvek K03</t>
  </si>
  <si>
    <t>516-(7.25+2*6)=496.750 [A]</t>
  </si>
  <si>
    <t>216</t>
  </si>
  <si>
    <t>R001E63K04</t>
  </si>
  <si>
    <t>Dodávka a montáž kompletní konstrukce dle PD specifikace klempířských konstrukcí - prvek K04</t>
  </si>
  <si>
    <t>217</t>
  </si>
  <si>
    <t>R001E63K05</t>
  </si>
  <si>
    <t>Dodávka a montáž kompletní konstrukce dle PD specifikace klempířských konstrukcí - prvek K05</t>
  </si>
  <si>
    <t>218</t>
  </si>
  <si>
    <t>R001E63K06</t>
  </si>
  <si>
    <t>Dodávka a montáž kompletní konstrukce dle PD specifikace klempířských konstrukcí - prvek K06</t>
  </si>
  <si>
    <t>Položka obsahuje dodávku a montáž kompletního stavebního dílu dle PD specifikace klempířských konstrukcí, včetně dopravy, včetně všech montážních a a spojovacích prvků.</t>
  </si>
  <si>
    <t>219</t>
  </si>
  <si>
    <t>R001E63K07</t>
  </si>
  <si>
    <t>Dodávka a montáž kompletní konstrukce dle PD specifikace klempířských konstrukcí - prvek K07</t>
  </si>
  <si>
    <t>220</t>
  </si>
  <si>
    <t>R001E63K08</t>
  </si>
  <si>
    <t>Dodávka a montáž kompletní konstrukce dle PD specifikace klempířských konstrukcí - prvek K08</t>
  </si>
  <si>
    <t>221</t>
  </si>
  <si>
    <t>R001E63K09</t>
  </si>
  <si>
    <t>Dodávka a montáž kompletní konstrukce dle PD specifikace klempířských konstrukcí - prvek K09</t>
  </si>
  <si>
    <t>222</t>
  </si>
  <si>
    <t>R001E63K12</t>
  </si>
  <si>
    <t>Dodávka a montáž kompletní konstrukce dle PD specifikace klempířských konstrukcí - prvek K12</t>
  </si>
  <si>
    <t>223</t>
  </si>
  <si>
    <t>R001E63K13</t>
  </si>
  <si>
    <t>Dodávka a montáž kompletní konstrukce dle PD specifikace klempířských konstrukcí - prvek K13</t>
  </si>
  <si>
    <t>224</t>
  </si>
  <si>
    <t>R001E63K14</t>
  </si>
  <si>
    <t>Dodávka a montáž kompletní konstrukce dle PD specifikace klempířských konstrukcí - prvek K14</t>
  </si>
  <si>
    <t>226</t>
  </si>
  <si>
    <t>R001E63K16</t>
  </si>
  <si>
    <t>Dodávka a montáž kompletní konstrukce dle PD specifikace klempířských konstrukcí - prvek K16</t>
  </si>
  <si>
    <t>227</t>
  </si>
  <si>
    <t>R001E63K17</t>
  </si>
  <si>
    <t>Dodávka a montáž kompletní konstrukce dle PD specifikace klempířských konstrukcí - prvek K17</t>
  </si>
  <si>
    <t>228</t>
  </si>
  <si>
    <t>R001E63K18</t>
  </si>
  <si>
    <t>Dodávka a montáž kompletní konstrukce dle PD specifikace klempířských konstrukcí - prvek K18</t>
  </si>
  <si>
    <t>229</t>
  </si>
  <si>
    <t>R001E63K19</t>
  </si>
  <si>
    <t>Dodávka a montáž kompletní konstrukce dle PD specifikace klempířských konstrukcí - prvek K19</t>
  </si>
  <si>
    <t>230</t>
  </si>
  <si>
    <t>R001E63K20</t>
  </si>
  <si>
    <t>Dodávka a montáž kompletní konstrukce dle PD specifikace klempířských konstrukcí - prvek K20</t>
  </si>
  <si>
    <t>231</t>
  </si>
  <si>
    <t>R001E63K21</t>
  </si>
  <si>
    <t>Dodávka a montáž kompletní konstrukce dle PD specifikace klempířských konstrukcí - prvek K21</t>
  </si>
  <si>
    <t>232</t>
  </si>
  <si>
    <t>R001E63K22</t>
  </si>
  <si>
    <t>Dodávka a montáž kompletní konstrukce dle PD specifikace klempířských konstrukcí - prvek K22</t>
  </si>
  <si>
    <t>233</t>
  </si>
  <si>
    <t>R001E63K23</t>
  </si>
  <si>
    <t>Dodávka a montáž kompletní konstrukce dle PD specifikace klempířských konstrukcí - prvek K23</t>
  </si>
  <si>
    <t>234</t>
  </si>
  <si>
    <t>R001E63K24</t>
  </si>
  <si>
    <t>Dodávka a montáž kompletní konstrukce dle PD specifikace klempířských konstrukcí - prvek K24</t>
  </si>
  <si>
    <t>235</t>
  </si>
  <si>
    <t>R001E63K25</t>
  </si>
  <si>
    <t>Dodávka a montáž kompletní konstrukce dle PD specifikace klempířských konstrukcí - prvek K25 Okapnice</t>
  </si>
  <si>
    <t>236</t>
  </si>
  <si>
    <t>R001E63K25b</t>
  </si>
  <si>
    <t>Dodávka a montáž kompletní konstrukce dle PD specifikace klempířských konstrukcí - prvek K25b Oplechování ostění vjezdových vrat</t>
  </si>
  <si>
    <t>HSV</t>
  </si>
  <si>
    <t>RE61000001</t>
  </si>
  <si>
    <t>Systém generálního klíče</t>
  </si>
  <si>
    <t xml:space="preserve">  D1.01.4.1</t>
  </si>
  <si>
    <t>SO.101 - Hlavní objekt - Zdravotně technické instalace - nezpůsobilé</t>
  </si>
  <si>
    <t>D1.01.4.1</t>
  </si>
  <si>
    <t>001</t>
  </si>
  <si>
    <t>Podtlakový systém</t>
  </si>
  <si>
    <t>001ZTIPS</t>
  </si>
  <si>
    <t>Dodávka a montáž - Podtlakový systém odvodnění v rozsahu dle specifikace v PD</t>
  </si>
  <si>
    <t>1 dle 01. Technická zpráva a výkresů 03. Kanalizace 1NP, 04. Kanalizace 2NP, 05. Kanalizace 3NP =1.000 [A]</t>
  </si>
  <si>
    <t>Položka obsahuje dodávku a montáž s dopravou kompletního výrobku včetně veškerého příslušenství, včetně dokotvení systému do konstrukce (do tr.plechu a na sloupy), včetně izolace potrubí.  
Položka obsahuje také tyto prvky dle výpisu:  
vpusti a příslušenství                     celkem ks  
Střešní vtok QS-P+ foliový typ      15  
Elektrický ohřev QS-P+                      15  
Set pro připojení parozábrany DN 75      15  
potrubí                                                                           celkem m  
POTRUBÍ PEHD d 40, TVAROVKY PEHD, UCHYCENÍ 24  
POTRUBÍ PEHD d 50, TVAROVKY PEHD, UCHYCENÍ 23  
POTRUBÍ PEHD d 56, TVAROVKY PEHD, UCHYCENÍ 21  
POTRUBÍ PEHD d 63, TVAROVKY PEHD, UCHYCENÍ 54  
POTRUBÍ PEHD d 75, TVAROVKY PEHD, UCHYCENÍ 38  
POTRUBÍ PEHD d 90, TVAROVKY PEHD, UCHYCENÍ 32  
POTRUBÍ PEHD d 110, TVAROVKY PEHD, UCHYCENÍ 15  
1. Výpis prvků zahrnuje vyhřívané vpusti, trubky a tvarovky HDPE, závěsný systém na potrubí.   
2. Cena kalkulována po úroveň ±0,000 m</t>
  </si>
  <si>
    <t>337.2výpočet stanoven výpočtovým softwarem, dle výkresu 02. Kanalizace základy a 06. Kanalizace základy - řezy=337.200 [A] 
'v části  D1.01.4.1 - SO.101 - HLAVNÍ OBJEKT- STANICE HZS - ZDRAVOTNĚ TECHNICKÉ INSTALACE 
Celkem: A=337.200 [B]</t>
  </si>
  <si>
    <t>101.16výpočet stanoven výpočtovým softwarem, dle výkresu 02. Kanalizace základy a 06. Kanalizace základy - řezy=101.160 [A]</t>
  </si>
  <si>
    <t>133201101R00</t>
  </si>
  <si>
    <t>Hloubení šachet v hor.3 do 100 m3</t>
  </si>
  <si>
    <t>1.8 výpočet stanoven výpočtovým softwarem, dle výkresu 02. Kanalizace základy a 06. Kanalizace základy - řezy=1.800 [A]</t>
  </si>
  <si>
    <t>133201109R00</t>
  </si>
  <si>
    <t>Příplatek za lepivost - hloubení šachet v hor.3</t>
  </si>
  <si>
    <t>1.8*0.3dle výkresu 02. Kanalizace základy a 06. Kanalizace základy - řezy=0.540 [A]</t>
  </si>
  <si>
    <t>423.8+4.2výpočet stanoven výpočtovým softwarem, dle výkresu 02. Kanalizace základy a 06. Kanalizace základy - řezy=428.000 [A]</t>
  </si>
  <si>
    <t>151101102R00</t>
  </si>
  <si>
    <t>Pažení a rozepření stěn rýh - příložné - hl.do 4 m</t>
  </si>
  <si>
    <t>208.6 výpočet stanoven výpočtovým softwarem, dle výkresu 02. Kanalizace základy a 06. Kanalizace základy - řezy=208.600 [A]</t>
  </si>
  <si>
    <t>428 výpočet stanoven výpočtovým softwarem, dle výkresu 02. Kanalizace základy a 06. Kanalizace základy - řezy=428.000 [A]</t>
  </si>
  <si>
    <t>151101112R00</t>
  </si>
  <si>
    <t>Odstranění pažení stěn rýh - příložné - hl. do 4 m</t>
  </si>
  <si>
    <t>175100020RAD</t>
  </si>
  <si>
    <t>89.1 výpočet stanoven výpočtovým softwarem, dle výkresu 02. Kanalizace základy a 06. Kanalizace základy - řezy=89.100 [A]</t>
  </si>
  <si>
    <t>220.954 výpočet stanoven výpočtovým softwarem, dle výkresu 02. Kanalizace základy a 06. Kanalizace základy - řezy=220.954 [A]</t>
  </si>
  <si>
    <t>Úprava podloží a základové spáry</t>
  </si>
  <si>
    <t>212572121R00</t>
  </si>
  <si>
    <t>Lože trativodu z kameniva drobného těženého</t>
  </si>
  <si>
    <t>21.4 výpočet stanoven výpočtovým softwarem, dle výkresu 02. Kanalizace základy a 06. Kanalizace základy - řezy=21.400 [A]</t>
  </si>
  <si>
    <t>Různé kompletní konstrukce nedělitelné do stav. dílů</t>
  </si>
  <si>
    <t>386941113R00</t>
  </si>
  <si>
    <t>Montáž odlučovačů benzinu a olejů velikosti II</t>
  </si>
  <si>
    <t>1 dle výkresu 02. Kanalizace základy=1.000 [A]</t>
  </si>
  <si>
    <t>56241500</t>
  </si>
  <si>
    <t>Odlučovač ropných látek SOL-2/4M plastový s mříží</t>
  </si>
  <si>
    <t>721</t>
  </si>
  <si>
    <t>Vnitřní kanalizace</t>
  </si>
  <si>
    <t>721176124R00</t>
  </si>
  <si>
    <t>Potrubí HT svodné (ležaté) v zemi D 75 x 1,9 mm</t>
  </si>
  <si>
    <t>7.4 dle 01. Technická zpráva a výkresů 03. Kanalizace 1NP, 04. Kanalizace 2NP, 05. Kanalizace 3NP =7.400 [A]</t>
  </si>
  <si>
    <t>721176125R00</t>
  </si>
  <si>
    <t>Potrubí HT svodné (ležaté) v zemi D 110 x 2,7 mm</t>
  </si>
  <si>
    <t>7.9 dle 01. Technická zpráva a výkresů 03. Kanalizace 1NP, 04. Kanalizace 2NP, 05. Kanalizace 3NP =7.900 [A]</t>
  </si>
  <si>
    <t>721176126R00</t>
  </si>
  <si>
    <t>Potrubí HT svodné (ležaté) v zemi DN 125 x 3,1 mm</t>
  </si>
  <si>
    <t>1.9 dle 01. Technická zpráva a výkresů 03. Kanalizace 1NP, 04. Kanalizace 2NP, 05. Kanalizace 3NP =1.900 [A]</t>
  </si>
  <si>
    <t>721176127R00</t>
  </si>
  <si>
    <t>Potrubí HT svodné (ležaté) v zemi D 160 x 3,9 mm</t>
  </si>
  <si>
    <t>1.3dle 01. Technická zpráva a výkresů 03. Kanalizace 1NP, 04. Kanalizace 2NP, 05. Kanalizace 3NP =1.300 [A]</t>
  </si>
  <si>
    <t>721176222R00</t>
  </si>
  <si>
    <t>Potrubí KG svodné (ležaté) v zemi D 110 x 3,2 mm</t>
  </si>
  <si>
    <t>111.8dle 01. Technická zpráva a výkresů 03. Kanalizace 1NP, 04. Kanalizace 2NP, 05. Kanalizace 3NP =111.800 [A]</t>
  </si>
  <si>
    <t>721176223R00</t>
  </si>
  <si>
    <t>Potrubí KG svodné (ležaté) v zemi D 125 x 3,2 mm</t>
  </si>
  <si>
    <t>81.9dle 01. Technická zpráva a výkresů 03. Kanalizace 1NP, 04. Kanalizace 2NP, 05. Kanalizace 3NP =81.900 [A]</t>
  </si>
  <si>
    <t>721176224R00</t>
  </si>
  <si>
    <t>Potrubí KG svodné (ležaté) v zemi D 160 x 4,0 mm</t>
  </si>
  <si>
    <t>89.1dle 01. Technická zpráva a výkresů 03. Kanalizace 1NP, 04. Kanalizace 2NP, 05. Kanalizace 3NP =89.100 [A]</t>
  </si>
  <si>
    <t>721176225R00</t>
  </si>
  <si>
    <t>Potrubí KG svodné (ležaté) v zemi D 200 x 4,9 mm</t>
  </si>
  <si>
    <t>11.9dle 01. Technická zpráva a výkresů 03. Kanalizace 1NP, 04. Kanalizace 2NP, 05. Kanalizace 3NP =11.900 [A]</t>
  </si>
  <si>
    <t>721176226R00</t>
  </si>
  <si>
    <t>Potrubí KG svodné (ležaté) v zemi DN 250 x 6,2 mm</t>
  </si>
  <si>
    <t>6.9dle 01. Technická zpráva a výkresů 03. Kanalizace 1NP, 04. Kanalizace 2NP, 05. Kanalizace 3NP =6.900 [A]</t>
  </si>
  <si>
    <t>721177330R00</t>
  </si>
  <si>
    <t>Potrubí ležaté v zemi D 315 x10,7 mm</t>
  </si>
  <si>
    <t>9.7dle 01. Technická zpráva a výkresů 03. Kanalizace 1NP, 04. Kanalizace 2NP, 05. Kanalizace 3NP =9.700 [A]</t>
  </si>
  <si>
    <t>721211505R00</t>
  </si>
  <si>
    <t>Vpusť podlahová HL 317</t>
  </si>
  <si>
    <t>16dle 01. Technická zpráva a výkresů 03. Kanalizace 1NP, 04. Kanalizace 2NP, 05. Kanalizace 3NP =16.000 [A]</t>
  </si>
  <si>
    <t>721176101R00</t>
  </si>
  <si>
    <t>Potrubí HT připojovací D 32 x 1,8 mm</t>
  </si>
  <si>
    <t>43.4+21.9dle 01. Technická zpráva a výkresů 03. Kanalizace 1NP, 04. Kanalizace 2NP, 05. Kanalizace 3NP =65.300 [A]</t>
  </si>
  <si>
    <t>721176102R00</t>
  </si>
  <si>
    <t>Potrubí HT připojovací D 40 x 1,8 mm</t>
  </si>
  <si>
    <t>30.5dle 01. Technická zpráva a výkresů 03. Kanalizace 1NP, 04. Kanalizace 2NP, 05. Kanalizace 3NP =30.500 [A]</t>
  </si>
  <si>
    <t>721176103R00</t>
  </si>
  <si>
    <t>Potrubí HT připojovací D 50 x 1,8 mm</t>
  </si>
  <si>
    <t>39.9dle 01. Technická zpráva a výkresů 03. Kanalizace 1NP, 04. Kanalizace 2NP, 05. Kanalizace 3NP =39.900 [A]</t>
  </si>
  <si>
    <t>721176104R00</t>
  </si>
  <si>
    <t>Potrubí HT připojovací D 75 x 1,9 mm</t>
  </si>
  <si>
    <t>4.3dle 01. Technická zpráva a výkresů 03. Kanalizace 1NP, 04. Kanalizace 2NP, 05. Kanalizace 3NP =4.300 [A]</t>
  </si>
  <si>
    <t>721176105R00</t>
  </si>
  <si>
    <t>Potrubí HT připojovací D 110 x 2,7 mm</t>
  </si>
  <si>
    <t>13dle 01. Technická zpráva a výkresů 03. Kanalizace 1NP, 04. Kanalizace 2NP, 05. Kanalizace 3NP =13.000 [A]</t>
  </si>
  <si>
    <t>721176113R00</t>
  </si>
  <si>
    <t>Potrubí HT odpadní svislé D 50 x 1,8 mm</t>
  </si>
  <si>
    <t>5.6dle 01. Technická zpráva a výkresů 03. Kanalizace 1NP, 04. Kanalizace 2NP, 05. Kanalizace 3NP =5.600 [A]</t>
  </si>
  <si>
    <t>721176114R00</t>
  </si>
  <si>
    <t>Potrubí HT odpadní svislé D 75 x 1,9 mm</t>
  </si>
  <si>
    <t>52.1dle 01. Technická zpráva a výkresů 03. Kanalizace 1NP, 04. Kanalizace 2NP, 05. Kanalizace 3NP =52.100 [A]</t>
  </si>
  <si>
    <t>721176115R00</t>
  </si>
  <si>
    <t>Potrubí HT odpadní svislé D 110 x 2,7 mm</t>
  </si>
  <si>
    <t>55.8dle 01. Technická zpráva a výkresů 03. Kanalizace 1NP, 04. Kanalizace 2NP, 05. Kanalizace 3NP =55.800 [A]</t>
  </si>
  <si>
    <t>721176116R00</t>
  </si>
  <si>
    <t>Potrubí HT odpadní svislé D 125 x 3,1 mm</t>
  </si>
  <si>
    <t>36dle 01. Technická zpráva a výkresů 03. Kanalizace 1NP, 04. Kanalizace 2NP, 05. Kanalizace 3NP =36.000 [A]</t>
  </si>
  <si>
    <t>721176144R00</t>
  </si>
  <si>
    <t>Potrubí HT dešťové (svislé) D 75 x 1,9 mm</t>
  </si>
  <si>
    <t>1.6dle 01. Technická zpráva a výkresů 03. Kanalizace 1NP, 04. Kanalizace 2NP, 05. Kanalizace 3NP =1.600 [A]</t>
  </si>
  <si>
    <t>721273200RT3</t>
  </si>
  <si>
    <t>Souprava ventilační střešní HL</t>
  </si>
  <si>
    <t>8dle 01. Technická zpráva a výkresů 03. Kanalizace 1NP, 04. Kanalizace 2NP, 05. Kanalizace 3NP =8.000 [A]</t>
  </si>
  <si>
    <t>721273150RT1</t>
  </si>
  <si>
    <t>Hlavice ventilační přivětrávací HL900</t>
  </si>
  <si>
    <t>11dle 01. Technická zpráva a výkresů 03. Kanalizace 1NP, 04. Kanalizace 2NP, 05. Kanalizace 3NP =11.000 [A]</t>
  </si>
  <si>
    <t>721213214R00</t>
  </si>
  <si>
    <t>Žlab odtokový,ke zdi,pro dlažbu, dl. 800mm</t>
  </si>
  <si>
    <t>6dle 01. Technická zpráva a výkresů 03. Kanalizace 1NP, 04. Kanalizace 2NP, 05. Kanalizace 3NP =6.000 [A]</t>
  </si>
  <si>
    <t>Uváděný výrobek je pouze referenční a investor umožňuje i jiné výrobky, které splňují stejné vlastnosti.</t>
  </si>
  <si>
    <t>721223424RT1</t>
  </si>
  <si>
    <t>Vpusť podlahová se zápachovou uzávěrkou HL 317</t>
  </si>
  <si>
    <t>5dle 01. Technická zpráva a výkresů 03. Kanalizace 1NP, 04. Kanalizace 2NP, 05. Kanalizace 3NP =5.000 [A]</t>
  </si>
  <si>
    <t>721290123R00</t>
  </si>
  <si>
    <t>Zkouška těsnosti kanalizace kouřem DN 300</t>
  </si>
  <si>
    <t>65.3+30.5+19.9+4.3+13+52.1+55.8+36+1.6dle PD část D1.01.4=278.500 [A]</t>
  </si>
  <si>
    <t>722</t>
  </si>
  <si>
    <t>Vnitřní vodovod</t>
  </si>
  <si>
    <t>722151214R00</t>
  </si>
  <si>
    <t>Potrubí nerez 1.4521 D 22 x 1,2 mm</t>
  </si>
  <si>
    <t>14.2dle 01. Technická zpráva a výkresů 08. Vodovod 1NP, 09. Vodovod 2NP, 10. Vodovod 3NP, 11. Vodovod izometrie =14.200 [A]</t>
  </si>
  <si>
    <t>722151213R00</t>
  </si>
  <si>
    <t>Potrubí nerez 1.4521 D 18 x 1,0 mm</t>
  </si>
  <si>
    <t>722172331R00</t>
  </si>
  <si>
    <t>Potrubí z PPR, D 20x3,4 mm, PN 20, vč. zed. výpom.</t>
  </si>
  <si>
    <t>597.1dle 01. Technická zpráva a výkresů 08. Vodovod 1NP, 09. Vodovod 2NP, 10. Vodovod 3NP, 11. Vodovod izometrie =597.100 [A]</t>
  </si>
  <si>
    <t>722172332R00</t>
  </si>
  <si>
    <t>Potrubí z PPR, D 25x4,2 mm, PN 20, vč. zed. výpom.</t>
  </si>
  <si>
    <t>145dle 01. Technická zpráva a výkresů 08. Vodovod 1NP, 09. Vodovod 2NP, 10. Vodovod 3NP, 11. Vodovod izometrie =145.000 [A]</t>
  </si>
  <si>
    <t>722172333R00</t>
  </si>
  <si>
    <t>Potrubí z PPR, D 32x5,4 mm, PN 20, vč. zed. výpom.</t>
  </si>
  <si>
    <t>76.6dle 01. Technická zpráva a výkresů 08. Vodovod 1NP, 09. Vodovod 2NP, 10. Vodovod 3NP, 11. Vodovod izometrie =76.600 [A]</t>
  </si>
  <si>
    <t>722172334R00</t>
  </si>
  <si>
    <t>Potrubí z PPR, D 40x6,7 mm, PN 20, vč. zed. výpom.</t>
  </si>
  <si>
    <t>89dle 01. Technická zpráva a výkresů 08. Vodovod 1NP, 09. Vodovod 2NP, 10. Vodovod 3NP, 11. Vodovod izometrie =89.000 [A]</t>
  </si>
  <si>
    <t>722172335R00</t>
  </si>
  <si>
    <t>Potrubí z PPR, D 50x8,3 mm, PN 20, vč. zed. výpom.</t>
  </si>
  <si>
    <t>54.1dle 01. Technická zpráva a výkresů 08. Vodovod 1NP, 09. Vodovod 2NP, 10. Vodovod 3NP, 11. Vodovod izometrie =54.100 [A]</t>
  </si>
  <si>
    <t>722172336R00</t>
  </si>
  <si>
    <t>Potrubí z PPR, D 63x10,5 mm, PN 20, vč .zed.výpom.</t>
  </si>
  <si>
    <t>45.8dle 01. Technická zpráva a výkresů 08. Vodovod 1NP, 09. Vodovod 2NP, 10. Vodovod 3NP, 11. Vodovod izometrie =45.800 [A]</t>
  </si>
  <si>
    <t>722172337R00</t>
  </si>
  <si>
    <t>Potrubí z PPR, D 75x12,5 mm, PN 20, vč. zed.výpom.</t>
  </si>
  <si>
    <t>61.9dle 01. Technická zpráva a výkresů 08. Vodovod 1NP, 09. Vodovod 2NP, 10. Vodovod 3NP, 11. Vodovod izometrie =61.900 [A]</t>
  </si>
  <si>
    <t>722172338R00</t>
  </si>
  <si>
    <t>Potrubí z PPR, D 90x15,0 mm, PN 20, vč. zed.výpom.</t>
  </si>
  <si>
    <t>5.7dle 01. Technická zpráva a výkresů 08. Vodovod 1NP, 09. Vodovod 2NP, 10. Vodovod 3NP, 11. Vodovod izometrie =5.700 [A]</t>
  </si>
  <si>
    <t>722171215R00</t>
  </si>
  <si>
    <t>Potrubí z PEHD, D 50 x 4,6 mm</t>
  </si>
  <si>
    <t>2.1dle 01. Technická zpráva a výkresů 08. Vodovod 1NP, 09. Vodovod 2NP, 10. Vodovod 3NP, 11. Vodovod izometrie =2.100 [A]</t>
  </si>
  <si>
    <t>722171216R00</t>
  </si>
  <si>
    <t>Potrubí z PEHD, D 75 x 6,9 mm</t>
  </si>
  <si>
    <t>7.8dle 01. Technická zpráva a výkresů 08. Vodovod 1NP, 09. Vodovod 2NP, 10. Vodovod 3NP, 11. Vodovod izometrie =7.800 [A]</t>
  </si>
  <si>
    <t>722181211RT6</t>
  </si>
  <si>
    <t>Izolace návleková tl. stěny 6 mm</t>
  </si>
  <si>
    <t>7.1dle 01. Technická zpráva a výkresů 08. Vodovod 1NP, 09. Vodovod 2NP, 10. Vodovod 3NP, 11. Vodovod izometrie =7.100 [A]</t>
  </si>
  <si>
    <t>722181211RT7</t>
  </si>
  <si>
    <t>307.6dle 01. Technická zpráva a výkresů 08. Vodovod 1NP, 09. Vodovod 2NP, 10. Vodovod 3NP, 11. Vodovod izometrie =307.600 [A]</t>
  </si>
  <si>
    <t>722181211RT9</t>
  </si>
  <si>
    <t>72.8dle 01. Technická zpráva a výkresů 08. Vodovod 1NP, 09. Vodovod 2NP, 10. Vodovod 3NP, 11. Vodovod izometrie =72.800 [A]</t>
  </si>
  <si>
    <t>722181211RU2</t>
  </si>
  <si>
    <t>40.5dle 01. Technická zpráva a výkresů 08. Vodovod 1NP, 09. Vodovod 2NP, 10. Vodovod 3NP, 11. Vodovod izometrie =40.500 [A]</t>
  </si>
  <si>
    <t>722181225RU1</t>
  </si>
  <si>
    <t>Izolace návleková tl. stěny 25 mm</t>
  </si>
  <si>
    <t>375.9dle 01. Technická zpráva a výkresů 08. Vodovod 1NP, 09. Vodovod 2NP, 10. Vodovod 3NP, 11. Vodovod izometrie =375.900 [A]</t>
  </si>
  <si>
    <t>722181225RV9</t>
  </si>
  <si>
    <t>2.9+43.2dle 01. Technická zpráva a výkresů 08. Vodovod 1NP, 09. Vodovod 2NP, 10. Vodovod 3NP, 11. Vodovod izometrie =46.100 [A]</t>
  </si>
  <si>
    <t>722181222RV9</t>
  </si>
  <si>
    <t>Izolace návleková tl. stěny 9 mm</t>
  </si>
  <si>
    <t>86.1dle 01. Technická zpráva a výkresů 08. Vodovod 1NP, 09. Vodovod 2NP, 10. Vodovod 3NP, 11. Vodovod izometrie =86.100 [A]</t>
  </si>
  <si>
    <t>722181222RW6</t>
  </si>
  <si>
    <t>25.9dle 01. Technická zpráva a výkresů 08. Vodovod 1NP, 09. Vodovod 2NP, 10. Vodovod 3NP, 11. Vodovod izometrie =25.900 [A]</t>
  </si>
  <si>
    <t>722181222RY3</t>
  </si>
  <si>
    <t>24.3dle 01. Technická zpráva a výkresů 08. Vodovod 1NP, 09. Vodovod 2NP, 10. Vodovod 3NP, 11. Vodovod izometrie =24.300 [A]</t>
  </si>
  <si>
    <t>722181222RY5</t>
  </si>
  <si>
    <t>65.5dle 01. Technická zpráva a výkresů 08. Vodovod 1NP, 09. Vodovod 2NP, 10. Vodovod 3NP, 11. Vodovod izometrie =65.500 [A]</t>
  </si>
  <si>
    <t>722181223RZ2</t>
  </si>
  <si>
    <t>Izolace návleková tl. stěny 13 mm</t>
  </si>
  <si>
    <t>722181225RW6</t>
  </si>
  <si>
    <t>30.2dle 01. Technická zpráva a výkresů 08. Vodovod 1NP, 09. Vodovod 2NP, 10. Vodovod 3NP, 11. Vodovod izometrie =30.200 [A]</t>
  </si>
  <si>
    <t>722181225RY3</t>
  </si>
  <si>
    <t>21.5dle 01. Technická zpráva a výkresů 08. Vodovod 1NP, 09. Vodovod 2NP, 10. Vodovod 3NP, 11. Vodovod izometrie =21.500 [A]</t>
  </si>
  <si>
    <t>722181225RY5</t>
  </si>
  <si>
    <t>4.1dle 01. Technická zpráva a výkresů 08. Vodovod 1NP, 09. Vodovod 2NP, 10. Vodovod 3NP, 11. Vodovod izometrie =4.100 [A]</t>
  </si>
  <si>
    <t>722190401R00</t>
  </si>
  <si>
    <t>Vyvedení a upevnění výpustek DN 15</t>
  </si>
  <si>
    <t>114dle 01. Technická zpráva a výkresů 08. Vodovod 1NP, 09. Vodovod 2NP, 10. Vodovod 3NP, 11. Vodovod izometrie =114.000 [A]</t>
  </si>
  <si>
    <t>722202213R00</t>
  </si>
  <si>
    <t>Nástěnka MZD PP-R D 20xR1/2</t>
  </si>
  <si>
    <t>722280106R00</t>
  </si>
  <si>
    <t>Tlaková zkouška vodovodního potrubí DN 32</t>
  </si>
  <si>
    <t>597.1+145+76.6+89dle PD část D1.01.4=907.700 [A]</t>
  </si>
  <si>
    <t>722280107R00</t>
  </si>
  <si>
    <t>Tlaková zkouška vodovodního potrubí DN 40</t>
  </si>
  <si>
    <t>54.1+2.1dle PD část D1.01.4=56.200 [A]</t>
  </si>
  <si>
    <t>722280108R00</t>
  </si>
  <si>
    <t>Tlaková zkouška vodovodního potrubí DN 50</t>
  </si>
  <si>
    <t>722280109R00</t>
  </si>
  <si>
    <t>Tlaková zkouška vodovodního potrubí DN 65</t>
  </si>
  <si>
    <t>7.8+61.9dle PD část D1.01.4=69.700 [A]</t>
  </si>
  <si>
    <t>722290215R00</t>
  </si>
  <si>
    <t>Zkouška tlaku potrubí přírub.nebo hrdlového DN 100</t>
  </si>
  <si>
    <t>722290234R00</t>
  </si>
  <si>
    <t>Proplach a dezinfekce vodovod.potrubí DN 80</t>
  </si>
  <si>
    <t>907.7+56.2+45.8+69.7+5.7dle PD část D1.01.4=1 085.100 [A]</t>
  </si>
  <si>
    <t>722132217R00</t>
  </si>
  <si>
    <t>Potrubí ocel.vni/vně pozink.IVAR.IVCCT D 42x1,5 mm</t>
  </si>
  <si>
    <t>73.2dle 01. Technická zpráva a výkresů 08. Vodovod 1NP, 09. Vodovod 2NP, 10. Vodovod 3NP, 11. Vodovod izometrie =73.200 [A]</t>
  </si>
  <si>
    <t>722132218R00</t>
  </si>
  <si>
    <t>Potrubí ocel.vni/vně pozink.IVAR.IVCCT D 54x1,5 mm</t>
  </si>
  <si>
    <t>12.9dle 01. Technická zpráva a výkresů 08. Vodovod 1NP, 09. Vodovod 2NP, 10. Vodovod 3NP, 11. Vodovod izometrie =12.900 [A]</t>
  </si>
  <si>
    <t>722181212RW2</t>
  </si>
  <si>
    <t>722181212RW8</t>
  </si>
  <si>
    <t>724</t>
  </si>
  <si>
    <t>Strojní vybavení</t>
  </si>
  <si>
    <t>724149101R00</t>
  </si>
  <si>
    <t>Montáž čerpadel stroj.ponorných do 40 l, bez potr.</t>
  </si>
  <si>
    <t>2dle 01. Technická zpráva a výkresů 08. Vodovod 1NP, 09. Vodovod 2NP, 10. Vodovod 3NP, 11. Vodovod izometrie =2.000 [A]</t>
  </si>
  <si>
    <t>42610499</t>
  </si>
  <si>
    <t>Čerpadlo kalové s řezacím zařízením</t>
  </si>
  <si>
    <t>2dle 01. Technická zpráva =2.000 [A]</t>
  </si>
  <si>
    <t>Dopravní výška 11,3 m  
Výkon / Jmenovitý proud 0,75kW / 5,2A  
Dopravní množství 216 l/min  
Rozměry 260 x 460 mm</t>
  </si>
  <si>
    <t>726</t>
  </si>
  <si>
    <t>Instalační prefabrikáty</t>
  </si>
  <si>
    <t>726211121R00</t>
  </si>
  <si>
    <t>Modul pro WC h 108 cm - konstrukce k WC do sádrokartonu</t>
  </si>
  <si>
    <t>9dle 01. Technická zpráva a výkresů 08. Vodovod 1NP, 09. Vodovod 2NP, 10. Vodovod 3NP, 11. Vodovod izometrie =9.000 [A]</t>
  </si>
  <si>
    <t>Technická specifikace jako:  
Modul pro WC, UP320, h 108 cm - konstrukce k WC do sádrokartonu</t>
  </si>
  <si>
    <t>726211312R00</t>
  </si>
  <si>
    <t>Modul-umyvadlo h 82/98 cm - konstrukce k umyvadlu do sádrokartonu</t>
  </si>
  <si>
    <t>1dle 01. Technická zpráva a výkresů 08. Vodovod 1NP, 09. Vodovod 2NP, 10. Vodovod 3NP, 11. Vodovod izometrie =1.000 [A]</t>
  </si>
  <si>
    <t>Technická specifikace jako:  
Modul-umyvadlo, ZTP, h 82/98 cm - konstrukce k umyvadlu do sádrokartonu</t>
  </si>
  <si>
    <t>726211161R00</t>
  </si>
  <si>
    <t>Modul-bidet - konstrukce k bidetu do sádrokartonu</t>
  </si>
  <si>
    <t>Technická specifikace jako:  
Modul-bidet - konstrukce k bidetu do sádrokartonu</t>
  </si>
  <si>
    <t>726211331R00</t>
  </si>
  <si>
    <t>Modul-WC h 112 cm - konstrukce k WC do sádrokartonu</t>
  </si>
  <si>
    <t>Modul-WC , UP320, ZTP, h 112 cm konstrukce k WC do sádrokartonu</t>
  </si>
  <si>
    <t>726211311R00</t>
  </si>
  <si>
    <t>Modul-umyvadlo , h 82/98 cm - konstrukce k umyvadlu do sádrokartonu</t>
  </si>
  <si>
    <t>10dle 01. Technická zpráva a výkresů 08. Vodovod 1NP, 09. Vodovod 2NP, 10. Vodovod 3NP, 11. Vodovod izometrie =10.000 [A]</t>
  </si>
  <si>
    <t>Technická specifikace jako:  
Modul-umyvadlo , h 82/98 cm konstrukce k umyvadlu do sádrokartonu</t>
  </si>
  <si>
    <t>892561111R00</t>
  </si>
  <si>
    <t>Zkouška těsnosti kanalizace DN do 125, vodou</t>
  </si>
  <si>
    <t>7.4+7.9+1.9+111.8+81.9dle PD část D1.01.4=210.900 [A]</t>
  </si>
  <si>
    <t>892571111R00</t>
  </si>
  <si>
    <t>Zkouška těsnosti kanalizace DN do 200, vodou</t>
  </si>
  <si>
    <t>1.3+11.9+89.1dle PD část D1.01.4=102.300 [A]</t>
  </si>
  <si>
    <t>892573111R00</t>
  </si>
  <si>
    <t>Zabezpečení konců kanal. potrubí DN do 200</t>
  </si>
  <si>
    <t>47dle výkresu 02. Kanalizace základy a 06. Kanalizace základy - řezy=47.000 [A]</t>
  </si>
  <si>
    <t>892581111R00</t>
  </si>
  <si>
    <t>Zkouška těsnosti kanalizace DN do 300, vodou</t>
  </si>
  <si>
    <t>9.7dle výkresu 02. Kanalizace základy a 06. Kanalizace základy - řezy=9.700 [A]</t>
  </si>
  <si>
    <t>892583111R00</t>
  </si>
  <si>
    <t>Zabezpečení konců kanal. potrubí DN do 300</t>
  </si>
  <si>
    <t>2dle výkresu 02. Kanalizace základy a 06. Kanalizace základy - řezy=2.000 [A]</t>
  </si>
  <si>
    <t>977151123R</t>
  </si>
  <si>
    <t>Zhotovení a zatěsnění prostupů pro rozvody ZTI (včetně utěsnění požárními ucpávkami - označení prostupů dle PBŘ)</t>
  </si>
  <si>
    <t>70dle PD část D1.01.4=70.000 [A] 
Celkem: A=70.000 [B]</t>
  </si>
  <si>
    <t>Poznámka k souboru cen: 1. Vcenách jsou započteny i náklady na rozměření, ukotvení vrtacího stroje, vrtání, opotřebení diamantových vrtacích korunek a spotřebu vody. 2. Vcenách -1211 až -1233 pro dovrchní vrty jsou započteny i náklady na odsátí výplachové vody zvrtu.</t>
  </si>
  <si>
    <t>Armatury</t>
  </si>
  <si>
    <t>RPol1</t>
  </si>
  <si>
    <t>Ventily rohové bez připojovací trubičky nebo flexi hadičky G 1/2</t>
  </si>
  <si>
    <t>umyvadla 19*2=38.000 [A] 
dřezy 7*2=14.000 [B] 
klozety 10*1=10.000 [C] 
bidet 1*2=2.000 [D] 
Celkem: A+B+C+D=64.000 [E]</t>
  </si>
  <si>
    <t>Rpol2</t>
  </si>
  <si>
    <t>flexi ohebná  hadička baterií D 8 x 12 mm F 3/8" x M 10, 50 cm</t>
  </si>
  <si>
    <t>RPol3</t>
  </si>
  <si>
    <t>D+M Sanitární čerpadlo pro čerpání odpadní vody. Krytí IP44 Příkon: 400 W Napětí: 220-240 /50 V/Hz Průměr odpadního tlakového potrubí: 32 mm Maximální čerpací v</t>
  </si>
  <si>
    <t>D+M Sanitární čerpadlo pro čerpání odpadní vody. Krytí IP44 Příkon: 400 W Napětí: 220-240 /50 V/Hz Průměr odpadního tlakového potrubí: 32 mm Maximální čerpací výška: 5 m. Rozměry d x h x v: 494 x 169 x 333 mm Maximální teplota vstupní vody, v intervalech (max. 5 min): 75 °C Maximální čerpací vzdálenost: 50 m</t>
  </si>
  <si>
    <t>RPol4</t>
  </si>
  <si>
    <t>El. zásobníkový ohřívač vody 15l, příkon 2 kW</t>
  </si>
  <si>
    <t>RPol5</t>
  </si>
  <si>
    <t>Pračkový rohový ventil se zpětnou klapkou 1/2"x3/4"</t>
  </si>
  <si>
    <t>myčka 2*1=2.000 [A] 
automaticcká pračka 1*1=1.000 [B] 
Celkem: A+B=3.000 [C]</t>
  </si>
  <si>
    <t>RPol6</t>
  </si>
  <si>
    <t>Kulový kohout DN 15</t>
  </si>
  <si>
    <t>RPol7</t>
  </si>
  <si>
    <t>Kulový kohout DN 20</t>
  </si>
  <si>
    <t>RPol8</t>
  </si>
  <si>
    <t>Kulový kohout DN 25</t>
  </si>
  <si>
    <t>RPol9</t>
  </si>
  <si>
    <t>Kulový kohout DN 32</t>
  </si>
  <si>
    <t>RPol10</t>
  </si>
  <si>
    <t>Kulový kohout DN 65</t>
  </si>
  <si>
    <t>RPol11</t>
  </si>
  <si>
    <t>Zpětná klapka DN 15</t>
  </si>
  <si>
    <t>RPol12</t>
  </si>
  <si>
    <t>Zpětná klapka DN 65</t>
  </si>
  <si>
    <t>RPol13</t>
  </si>
  <si>
    <t>Výtokový ventil se šroubením na hadici DN 15</t>
  </si>
  <si>
    <t>RPol14</t>
  </si>
  <si>
    <t>Výtokový ventil se šroubením na hadici DN 20</t>
  </si>
  <si>
    <t>RPol15</t>
  </si>
  <si>
    <t>Regulační ventil ventil DN 15 pro cirkulaci TV</t>
  </si>
  <si>
    <t>RPol16</t>
  </si>
  <si>
    <t>Vypouštěcí kohout DN 15</t>
  </si>
  <si>
    <t>RPol17</t>
  </si>
  <si>
    <t>Expanzní nádoba pro TV, objem 18l</t>
  </si>
  <si>
    <t>KPL</t>
  </si>
  <si>
    <t>RPol18</t>
  </si>
  <si>
    <t>Bezpečností arm. sestava vč. pojistného ventilu</t>
  </si>
  <si>
    <t>Zařizovací předměty</t>
  </si>
  <si>
    <t>RPol19</t>
  </si>
  <si>
    <t>WC závěsné kombinované hlubokosplachovací bílé s úspornou armaturou, odpad vodorovný/ svislý s antibakteriálním sedátkem z PH, boční napouštění.</t>
  </si>
  <si>
    <t>RPol20</t>
  </si>
  <si>
    <t>WC závěsné kombinované hlubokosplachovací bílé pro ZTP, se zvýšenou sedací výškou 480 mm, s úspornou armaturou, odpad vodorovný s antibakteriálním sedátkem z PH</t>
  </si>
  <si>
    <t>RPol21</t>
  </si>
  <si>
    <t>Doplňky zařízení koupelen a záchodů souprava madel (pevné a sklopné) dle vyhl.398/2009 Sb.</t>
  </si>
  <si>
    <t>RPol22</t>
  </si>
  <si>
    <t>Umyvadlo keramické připevněné na stěnu šrouby bílé s krytem na sifon š. 550 mm, s jedním otvorem</t>
  </si>
  <si>
    <t>RPol23</t>
  </si>
  <si>
    <t>Umyvadla keramická pro tělesně postižené se zápachovou uzávěrkou, s jedním otvorem, připevněná na stěnu šrouby bílá</t>
  </si>
  <si>
    <t>RPol24</t>
  </si>
  <si>
    <t>Výlevka stacionární DN 100 svislý výtok, keramická se sklopnou nerezovou mříží</t>
  </si>
  <si>
    <t>RPol25</t>
  </si>
  <si>
    <t>Pisoár keramický se zadním napouštěním a odtokem, bez splachovací nádrže urinál odsávací, vč. integrovaného senzorového tlakového splachovače, vč. zápachové uzá</t>
  </si>
  <si>
    <t>Pisoár keramický se zadním napouštěním a odtokem, bez splachovací nádrže urinál odsávací, vč. integrovaného senzorového tlakového splachovače, vč. zápachové uzávěrky</t>
  </si>
  <si>
    <t>Bidet závěsný bílý bez výtokových armatur se zápachovou uzávěrkou keramický</t>
  </si>
  <si>
    <t>RPol27</t>
  </si>
  <si>
    <t>Plastová nálevka se sifonem</t>
  </si>
  <si>
    <t>RPol28</t>
  </si>
  <si>
    <t>Nerezový dvojdřez vč. montážního příslušenství</t>
  </si>
  <si>
    <t>RPol29</t>
  </si>
  <si>
    <t>Hydrant s tvarově stálou hadicí DN 25 dle požadavků PBŘ</t>
  </si>
  <si>
    <t>RPol30</t>
  </si>
  <si>
    <t>Mycí žlab nerezový délky 9,8 m, vč. zápachové uzávěry a montážního příslušenství</t>
  </si>
  <si>
    <t>RPol31</t>
  </si>
  <si>
    <t>Baterie umyvadlová nástěnná směšovací jednopáková s perlátorem, rozteč 150 mm, s prodlouženým ramenem</t>
  </si>
  <si>
    <t>umyvadlo U2 3=3.000 [A] 
výlevka VL 5=5.000 [B] 
Celkem: A+B=8.000 [C]</t>
  </si>
  <si>
    <t>RPol32</t>
  </si>
  <si>
    <t>Baterie umyvadlová stojánková směšovací jednopáková s perlátorem</t>
  </si>
  <si>
    <t>Baterie bidetová stojánková směšovací jednopáková s perlátorem</t>
  </si>
  <si>
    <t>RPol34</t>
  </si>
  <si>
    <t>Baterie umyvadlová stojánková směšovací jednopáková s perlátorem, pro ZTP, s prodlouženou pákou</t>
  </si>
  <si>
    <t>RPol35</t>
  </si>
  <si>
    <t>Baterie sprchové nástěnné pákové kompletní vč. sprchového příslušenství, rozteč 150 mm</t>
  </si>
  <si>
    <t>RPol36</t>
  </si>
  <si>
    <t>Zápachové uzávěrky zařizovacích předmětů pro umyvadla DN 40</t>
  </si>
  <si>
    <t>RPol37</t>
  </si>
  <si>
    <t>Zápachové uzávěrky zařizovacích předmětů pro dřezy DN 50</t>
  </si>
  <si>
    <t>RPol38</t>
  </si>
  <si>
    <t>Vyměření přípojek na potrubí, vyvedení a upevnění odpadních výpustek DN 32</t>
  </si>
  <si>
    <t>RPol39</t>
  </si>
  <si>
    <t>Vyměření přípojek na potrubí, vyvedení a upevnění odpadních výpustek DN 40</t>
  </si>
  <si>
    <t>RPol40</t>
  </si>
  <si>
    <t>Vyměření přípojek na potrubí, vyvedení a upevnění odpadních výpustek DN 50</t>
  </si>
  <si>
    <t>Vyměření přípojek na potrubí, vyvedení a upevnění odpadních výpustek DN 70</t>
  </si>
  <si>
    <t>Vyměření přípojek na potrubí vyvedení, a upevnění odpadních výpustek DN 100</t>
  </si>
  <si>
    <t>H01</t>
  </si>
  <si>
    <t>Budovy občanské výstavby</t>
  </si>
  <si>
    <t>998011003R00</t>
  </si>
  <si>
    <t>Přesun hmot pro budovy zděné výšky do 24 m</t>
  </si>
  <si>
    <t>203.742=203.742 [A]</t>
  </si>
  <si>
    <t>H721</t>
  </si>
  <si>
    <t>998721103R00</t>
  </si>
  <si>
    <t>Přesun hmot pro vnitřní kanalizaci, výšky do 24 m</t>
  </si>
  <si>
    <t>1.73=1.730 [A]</t>
  </si>
  <si>
    <t>H722</t>
  </si>
  <si>
    <t>998722103R00</t>
  </si>
  <si>
    <t>Přesun hmot pro vnitřní vodovod, výšky do 24 m</t>
  </si>
  <si>
    <t>5.38=5.380 [A]</t>
  </si>
  <si>
    <t>H724</t>
  </si>
  <si>
    <t>998724103R00</t>
  </si>
  <si>
    <t>Přesun hmot pro strojní vybavení, výšky do 24 m</t>
  </si>
  <si>
    <t>0.043=0.043 [A]</t>
  </si>
  <si>
    <t>H725</t>
  </si>
  <si>
    <t>998725103R00</t>
  </si>
  <si>
    <t>Přesun hmot pro zařizovací předměty, výšky do 24 m</t>
  </si>
  <si>
    <t>1.109=1.109 [A]</t>
  </si>
  <si>
    <t>H726</t>
  </si>
  <si>
    <t>998726123R00</t>
  </si>
  <si>
    <t>Přesun hmot pro předstěnové systémy, výšky do 24 m</t>
  </si>
  <si>
    <t>0.332=0.332 [A]</t>
  </si>
  <si>
    <t xml:space="preserve">  D1.01.4.2</t>
  </si>
  <si>
    <t>SO.101 - Hlavní objekt - Vytápění - způsobilé</t>
  </si>
  <si>
    <t>D1.01.4.2</t>
  </si>
  <si>
    <t>Zdroj tepla</t>
  </si>
  <si>
    <t>R.Pol641</t>
  </si>
  <si>
    <t>Kondenzační plynový kotel s modulací výkonu, jmenovitý topný výkon 60 kW vč.instalační a servisní sady 48/65 kW</t>
  </si>
  <si>
    <t>3výkres č. 04 - Půdorys 3.NP v části D1.01.4.2 - vytápění, specifikace viz zadávací list ZLP-VYT-001=3.000 [A]</t>
  </si>
  <si>
    <t>specifikace viz zadávací list ZLP-VYT-001</t>
  </si>
  <si>
    <t>R.Pol642</t>
  </si>
  <si>
    <t>Hydraulická výhybka WH 160 s izolací vč. vypouštění a odvzdušnění</t>
  </si>
  <si>
    <t>1výkres č. 04 - Půdorys 3.NP v části D1.01.4.2 - vytápění=1.000 [A]</t>
  </si>
  <si>
    <t>12 m3/h, DN65, pro výkon 120-160 kW</t>
  </si>
  <si>
    <t>R.Pol643</t>
  </si>
  <si>
    <t>Neutralizační jednotka kondenzátu do výkonu 450 kW</t>
  </si>
  <si>
    <t>vč. odtokové hadice DN20, přívodní hadice DN20, drobných součástí a granulátu</t>
  </si>
  <si>
    <t>R.Pol644</t>
  </si>
  <si>
    <t>Ekvitermní systémový regulátor vč. příslušných čidel, kabeláže a propojení s akčními prvky soustavy</t>
  </si>
  <si>
    <t>1výkres č. 04 - Půdorys 3.NP v části D1.01.4.2 - vytápění, specifikace viz zadávací list ZLP-VYT-002=1.000 [A]</t>
  </si>
  <si>
    <t>viz zadávací list ZLP-VYT-002</t>
  </si>
  <si>
    <t>R.Pol645</t>
  </si>
  <si>
    <t>VR 32 eBus modul pro ekvitermní systémový regulátor</t>
  </si>
  <si>
    <t>2výkres č. 04 - Půdorys 3.NP v části D1.01.4.2 - vytápění=2.000 [A]</t>
  </si>
  <si>
    <t>R.Pol646</t>
  </si>
  <si>
    <t>VR 71 - přídavný modul pro ekvitermní systémový regulátor ovládání třetí směšovací okruh</t>
  </si>
  <si>
    <t>R.Pol647</t>
  </si>
  <si>
    <t>VR 70 - směšovací modul pro ekvitermní systémový regulátor pro druhý topný okruh</t>
  </si>
  <si>
    <t>R.Pol648</t>
  </si>
  <si>
    <t>Zásobníkový ohřívač TV 1000l s vnitřním výměníkem o výhřevné ploše 4,5 m2 vč. izolace zásobníku</t>
  </si>
  <si>
    <t>1výkres č. 04 - Půdorys 3.NP v části D1.01.4.2 - vytápění, specifikace viz zadávací list ZLP-VYT-003=1.000 [A]</t>
  </si>
  <si>
    <t>viz zadávací list ZLP-VYT-003</t>
  </si>
  <si>
    <t>R.Pol649</t>
  </si>
  <si>
    <t>Vestavná elektrická jednotka přírubová RDU 18-6kW, 3 PE-N AC 400 V</t>
  </si>
  <si>
    <t>R.Pol650</t>
  </si>
  <si>
    <t>Redukční příruba 225/150</t>
  </si>
  <si>
    <t>R.Pol651</t>
  </si>
  <si>
    <t>Ultrazvukový měřič tepla DN40, q=10 m3/h, závitový</t>
  </si>
  <si>
    <t>1výkres č. 04 - Půdorys 3.NP v části D1.01.4.2 - vytápění, specifikace viz zadávací list ZLP-VYT-008=1.000 [A]</t>
  </si>
  <si>
    <t>s komunikačním modulem M-Bus a příslušenstvím pro připojení viz zadávací list ZLP-VYT-008</t>
  </si>
  <si>
    <t>R.Pol652</t>
  </si>
  <si>
    <t>Demineralizační úprava vody</t>
  </si>
  <si>
    <t>1výkres č. 04 - Půdorys 3.NP v části D1.01.4.2 - vytápění, specifikace viz zadávací list ZLP-VYT-004=1.000 [A]</t>
  </si>
  <si>
    <t>viz zadávací list ZLP-VYT-004</t>
  </si>
  <si>
    <t>R.Pol653</t>
  </si>
  <si>
    <t>Oddělovací člen s vodoměrem</t>
  </si>
  <si>
    <t>1výkres č. 04 - Půdorys 3.NP v části D1.01.4.2 - vytápění, specifikace viz zadávací list ZLP-VYT-005=1.000 [A]</t>
  </si>
  <si>
    <t>viz zadávací list ZLP-VYT-005</t>
  </si>
  <si>
    <t>R.Pol654</t>
  </si>
  <si>
    <t>Doplňovací automat - doplňovací zařízení vč. kabeláže</t>
  </si>
  <si>
    <t>1výkres č. 04 - Půdorys 3.NP v části D1.01.4.2 - vytápění, specifikace viz zadávací list ZLP-VYT-006=1.000 [A]</t>
  </si>
  <si>
    <t>viz zadávací list ZLP-VYT-006</t>
  </si>
  <si>
    <t>R.Pol655</t>
  </si>
  <si>
    <t>Membránová expanzní nádoba 400l</t>
  </si>
  <si>
    <t>N400/6bar, 47 kg</t>
  </si>
  <si>
    <t>R.Pol656</t>
  </si>
  <si>
    <t>Kulový kohout se zajištěním v otevřené poloze</t>
  </si>
  <si>
    <t>SU DN25, PN10/120°C</t>
  </si>
  <si>
    <t>R.Pol657</t>
  </si>
  <si>
    <t>Kombinovaný rozdělovač/sběrač, modul 120, PN6, vč. izolace a stavitelných stojanů</t>
  </si>
  <si>
    <t>1výkres č. 04 - Půdorys 3.NP v části D1.01.4.2 - vytápění, specifikace viz zadávací list ZLP-VYT-007=1.000 [A]</t>
  </si>
  <si>
    <t>viz zadávací list ZLP-VYT-007</t>
  </si>
  <si>
    <t>D10</t>
  </si>
  <si>
    <t>Najetí, Komplexní vyzkoušení, Seřízení a zaregulování</t>
  </si>
  <si>
    <t>R.Pol793</t>
  </si>
  <si>
    <t>topná zkouška dle ČSN 060310</t>
  </si>
  <si>
    <t>1=1.000 [A]</t>
  </si>
  <si>
    <t>R.Pol794</t>
  </si>
  <si>
    <t>najetí, seřízení a zaregulování</t>
  </si>
  <si>
    <t>HZS</t>
  </si>
  <si>
    <t>32=32.000 [A]</t>
  </si>
  <si>
    <t>R.Pol795</t>
  </si>
  <si>
    <t>seznámení pracovníků s obsluhou a jejich zaškolení</t>
  </si>
  <si>
    <t>8=8.000 [A]</t>
  </si>
  <si>
    <t>R.Pol796</t>
  </si>
  <si>
    <t>napuštění a odvzdušnění</t>
  </si>
  <si>
    <t>24=24.000 [A]</t>
  </si>
  <si>
    <t>R.Pol797</t>
  </si>
  <si>
    <t>zhotovení informačních štítků</t>
  </si>
  <si>
    <t>10=10.000 [A]</t>
  </si>
  <si>
    <t>Odkouření</t>
  </si>
  <si>
    <t>R.Pol658</t>
  </si>
  <si>
    <t>Svislé odkouření vč. střešního nástavce</t>
  </si>
  <si>
    <t>3výkres č. 04 - Půdorys 3.NP v části D1.01.4.2 - vytápění=3.000 [A]</t>
  </si>
  <si>
    <t>o80/125mm</t>
  </si>
  <si>
    <t>R.Pol659</t>
  </si>
  <si>
    <t>Střešní průchodka pro vodorovnou střechu</t>
  </si>
  <si>
    <t>R.Pol660</t>
  </si>
  <si>
    <t>Prodlužovací kus odkouření 1,0m, o80/125mm</t>
  </si>
  <si>
    <t>R.Pol661</t>
  </si>
  <si>
    <t>Prodlužovací kus odkouření 0,5m, o80/125mm</t>
  </si>
  <si>
    <t>R.Pol662</t>
  </si>
  <si>
    <t>Koleno 2x45°, o80/125mm</t>
  </si>
  <si>
    <t>R.Pol663</t>
  </si>
  <si>
    <t>Revizní otvor, 0,25 m, O 80/125 mm</t>
  </si>
  <si>
    <t>R.Pol664</t>
  </si>
  <si>
    <t>Elektronicky řízené oběhové čerpadlo, Q=1,69 m3/hod, p=23,5 kPa, 230V</t>
  </si>
  <si>
    <t>R.Pol665</t>
  </si>
  <si>
    <t>Elektronicky řízené oběhové čerpadlo, Q=0,75 m3/hod, p=20,5 kPa, 230V</t>
  </si>
  <si>
    <t>R.Pol666</t>
  </si>
  <si>
    <t>Elektronicky řízené oběhové čerpadlo, Q=1,76 m3/hod, p=17,5 kPa, 230V</t>
  </si>
  <si>
    <t>R.Pol667</t>
  </si>
  <si>
    <t>Elektronicky řízené oběhové čerpadlo, Q=1,27 m3/hod, p=24,7 kPa, 230V</t>
  </si>
  <si>
    <t>R.Pol668</t>
  </si>
  <si>
    <t>Elektronicky řízené oběhové čerpadlo, Q=3,44 m3/hod, p=20,0 kPa, 230V</t>
  </si>
  <si>
    <t>R.Pol669</t>
  </si>
  <si>
    <t>Trojcestný regulační ventil PN16, DN25, kvs=10 m3/h</t>
  </si>
  <si>
    <t>vč. servopohonu s modulační regulací, 24V, el. krytí 54IP</t>
  </si>
  <si>
    <t>R.Pol670</t>
  </si>
  <si>
    <t>Trojcestný regulační ventil PN16, DN25, kvs=6,3 m3/h</t>
  </si>
  <si>
    <t>R.Pol671</t>
  </si>
  <si>
    <t>Trojcestný regulační ventil PN16, DN20, kvs=4,0 m3/h</t>
  </si>
  <si>
    <t>R.Pol672</t>
  </si>
  <si>
    <t>Kombinovaný odlučovač mikrobublin a kalů DN65/PN16 přírubový</t>
  </si>
  <si>
    <t>1výkres č. 04 - Půdorys 3.NP v části D1.01.4.2 - vytápění, specifikace viz zadávací list ZLP-VYT-018=1.000 [A]</t>
  </si>
  <si>
    <t>s vnitřním magnetem, 110 °C, 10 barů, Vmax=20 m3/h vč. izolace</t>
  </si>
  <si>
    <t>R.Pol673</t>
  </si>
  <si>
    <t>Kulový kohout závitový DN10</t>
  </si>
  <si>
    <t>1výkres č. 02 - Půdorys 1.NP v části D1.01.4.2 - vytápění=1.000 [A]</t>
  </si>
  <si>
    <t>R.Pol674</t>
  </si>
  <si>
    <t>Kulový kohout závitový DN15</t>
  </si>
  <si>
    <t>R.Pol675</t>
  </si>
  <si>
    <t>Kulový kohout závitový DN20</t>
  </si>
  <si>
    <t>3výkres č. 02 - Půdorys 1.NP v části D1.01.4.2 - vytápění=3.000 [A] 
1výkres č. 03 - Půdorys 2.NP v části D1.01.4.2 - vytápění, specifikace viz zadávací list ZLP-VYT-002=1.000 [B] 
Celkem: A+B=4.000 [C]</t>
  </si>
  <si>
    <t>R.Pol676</t>
  </si>
  <si>
    <t>Kulový kohout závitový DN32</t>
  </si>
  <si>
    <t>2výkres č. 02 - Půdorys 1.NP v části D1.01.4.2 - vytápění=2.000 [A] 
8výkres č. 04 - Půdorys 3.NP v části D1.01.4.2 - vytápění=8.000 [B] 
Celkem: A+B=10.000 [C]</t>
  </si>
  <si>
    <t>R.Pol677</t>
  </si>
  <si>
    <t>Kulový kohout závitový DN25</t>
  </si>
  <si>
    <t>2výkres č. 02 - Půdorys 1.NP v části D1.01.4.2 - vytápění=2.000 [A] 
2výkres č. 03 - Půdorys 2.NP v části D1.01.4.2 - vytápění, specifikace viz zadávací list ZLP-VYT-002=2.000 [B] 
Celkem: A+B=4.000 [C]</t>
  </si>
  <si>
    <t>R.Pol678</t>
  </si>
  <si>
    <t>Kulový kohout závitový DN40</t>
  </si>
  <si>
    <t>4výkres č. 02 - Půdorys 1.NP v části D1.01.4.2 - vytápění=4.000 [A] 
11výkres č. 04 - Půdorys 3.NP v části D1.01.4.2 - vytápění, specifikace viz zadávací list ZLP-VYT-002=11.000 [B] 
Celkem: A+B=15.000 [C]</t>
  </si>
  <si>
    <t>R.Pol679</t>
  </si>
  <si>
    <t>Uzavírací mezipřírubová klapka s pákou DN65, PN6</t>
  </si>
  <si>
    <t>těleso: tvárná litina, disk: nerez ,Manžeta: Umělá hmota EPDM-XU, pro teploty -10°C až +130°C, dutá hřídel (možnost instalace teploměru)</t>
  </si>
  <si>
    <t>R.Pol680</t>
  </si>
  <si>
    <t>Zpětný ventil závitový DN32</t>
  </si>
  <si>
    <t>Celomosazné provedení s NBR těsněním</t>
  </si>
  <si>
    <t>R.Pol681</t>
  </si>
  <si>
    <t>Zpětný ventil závitový DN40</t>
  </si>
  <si>
    <t>R.Pol682</t>
  </si>
  <si>
    <t>Zpětný ventil závitový DN50</t>
  </si>
  <si>
    <t>R.Pol683</t>
  </si>
  <si>
    <t>Filtr závitový DN32</t>
  </si>
  <si>
    <t>nerezové sítko: 500 µm</t>
  </si>
  <si>
    <t>R.Pol684</t>
  </si>
  <si>
    <t>Filtr závitový DN40</t>
  </si>
  <si>
    <t>R.Pol685</t>
  </si>
  <si>
    <t>Vypouštěcí kulový kohout DN10</t>
  </si>
  <si>
    <t>12výkres č. 02 - Půdorys 1.NP v části D1.01.4.2 - vytápění=12.000 [A] 
8výkres č. 04 - Půdorys 3.NP v části D1.01.4.2 - vytápění=8.000 [B] 
Celkem: A+B=20.000 [C]</t>
  </si>
  <si>
    <t>R.Pol686</t>
  </si>
  <si>
    <t>Vypouštěcí kulový kohout DN15</t>
  </si>
  <si>
    <t>6výkres č. 02 - Půdorys 1.NP v části D1.01.4.2 - vytápění=6.000 [A] 
14výkres č. 04 - Půdorys 3.NP v části D1.01.4.2 - vytápění=14.000 [B] 
Celkem: A+B=20.000 [C]</t>
  </si>
  <si>
    <t>R.Pol687</t>
  </si>
  <si>
    <t>Automatický odvzdušňovací ventil 3/8", PN10, materiál: mosaz EN12165, uzávěr: silikonová pryž, pružina: nerez ocel</t>
  </si>
  <si>
    <t>4výkres č. 04 - Půdorys 3.NP v části D1.01.4.2 - vytápění=4.000 [A] 
4výkres č. 03 - Půdorys 2.NP v části D1.01.4.2 - vytápění=4.000 [B] 
12výkres č. 02 - Půdorys 1.NP v části D1.01.4.2 - vytápění=12.000 [C] 
Celkem: A+B+C=20.000 [D]</t>
  </si>
  <si>
    <t>R.Pol688</t>
  </si>
  <si>
    <t>Automatický odvzdušňovací ventil 1/2", PN10, materiál: mosaz EN12165, uzávěr: silikonová pryž, pružina: nerez ocel</t>
  </si>
  <si>
    <t>18výkres č. 04 - Půdorys 3.NP v části D1.01.4.2 - vytápění=18.000 [A]</t>
  </si>
  <si>
    <t>R.Pol689</t>
  </si>
  <si>
    <t>Vyvažovací ventil závitové provedení DN10, PN25</t>
  </si>
  <si>
    <t>2výkres č. 04 - Půdorys 3.NP v části D1.01.4.2 - vytápění, specifikace viz zadávací list ZLP-VYT-009=2.000 [A] 
1výkres č. 03 - Půdorys 2.NP v části D1.01.4.2 - vytápění, specifikace viz zadávací list ZLP-VYT-009=1.000 [B] 
3výkres č. 02 - Půdorys 1.NP v části D1.01.4.2 - vytápění, specifikace viz zadávací list ZLP-VYT-009=3.000 [C] 
Celkem: A+B+C=6.000 [D]</t>
  </si>
  <si>
    <t>specifikace viz zadávací list ZLP-VYT-009</t>
  </si>
  <si>
    <t>R.Pol690</t>
  </si>
  <si>
    <t>Vyvažovací ventil závitové provedení DN15, PN25</t>
  </si>
  <si>
    <t>2výkres č. 03 - Půdorys 2.NP v části D1.01.4.2 - vytápění, specifikace viz zadávací list ZLP-VYT-009=2.000 [A] 
1výkres č. 02 - Půdorys 1.NP v části D1.01.4.2 - vytápění, specifikace viz zadávací list ZLP-VYT-009=1.000 [B] 
Celkem: A+B=3.000 [C]</t>
  </si>
  <si>
    <t>R.Pol691</t>
  </si>
  <si>
    <t>Vyvažovací ventil závitové provedení DN25, PN25</t>
  </si>
  <si>
    <t>1výkres č. 02 - Půdorys 1.NP v části D1.01.4.2 - vytápění, specifikace viz zadávací list ZLP-VYT-009=1.000 [A]</t>
  </si>
  <si>
    <t>R.Pol692</t>
  </si>
  <si>
    <t>Vyvažovací ventil závitové provedení DN32, PN25</t>
  </si>
  <si>
    <t>R.Pol693</t>
  </si>
  <si>
    <t>Třícestný ventil s elektrotermickým pohonem 230V</t>
  </si>
  <si>
    <t>DN32, kvs=7,2 m3/h</t>
  </si>
  <si>
    <t>R.Pol694</t>
  </si>
  <si>
    <t>Teploměr axiální, průměr 100 mm, do potrubí, vč. návarku a teploměrové jímky, L=75mm, 0 až +120°C</t>
  </si>
  <si>
    <t>11výkres č. 04 - Půdorys 3.NP v části D1.01.4.2 - vytápění=11.000 [A]</t>
  </si>
  <si>
    <t>R.Pol695</t>
  </si>
  <si>
    <t>Tlakoměr radiální, průměr 100 mm, vč. návarku, tlak. přípojky, tlak. smyčky, třícestného kohoutu, těsnění, 0-6 bar</t>
  </si>
  <si>
    <t>10výkres č. 04 - Půdorys 3.NP v části D1.01.4.2 - vytápění=10.000 [A]</t>
  </si>
  <si>
    <t>R.Pol696</t>
  </si>
  <si>
    <t>Připojovací šroubení s přednastavením, uzavíráním a vypouštěním pro otopná tělesa s integrovanou ventilovou vložkou se spodním připojením se závitem R1/2</t>
  </si>
  <si>
    <t>6výkres č. 02 - Půdorys 1.NP v části D1.01.4.2 - vytápění=6.000 [A] 
10výkres č. 03 - Půdorys 2.NP v části D1.01.4.2 - vytápění=10.000 [B] 
Celkem: A+B=16.000 [C]</t>
  </si>
  <si>
    <t>R.Pol697</t>
  </si>
  <si>
    <t>Termostatický ventil s plynulým přesným přednastavením DN10 rohový</t>
  </si>
  <si>
    <t>11výkres č. 02 - Půdorys 1.NP v části D1.01.4.2 - vytápění=11.000 [A] 
1výkres č. 04 - Půdorys 3.NP v části D1.01.4.2 - vytápění=1.000 [B] 
Celkem: A+B=12.000 [C]</t>
  </si>
  <si>
    <t>R.Pol698</t>
  </si>
  <si>
    <t>Termostatický ventil s plynulým přesným přednastavením DN20 rohový</t>
  </si>
  <si>
    <t>R.Pol699</t>
  </si>
  <si>
    <t>Termostatický ventil s plynulým přesným přednastavením DN10 přímý</t>
  </si>
  <si>
    <t>2výkres č. 02 - Půdorys 1.NP v části D1.01.4.2 - vytápění=2.000 [A] 
7výkres č. 03 - Půdorys 2.NP v části D1.01.4.2 - vytápění=7.000 [B] 
2výkres č. 04 - Půdorys 3.NP v části D1.01.4.2 - vytápění=2.000 [C] 
Celkem: A+B+C=11.000 [D]</t>
  </si>
  <si>
    <t>R.Pol700</t>
  </si>
  <si>
    <t>Termostatický ventil s plynulým přesným přednastavením DN15 přímý</t>
  </si>
  <si>
    <t>1výkres č. 03 - Půdorys 2.NP v části D1.01.4.2 - vytápění=1.000 [A]</t>
  </si>
  <si>
    <t>R.Pol701</t>
  </si>
  <si>
    <t>Armatura tvaru H pro dvoutrubkové systémi s integrovanou ventilovou vložkou na vstupu a uzavíráním s funkcí vypouštěním na výstupu, DN15</t>
  </si>
  <si>
    <t>1výkres č. 03 - Půdorys 2.NP v části D1.01.4.2 - vytápění, specifikace viz zadávací list ZLP-VYT-001=1.000 [A]</t>
  </si>
  <si>
    <t>R.Pol702</t>
  </si>
  <si>
    <t>Radiátorové regulační šroubení rohové s přednastavením a s funkcí vypouštění DN10</t>
  </si>
  <si>
    <t>R.Pol703</t>
  </si>
  <si>
    <t>Radiátorové regulační šroubení rohové s přednastavením a s funkcí vypouštění DN20</t>
  </si>
  <si>
    <t>R.Pol704</t>
  </si>
  <si>
    <t>Radiátorové regulační šroubení přímé s přednastavením a s funkcí vypouštění DN10</t>
  </si>
  <si>
    <t>R.Pol705</t>
  </si>
  <si>
    <t>Radiátorové regulační šroubení přímé s přednastavením a s funkcí vypouštění DN15</t>
  </si>
  <si>
    <t>Pro hydraulický výpočet uvažován typ Siemens ADN - přednastavení platí pro tento ventil</t>
  </si>
  <si>
    <t>R.Pol706</t>
  </si>
  <si>
    <t>připojovací sada PM - rohové připojení ( 2x hadice, 1x šroubení regulační rohové, 1x ventil termostatický rohový)</t>
  </si>
  <si>
    <t>5výkres č. 04 - Půdorys 3.NP v části D1.01.4.2 - vytápění=5.000 [A] 
5výkres č. 03 - Půdorys 2.NP v části D1.01.4.2 - vytápění=5.000 [B] 
Celkem: A+B=10.000 [C]</t>
  </si>
  <si>
    <t>DN10</t>
  </si>
  <si>
    <t>R.Pol707</t>
  </si>
  <si>
    <t>10výkres č. 03 - Půdorys 2.NP v části D1.01.4.2 - vytápění=10.000 [A]</t>
  </si>
  <si>
    <t>DN15</t>
  </si>
  <si>
    <t>R.Pol708</t>
  </si>
  <si>
    <t>Elektrotermická hlavice 12V TE pro podlahové konvektory</t>
  </si>
  <si>
    <t>8výkres č. 02 - Půdorys 1.NP v části D1.01.4.2 - vytápění=8.000 [A] 
7výkres č. 03 - Půdorys 2.NP v části D1.01.4.2 - vytápění=7.000 [B] 
5výkres č. 04 - Půdorys 3.NP v části D1.01.4.2 - vytápění=5.000 [C] 
Celkem: A+B+C=20.000 [D]</t>
  </si>
  <si>
    <t>R.Pol709</t>
  </si>
  <si>
    <t>Termostatická hlavice pro veřejné budovy se zajištěním proti sejmutí</t>
  </si>
  <si>
    <t>22výkres č. 02 - Půdorys 1.NP v části D1.01.4.2 - vytápění=22.000 [A] 
17výkres č. 03 - Půdorys 2.NP v části D1.01.4.2 - vytápění=17.000 [B] 
Celkem: A+B=39.000 [C]</t>
  </si>
  <si>
    <t>Vestavěné čidlo, kapalinová náplň, Stupnice 1-5, Ochrana proti zamrznutí</t>
  </si>
  <si>
    <t>R.Pol710</t>
  </si>
  <si>
    <t>Odvzdušňovací ventil pro radiátory - ruční, DN15</t>
  </si>
  <si>
    <t>22výkres č. 02 - Půdorys 1.NP v části D1.01.4.2 - vytápění=22.000 [A] 
17výkres č. 03 - Půdorys 2.NP v části D1.01.4.2 - vytápění=17.000 [B] 
3výkres č. 04 - Půdorys 3.NP v části D1.01.4.2 - vytápění=3.000 [C] 
Celkem: A+B+C=42.000 [D]</t>
  </si>
  <si>
    <t>Otopné plochy</t>
  </si>
  <si>
    <t>R.Pol711</t>
  </si>
  <si>
    <t>Deskové otopné těleso v provedení ventil kompakt se spodním připojením. Připojovací rozteč 50 mm. Připojovací závit 6x G1/2, nejvyšší připustný provozní přetlak</t>
  </si>
  <si>
    <t>Deskové otopné těleso v provedení ventil kompakt se spodním připojením. Připojovací rozteč 50 mm. Připojovací závit 6x G1/2, nejvyšší připustný provozní přetlak 1,0 MPa, nejvyšší přípustná provozní teplota 110 °C, 10-050060-60</t>
  </si>
  <si>
    <t>4výkres č. 03 - Půdorys 2.NP v části D1.01.4.2 - vytápění, specifikace viz zadávací list ZLP-VYT-010=4.000 [A]</t>
  </si>
  <si>
    <t>viz zadávací list ZLP-VYT-010</t>
  </si>
  <si>
    <t>R.Pol712</t>
  </si>
  <si>
    <t>Deskové otopné těleso v provedení ventil kompakt se spodním připojením. Připojovací rozteč 50 mm. Připojovací závit 6x G1/2, nejvyšší připustný provozní přetlak 1,0 MPa, nejvyšší přípustná provozní teplota 110 °C,10-050100-60</t>
  </si>
  <si>
    <t>1výkres č. 02 - Půdorys 1.NP v části D1.01.4.2 - vytápění, specifikace viz zadávací list ZLP-VYT-010=1.000 [A]</t>
  </si>
  <si>
    <t>R.Pol713</t>
  </si>
  <si>
    <t>Deskové otopné těleso v provedení ventil kompakt se spodním připojením. Připojovací rozteč 50 mm. Připojovací závit 6x G1/2, nejvyšší připustný provozní přetlak 1,0 MPa, nejvyšší přípustná provozní teplota 110 °C,11-050070-60</t>
  </si>
  <si>
    <t>1výkres č. 03 - Půdorys 2.NP v části D1.01.4.2 - vytápění, specifikace viz zadávací list ZLP-VYT-010=1.000 [A] 
1výkres č. 02 - Půdorys 1.NP v části D1.01.4.2 - vytápění, specifikace viz zadávací list ZLP-VYT-010=1.000 [B] 
Celkem: A+B=2.000 [C]</t>
  </si>
  <si>
    <t>R.Pol714</t>
  </si>
  <si>
    <t>Deskové otopné těleso v provedení ventil kompakt se spodním připojením. Připojovací rozteč 50 mm. Připojovací závit 6x G1/2, nejvyšší připustný provozní přetlak 1,0 MPa, nejvyšší přípustná provozní teplota 110 °C,11-050090-60</t>
  </si>
  <si>
    <t>R.Pol715</t>
  </si>
  <si>
    <t>Deskové otopné těleso v provedení ventil kompakt se spodním připojením. Připojovací rozteč 50 mm. Připojovací závit 6x G1/2, nejvyšší připustný provozní přetlak 1,0 MPa, nejvyšší přípustná provozní teplota 110 °C,11-050100-60</t>
  </si>
  <si>
    <t>2výkres č. 02 - Půdorys 1.NP v části D1.01.4.2 - vytápění, specifikace viz zadávací list ZLP-VYT-010=2.000 [A]</t>
  </si>
  <si>
    <t>R.Pol716</t>
  </si>
  <si>
    <t>Deskové otopné těleso v provedení ventil kompakt se spodním připojením. Připojovací rozteč 50 mm. Připojovací závit 6x G1/2, nejvyšší připustný provozní přetlak 1,0 MPa, nejvyšší přípustná provozní teplota 110 °C,21-050060-60</t>
  </si>
  <si>
    <t>1výkres č. 03 - Půdorys 2.NP v části D1.01.4.2 - vytápění, specifikace viz zadávací list ZLP-VYT-010=1.000 [A]</t>
  </si>
  <si>
    <t>R.Pol717</t>
  </si>
  <si>
    <t>Deskové otopné těleso v provedení ventil kompakt se spodním připojením. Připojovací rozteč 50 mm. Připojovací závit 6x G1/2, nejvyšší připustný provozní přetlak 1,0 MPa, nejvyšší přípustná provozní teplota 110 °C,21-050080-60</t>
  </si>
  <si>
    <t>R.Pol718</t>
  </si>
  <si>
    <t>Deskové otopné těleso v provedení ventil kompakt se spodním připojením. Připojovací rozteč 50 mm. Připojovací závit 6x G1/2, nejvyšší připustný provozní přetlak 1,0 MPa, nejvyšší přípustná provozní teplota 110 °C,21-050180-60</t>
  </si>
  <si>
    <t>R.Pol719</t>
  </si>
  <si>
    <t>Deskové otopné těleso v provedení ventil kompakt se spodním připojením. Připojovací rozteč 50 mm. Připojovací závit 6x G1/2, nejvyšší připustný provozní přetlak 1,0 MPa, nejvyšší přípustná provozní teplota 110 °C,21-050200-60</t>
  </si>
  <si>
    <t>R.Pol720</t>
  </si>
  <si>
    <t>Deskové otopné těleso v provedení ventil kompakt se spodním připojením. Připojovací rozteč 50 mm. Připojovací závit 6x G1/2, nejvyšší připustný provozní přetlak 1,0 MPa, nejvyšší přípustná provozní teplota 110 °C, 22-050120-60</t>
  </si>
  <si>
    <t>R.Pol721</t>
  </si>
  <si>
    <t>Deskové otopné těleso v provedení ventil kompakt se spodním připojením. Připojovací rozteč 50 mm. Připojovací závit 6x G1/2, nejvyšší připustný provozní přetlak 1,0 MPa, nejvyšší přípustná provozní teplota 110 °C, 22-090080-60</t>
  </si>
  <si>
    <t>R.Pol722</t>
  </si>
  <si>
    <t>Deskové otopné těleso s bočním připojením - levé nebo pravé. Připojovací závit 4x G1/2, nejvyšší připustný provozní přetlak 1,0 MPa, nejvyšší přípustná provozní</t>
  </si>
  <si>
    <t>Deskové otopné těleso s bočním připojením - levé nebo pravé. Připojovací závit 4x G1/2, nejvyšší připustný provozní přetlak 1,0 MPa, nejvyšší přípustná provozní teplota 110 °C. 10-050100-50</t>
  </si>
  <si>
    <t>1výkres č. 02 - Půdorys 1.NP v části D1.01.4.2 - vytápění, specifikace viz zadávací list ZLP-VYT-011=1.000 [A]</t>
  </si>
  <si>
    <t>viz zadávací list ZLP-VYT-011</t>
  </si>
  <si>
    <t>R.Pol723</t>
  </si>
  <si>
    <t>Deskové otopné těleso s bočním připojením - levé nebo pravé. Připojovací závit 4x G1/2, nejvyšší připustný provozní přetlak 1,0 MPa, nejvyšší přípustná provozní teplota 110 °C. 10-050120-50</t>
  </si>
  <si>
    <t>2výkres č. 02 - Půdorys 1.NP v části D1.01.4.2 - vytápění, specifikace viz zadávací list ZLP-VYT-011=2.000 [A]</t>
  </si>
  <si>
    <t>R.Pol724</t>
  </si>
  <si>
    <t>Deskové otopné těleso s bočním připojením - levé nebo pravé. Připojovací závit 4x G1/2, nejvyšší připustný provozní přetlak 1,0 MPa, nejvyšší přípustná provozní teplota 110 °C. 10-050140-50</t>
  </si>
  <si>
    <t>1výkres č. 02 - Půdorys 1.NP v části D1.01.4.2 - vytápění, specifikace viz zadávací list ZLP-VYT-011=1.000 [A] 
2výkres č. 04 - Půdorys 3.NP v části D1.01.4.2 - vytápění, specifikace viz zadávací list ZLP-VYT-011=2.000 [B] 
Celkem: A+B=3.000 [C]</t>
  </si>
  <si>
    <t>R.Pol725</t>
  </si>
  <si>
    <t>Deskové otopné těleso s bočním připojením - levé nebo pravé. Připojovací závit 4x G1/2, nejvyšší připustný provozní přetlak 1,0 MPa, nejvyšší přípustná provozní teplota 110 °C. 10-050160-50</t>
  </si>
  <si>
    <t>R.Pol726</t>
  </si>
  <si>
    <t>Deskové otopné těleso s bočním připojením - levé nebo pravé. Připojovací závit 4x G1/2, nejvyšší připustný provozní přetlak 1,0 MPa, nejvyšší přípustná provozní teplota 110 °C. 11-050040-50</t>
  </si>
  <si>
    <t>R.Pol727</t>
  </si>
  <si>
    <t>Deskové otopné těleso s bočním připojením - levé nebo pravé. Připojovací závit 4x G1/2, nejvyšší připustný provozní přetlak 1,0 MPa, nejvyšší přípustná provozní teplota 110 °C. 11-050070-50</t>
  </si>
  <si>
    <t>R.Pol728</t>
  </si>
  <si>
    <t>Deskové otopné těleso s bočním připojením - levé nebo pravé. Připojovací závit 4x G1/2, nejvyšší připustný provozní přetlak 1,0 MPa, nejvyšší přípustná provozní teplota 110 °C. 11-050100-50</t>
  </si>
  <si>
    <t>R.Pol729</t>
  </si>
  <si>
    <t>Deskové otopné těleso s bočním připojením - levé nebo pravé. Připojovací závit 4x G1/2, nejvyšší připustný provozní přetlak 1,0 MPa, nejvyšší přípustná provozní teplota 110 °C. 11-050110-50</t>
  </si>
  <si>
    <t>R.Pol730</t>
  </si>
  <si>
    <t>Deskové otopné těleso s bočním připojením - levé nebo pravé. Připojovací závit 4x G1/2, nejvyšší připustný provozní přetlak 1,0 MPa, nejvyšší přípustná provozní teplota 110 °C. 11-050120-50</t>
  </si>
  <si>
    <t>3výkres č. 03 - Půdorys 2.NP v části D1.01.4.2 - vytápění, specifikace viz zadávací list ZLP-VYT-011=3.000 [A]</t>
  </si>
  <si>
    <t>R.Pol731</t>
  </si>
  <si>
    <t>Deskové otopné těleso s bočním připojením - levé nebo pravé. Připojovací závit 4x G1/2, nejvyšší připustný provozní přetlak 1,0 MPa, nejvyšší přípustná provozní teplota 110 °C. 11-050160-50</t>
  </si>
  <si>
    <t>R.Pol732</t>
  </si>
  <si>
    <t>Deskové otopné těleso s bočním připojením - levé nebo pravé. Připojovací závit 4x G1/2, nejvyšší připustný provozní přetlak 1,0 MPa, nejvyšší přípustná provozní teplota 110 °C. 21-050100-50</t>
  </si>
  <si>
    <t>1výkres č. 03 - Půdorys 2.NP v části D1.01.4.2 - vytápění, specifikace viz zadávací list ZLP-VYT-011=1.000 [A]</t>
  </si>
  <si>
    <t>R.Pol733</t>
  </si>
  <si>
    <t>Deskové otopné těleso s bočním připojením - levé nebo pravé. Připojovací závit 4x G1/2, nejvyšší připustný provozní přetlak 1,0 MPa, nejvyšší přípustná provozní teplota 110 °C. 21-050120-50</t>
  </si>
  <si>
    <t>2výkres č. 03 - Půdorys 2.NP v části D1.01.4.2 - vytápění, specifikace viz zadávací list ZLP-VYT-011=2.000 [A]</t>
  </si>
  <si>
    <t>R.Pol734</t>
  </si>
  <si>
    <t>Deskové otopné těleso s bočním připojením - levé nebo pravé. Připojovací závit 4x G1/2, nejvyšší připustný provozní přetlak 1,0 MPa, nejvyšší přípustná provozní teplota 110 °C. 21-050140-50</t>
  </si>
  <si>
    <t>R.Pol735</t>
  </si>
  <si>
    <t>Deskové otopné těleso s bočním připojením - levé nebo pravé. Připojovací závit 4x G1/2, nejvyšší připustný provozní přetlak 1,0 MPa, nejvyšší přípustná provozní teplota 110 °C. 21-060180-50</t>
  </si>
  <si>
    <t>R.Pol736</t>
  </si>
  <si>
    <t>Deskové otopné těleso s bočním připojením - levé nebo pravé. Připojovací závit 4x G1/2, nejvyšší připustný provozní přetlak 1,0 MPa, nejvyšší přípustná provozní teplota 110 °C. 22-030140-50</t>
  </si>
  <si>
    <t>1výkres č. 04 - Půdorys 3.NP v části D1.01.4.2 - vytápění, specifikace viz zadávací list ZLP-VYT-011=1.000 [A]</t>
  </si>
  <si>
    <t>R.Pol737</t>
  </si>
  <si>
    <t>Deskové otopné těleso s bočním připojením - levé nebo pravé. Připojovací závit 4x G1/2, nejvyšší připustný provozní přetlak 1,0 MPa, nejvyšší přípustná provozní teplota 110 °C. 22-090100-50</t>
  </si>
  <si>
    <t>R.Pol738</t>
  </si>
  <si>
    <t>Deskové otopné těleso s bočním připojením - levé nebo pravé. Připojovací závit 4x G1/2, nejvyšší připustný provozní přetlak 1,0 MPa, nejvyšší přípustná provozní teplota 110 °C. 33-090120-50</t>
  </si>
  <si>
    <t>R.Pol739</t>
  </si>
  <si>
    <t>Trubkové otopné těleso se středovým připojením. Připojovací rozteč 50 mm. Připojovací závit 6x G1/2, nejvyšší připustný provozní přetlak 1,0 MPa, nejvyšší přípu</t>
  </si>
  <si>
    <t>Trubkové otopné těleso se středovým připojením. Připojovací rozteč 50 mm. Připojovací závit 6x G1/2, nejvyšší připustný provozní přetlak 1,0 MPa, nejvyšší přípustná provozní teplota 110 °C. Rozměr 1820x750</t>
  </si>
  <si>
    <t>1výkres č. 02 - Půdorys 1.NP v části D1.01.4.2 - vytápění, specifikace viz zadávací list ZLP-VYT-012=1.000 [A]</t>
  </si>
  <si>
    <t>viz zadávací list ZLP-VYT-012</t>
  </si>
  <si>
    <t>R.Pol740</t>
  </si>
  <si>
    <t>Podlahový konvektor s ventilátorem - suché prostředí. KT1/1250 n=1</t>
  </si>
  <si>
    <t>5výkres č. 04 - Půdorys 3.NP v části D1.01.4.2 - vytápění, specifikace viz zadávací list ZLP-VYT-013=5.000 [A]</t>
  </si>
  <si>
    <t>viz zadávací list ZLP-VYT-013</t>
  </si>
  <si>
    <t>R.Pol741</t>
  </si>
  <si>
    <t>Podlahový konvektor s ventilátorem - suché prostředí. T80/1000 n=1</t>
  </si>
  <si>
    <t>4výkres č. 03 - Půdorys 2.NP v části D1.01.4.2 - vytápění, specifikace viz zadávací list ZLP-VYT-014=4.000 [A]</t>
  </si>
  <si>
    <t>viz zadávací list ZLP-VYT-014</t>
  </si>
  <si>
    <t>R.Pol742</t>
  </si>
  <si>
    <t>Podlahový konvektor s ventilátorem - suché prostředí. T80/1250 n=1</t>
  </si>
  <si>
    <t>1výkres č. 03 - Půdorys 2.NP v části D1.01.4.2 - vytápění, specifikace viz zadávací list ZLP-VYT-014=1.000 [A]</t>
  </si>
  <si>
    <t>R.Pol743</t>
  </si>
  <si>
    <t>Podlahový konvektor s ventilátorem - suché prostředí. T80/1500 n=1</t>
  </si>
  <si>
    <t>7výkres č. 03 - Půdorys 2.NP v části D1.01.4.2 - vytápění, specifikace viz zadávací list ZLP-VYT-014=7.000 [A]</t>
  </si>
  <si>
    <t>R.Pol744</t>
  </si>
  <si>
    <t>Podlahový konvektor s ventilátorem - suché prostředí. T80/1750 n=1</t>
  </si>
  <si>
    <t>2výkres č. 03 - Půdorys 2.NP v části D1.01.4.2 - vytápění, specifikace viz zadávací list ZLP-VYT-014=2.000 [A]</t>
  </si>
  <si>
    <t>R.Pol745</t>
  </si>
  <si>
    <t>Podlahový konvektor s ventilátorem - suché prostředí. T80/2250 n=2</t>
  </si>
  <si>
    <t>R.Pol746</t>
  </si>
  <si>
    <t>Přesun hmot otopná tělesa</t>
  </si>
  <si>
    <t>Podlahové vytápění</t>
  </si>
  <si>
    <t>R.Pol747</t>
  </si>
  <si>
    <t>PE-Xa potrubí 20x2.0, 6 bar, kotouč 480 m</t>
  </si>
  <si>
    <t>3050výkres č. 02 - Půdorys 1.NP v části D1.01.4.2 - vytápění=3 050.000 [A]</t>
  </si>
  <si>
    <t>R.Pol748</t>
  </si>
  <si>
    <t>PPSU spojka 20-20</t>
  </si>
  <si>
    <t>8výkres č. 02 - Půdorys 1.NP v části D1.01.4.2 - vytápění=8.000 [A]</t>
  </si>
  <si>
    <t>R.Pol749</t>
  </si>
  <si>
    <t>Objímka 20, natural se zarážkou</t>
  </si>
  <si>
    <t>16výkres č. 02 - Půdorys 1.NP v části D1.01.4.2 - vytápění=16.000 [A]</t>
  </si>
  <si>
    <t>R.Pol750</t>
  </si>
  <si>
    <t>plastový vodící oblouk pro potrubí 20 mm</t>
  </si>
  <si>
    <t>38výkres č. 02 - Půdorys 1.NP v části D1.01.4.2 - vytápění=38.000 [A]</t>
  </si>
  <si>
    <t>R.Pol751</t>
  </si>
  <si>
    <t>kabelové třmeny, délka 200 mm</t>
  </si>
  <si>
    <t>7000výkres č. 02 - Půdorys 1.NP v části D1.01.4.2 - vytápění=7 000.000 [A]</t>
  </si>
  <si>
    <t>R.Pol752</t>
  </si>
  <si>
    <t>Teck chránička 28/23, pro potrubí 18x2.0 / 20x2.25, černá, kotouč 50 m</t>
  </si>
  <si>
    <t>100výkres č. 02 - Půdorys 1.NP v části D1.01.4.2 - vytápění=100.000 [A]</t>
  </si>
  <si>
    <t>R.Pol753</t>
  </si>
  <si>
    <t>Modulární plastový rozdělovač, s průtokoměrem, 1 HK</t>
  </si>
  <si>
    <t>PÁR</t>
  </si>
  <si>
    <t>3výkres č. 02 - Půdorys 1.NP v části D1.01.4.2 - vytápění=3.000 [A]</t>
  </si>
  <si>
    <t>R.Pol754</t>
  </si>
  <si>
    <t>Modulární plastový rozdělovač, s průtokoměrem, 4 HK</t>
  </si>
  <si>
    <t>R.Pol755</t>
  </si>
  <si>
    <t>Modulární plastový rozdělovač, s průtokoměrem, 6 HK</t>
  </si>
  <si>
    <t>2výkres č. 02 - Půdorys 1.NP v části D1.01.4.2 - vytápění=2.000 [A]</t>
  </si>
  <si>
    <t>R.Pol756</t>
  </si>
  <si>
    <t>Základní sada pro modulární plastový rozdělovač</t>
  </si>
  <si>
    <t>R.Pol757</t>
  </si>
  <si>
    <t>Svěrné šroubení PE-Xa 20x2.0-G3/4 Eurokonus</t>
  </si>
  <si>
    <t>R.Pol758</t>
  </si>
  <si>
    <t>Ssada regulačních kul. ventilů G1-Rp1 pro modulární plastový rozdělovač</t>
  </si>
  <si>
    <t>SADA</t>
  </si>
  <si>
    <t>R.Pol759</t>
  </si>
  <si>
    <t>Skříň rozdělovače, na omítku UFH1, 555x820x160 mm, bílá</t>
  </si>
  <si>
    <t>R.Pol760</t>
  </si>
  <si>
    <t>Skříň rozdělovače, na omítku UFH2, 710x820x160 mm, bílá</t>
  </si>
  <si>
    <t>Potrubí</t>
  </si>
  <si>
    <t>R.Pol761</t>
  </si>
  <si>
    <t>Měděné potrubí 10x1 vč. tvarovek a uložení</t>
  </si>
  <si>
    <t>115výkres č. 02 - Půdorys 1.NP, 03 - Půdorys 2.NP a 04 - Půdorys 3.NP v části D1.01.4.2 - vytápění=115.000 [A]</t>
  </si>
  <si>
    <t>R.Pol762</t>
  </si>
  <si>
    <t>Měděné potrubí 12x1 vč. tvarovek a uložení</t>
  </si>
  <si>
    <t>190výkres č. 02 - Půdorys 1.NP, 03 - Půdorys 2.NP a 04 - Půdorys 3.NP v části D1.01.4.2 - vytápění=190.000 [A]</t>
  </si>
  <si>
    <t>R.Pol763</t>
  </si>
  <si>
    <t>Měděné potrubí 15x1 vč. tvarovek a uložení</t>
  </si>
  <si>
    <t>210výkres č. 02 - Půdorys 1.NP, 03 - Půdorys 2.NP a 04 - Půdorys 3.NP v části D1.01.4.2 - vytápění=210.000 [A]</t>
  </si>
  <si>
    <t>R.Pol764</t>
  </si>
  <si>
    <t>Měděné potrubí 18x1 vč. tvarovek a uložení</t>
  </si>
  <si>
    <t>145výkres č. 02 - Půdorys 1.NP, 03 - Půdorys 2.NP a 04 - Půdorys 3.NP v části D1.01.4.2 - vytápění=145.000 [A]</t>
  </si>
  <si>
    <t>R.Pol765</t>
  </si>
  <si>
    <t>Měděné potrubí 22x1 vč. tvarovek a uložení</t>
  </si>
  <si>
    <t>292výkres č. 02 - Půdorys 1.NP, 03 - Půdorys 2.NP a 04 - Půdorys 3.NP v části D1.01.4.2 - vytápění=292.000 [A]</t>
  </si>
  <si>
    <t>R.Pol766</t>
  </si>
  <si>
    <t>Měděné potrubí 28x1,5 vč. tvarovek a uložení</t>
  </si>
  <si>
    <t>75výkres č. 02 - Půdorys 1.NP, 03 - Půdorys 2.NP a 04 - Půdorys 3.NP v části D1.01.4.2 - vytápění=75.000 [A]</t>
  </si>
  <si>
    <t>R.Pol767</t>
  </si>
  <si>
    <t>Měděné potrubí 35x1,5 vč. tvarovek a uložení</t>
  </si>
  <si>
    <t>135výkres č. 02 - Půdorys 1.NP, 03 - Půdorys 2.NP a 04 - Půdorys 3.NP v části D1.01.4.2 - vytápění=135.000 [A]</t>
  </si>
  <si>
    <t>R.Pol768</t>
  </si>
  <si>
    <t>Měděné potrubí 42x1,5 vč. tvarovek a uložení</t>
  </si>
  <si>
    <t>R.Pol769</t>
  </si>
  <si>
    <t>Potrubí z ocelových trubek hladkých, ČSN 425715 vč. tvarovek a uložení - DN25</t>
  </si>
  <si>
    <t>3výkres č. 02 - Půdorys 1.NP, 03 - Půdorys 2.NP a 04 - Půdorys 3.NP v části D1.01.4.2 - vytápění=3.000 [A]</t>
  </si>
  <si>
    <t>R.Pol770</t>
  </si>
  <si>
    <t>Potrubí z ocelových trubek hladkých, ČSN 425715 vč. tvarovek a uložení - DN40</t>
  </si>
  <si>
    <t>15výkres č. 02 - Půdorys 1.NP, 03 - Půdorys 2.NP a 04 - Půdorys 3.NP v části D1.01.4.2 - vytápění=15.000 [A]</t>
  </si>
  <si>
    <t>R.Pol771</t>
  </si>
  <si>
    <t>Potrubí z ocelových trubek hladkých, ČSN 425715 vč. tvarovek a uložení - DN50</t>
  </si>
  <si>
    <t>8výkres č. 02 - Půdorys 1.NP, 03 - Půdorys 2.NP a 04 - Půdorys 3.NP v části D1.01.4.2 - vytápění=8.000 [A]</t>
  </si>
  <si>
    <t>R.Pol772</t>
  </si>
  <si>
    <t>Potrubí z ocelových trubek hladkých, ČSN 425715 vč. tvarovek a uložení - DN65</t>
  </si>
  <si>
    <t>7výkres č. 02 - Půdorys 1.NP, 03 - Půdorys 2.NP a 04 - Půdorys 3.NP v části D1.01.4.2 - vytápění=7.000 [A]</t>
  </si>
  <si>
    <t>R.Pol773</t>
  </si>
  <si>
    <t>Tlaková zkouška potrubí do DN65</t>
  </si>
  <si>
    <t>115+190+210+145+292+75+135+145+3+15+8+7výkres č. 02 - Půdorys 1.NP, 03 - Půdorys 2.NP a 04 - Půdorys 3.NP v části D1.01.4.2 - vytápění=1 340.000 [A]</t>
  </si>
  <si>
    <t>R.Pol774</t>
  </si>
  <si>
    <t>Přesun hmot pro rozvody potrubí</t>
  </si>
  <si>
    <t>D7</t>
  </si>
  <si>
    <t>Izolace</t>
  </si>
  <si>
    <t>R.Pol775</t>
  </si>
  <si>
    <t>Termoizolační trubice z pěnového polyetylenu s uzavřenou buněčnou strukturou d10mm, tl.izolačního pouzdra 9mm</t>
  </si>
  <si>
    <t>111výkres č. 02 - Půdorys 1.NP, 03 - Půdorys 2.NP a 04 - Půdorys 3.NP v části D1.01.4.2 - vytápění, viz. zadávací list ZLP-VYT-015=111.000 [A]</t>
  </si>
  <si>
    <t>R.Pol776</t>
  </si>
  <si>
    <t>Termoizolační trubice z pěnového polyetylenu s uzavřenou buněčnou strukturou d12mm, tl.izolačního pouzdra 9mm</t>
  </si>
  <si>
    <t>176výkres č. 02 - Půdorys 1.NP, 03 - Půdorys 2.NP a 04 - Půdorys 3.NP v části D1.01.4.2 - vytápění, viz. zadávací list ZLP-VYT-015=176.000 [A]</t>
  </si>
  <si>
    <t>R.Pol777</t>
  </si>
  <si>
    <t>Termoizolační trubice z pěnového polyetylenu s uzavřenou buněčnou strukturou d15mm, tl.izolačního pouzdra 13mm</t>
  </si>
  <si>
    <t>163výkres č. 02 - Půdorys 1.NP, 03 - Půdorys 2.NP a 04 - Půdorys 3.NP v části D1.01.4.2 - vytápění, viz. zadávací list ZLP-VYT-015=163.000 [A]</t>
  </si>
  <si>
    <t>R.Pol778</t>
  </si>
  <si>
    <t>Termoizolační trubice z pěnového polyetylenu s uzavřenou buněčnou strukturou d18mm, tl.izolačního pouzdra 20mm</t>
  </si>
  <si>
    <t>81výkres č. 02 - Půdorys 1.NP, 03 - Půdorys 2.NP a 04 - Půdorys 3.NP v části D1.01.4.2 - vytápění, viz. zadávací list ZLP-VYT-015=81.000 [A]</t>
  </si>
  <si>
    <t>R.Pol779</t>
  </si>
  <si>
    <t>Termoizolační trubice z pěnového polyetylenu s uzavřenou buněčnou strukturou d22mm, tl.izolačního pouzdra 20mm</t>
  </si>
  <si>
    <t>13výkres č. 02 - Půdorys 1.NP, 03 - Půdorys 2.NP a 04 - Půdorys 3.NP v části D1.01.4.2 - vytápění, viz. zadávací list ZLP-VYT-015=13.000 [A]</t>
  </si>
  <si>
    <t>R.Pol780</t>
  </si>
  <si>
    <t>Termoizolační trubice z pěnového polyetylenu s uzavřenou buněčnou strukturou laminované zesílenou hliníkovou folií d12mm, tl.izolačního pouzdra 13mm</t>
  </si>
  <si>
    <t>1výkres č. 02 - Půdorys 1.NP, 03 - Půdorys 2.NP a 04 - Půdorys 3.NP v části D1.01.4.2 - vytápění, viz. zadávací list ZLP-VYT-016=1.000 [A]</t>
  </si>
  <si>
    <t>R.Pol781</t>
  </si>
  <si>
    <t>Termoizolační trubice z pěnového polyetylenu s uzavřenou buněčnou strukturou laminované zesílenou hliníkovou folií d15mm, tl.izolačního pouzdra 13mm</t>
  </si>
  <si>
    <t>40výkres č. 02 - Půdorys 1.NP, 03 - Půdorys 2.NP a 04 - Půdorys 3.NP v části D1.01.4.2 - vytápění, viz. zadávací list ZLP-VYT-016=40.000 [A]</t>
  </si>
  <si>
    <t>R.Pol782</t>
  </si>
  <si>
    <t>Termoizolační trubice z pěnového polyetylenu s uzavřenou buněčnou strukturou laminované zesílenou hliníkovou folií d18mm, tl.izolačního pouzdra 20mm</t>
  </si>
  <si>
    <t>63výkres č. 02 - Půdorys 1.NP, 03 - Půdorys 2.NP a 04 - Půdorys 3.NP v části D1.01.4.2 - vytápění, viz. zadávací list ZLP-VYT-016=63.000 [A]</t>
  </si>
  <si>
    <t>R.Pol783</t>
  </si>
  <si>
    <t>Termoizolační trubice z pěnového polyetylenu s uzavřenou buněčnou strukturou laminované zesílenou hliníkovou folií d22mm, tl.izolačního pouzdra 20mm</t>
  </si>
  <si>
    <t>272výkres č. 02 - Půdorys 1.NP, 03 - Půdorys 2.NP a 04 - Půdorys 3.NP v části D1.01.4.2 - vytápění, viz. zadávací list ZLP-VYT-016=272.000 [A]</t>
  </si>
  <si>
    <t>R.Pol784</t>
  </si>
  <si>
    <t>Termoizolační trubice z pěnového polyetylenu s uzavřenou buněčnou strukturou laminované zesílenou hliníkovou folií d28mm, tl.izolačního pouzdra 25mm</t>
  </si>
  <si>
    <t>22výkres č. 02 - Půdorys 1.NP, 03 - Půdorys 2.NP a 04 - Půdorys 3.NP v části D1.01.4.2 - vytápění, viz. zadávací list ZLP-VYT-016=22.000 [A]</t>
  </si>
  <si>
    <t>R.Pol785</t>
  </si>
  <si>
    <t>Termoizolační trubice z pěnového polyetylenu s uzavřenou buněčnou strukturou laminované zesílenou hliníkovou folií d35mm, tl.izolačního pouzdra 30mm</t>
  </si>
  <si>
    <t>59výkres č. 02 - Půdorys 1.NP, 03 - Půdorys 2.NP a 04 - Půdorys 3.NP v části D1.01.4.2 - vytápění, viz. zadávací list ZLP-VYT-017=59.000 [A]</t>
  </si>
  <si>
    <t>R.Pol786</t>
  </si>
  <si>
    <t>Termoizolační trubice z pěnového polyetylenu s uzavřenou buněčnou strukturou laminované zesílenou hliníkovou folií d42mm, tl.izolačního pouzdra 40mm</t>
  </si>
  <si>
    <t>248výkres č. 02 - Půdorys 1.NP, 03 - Půdorys 2.NP a 04 - Půdorys 3.NP v části D1.01.4.2 - vytápění, viz. zadávací list ZLP-VYT-017=248.000 [A]</t>
  </si>
  <si>
    <t>R.Pol787</t>
  </si>
  <si>
    <t>Termoizolační trubice z pěnového polyetylenu s uzavřenou buněčnou strukturou laminované zesílenou hliníkovou folií d48mm, tl.izolačního pouzdra 40mm</t>
  </si>
  <si>
    <t>18výkres č. 02 - Půdorys 1.NP, 03 - Půdorys 2.NP a 04 - Půdorys 3.NP v části D1.01.4.2 - vytápění, viz. zadávací list ZLP-VYT-017=18.000 [A]</t>
  </si>
  <si>
    <t>R.Pol788</t>
  </si>
  <si>
    <t>Termoizolační trubice z pěnového polyetylenu s uzavřenou buněčnou strukturou laminované zesílenou hliníkovou folií d57mm, tl.izolačního pouzdra 50mm</t>
  </si>
  <si>
    <t>11výkres č. 02 - Půdorys 1.NP, 03 - Půdorys 2.NP a 04 - Půdorys 3.NP v části D1.01.4.2 - vytápění, viz. zadávací list ZLP-VYT-017=11.000 [A]</t>
  </si>
  <si>
    <t>R.Pol789</t>
  </si>
  <si>
    <t>Termoizolační trubice z pěnového polyetylenu s uzavřenou buněčnou strukturou laminované zesílenou hliníkovou folií d76mm, tl.izolačního pouzdra 60mm</t>
  </si>
  <si>
    <t>10výkres č. 02 - Půdorys 1.NP, 03 - Půdorys 2.NP a 04 - Půdorys 3.NP v části D1.01.4.2 - vytápění, viz. zadávací list ZLP-VYT-017=10.000 [A]</t>
  </si>
  <si>
    <t>D8</t>
  </si>
  <si>
    <t>Nátěry</t>
  </si>
  <si>
    <t>R.Pol790</t>
  </si>
  <si>
    <t>Základní antikorozní nátěr armatur a kovových potrubí do DN65 syntetický standartní</t>
  </si>
  <si>
    <t>35výkres č. 02 - Půdorys 1.NP, 03 - Půdorys 2.NP a 04 - Půdorys 3.NP v části D1.01.4.2 - vytápění=35.000 [A]</t>
  </si>
  <si>
    <t>R.Pol791</t>
  </si>
  <si>
    <t>Krycí nátěr (email) armatur a kovových potrubí dvojnásobný do DN65 syntetický standartní</t>
  </si>
  <si>
    <t>D9</t>
  </si>
  <si>
    <t>Montážní, závěsový, spojovací, těsnící materiál</t>
  </si>
  <si>
    <t>R.Pol792</t>
  </si>
  <si>
    <t>Drobný montážní materiál (fitinky, objímky, konzole, spojky, příruby, závěsový materiál atp.)</t>
  </si>
  <si>
    <t>200výkres č. 02 - Půdorys 1.NP, 03 - Půdorys 2.NP a 04 - Půdorys 3.NP v části D1.01.4.2 - vytápění=200.000 [A]</t>
  </si>
  <si>
    <t xml:space="preserve">  D1.01.4.3</t>
  </si>
  <si>
    <t>SO.101 - Hlavní objekt - Vzduchotechnická zařízení a klimatizace - způsobilé</t>
  </si>
  <si>
    <t>D1.01.4.3</t>
  </si>
  <si>
    <t>Teplovzdušné větrání garáže</t>
  </si>
  <si>
    <t>R1.1.1</t>
  </si>
  <si>
    <t>Směšovací jednotka ve venkovním provedení, 10700 m3/hod, 200 Pa, směšování 0-50%, plynový ohřev 79,3 kW, vč. vestavěného rozvaděče MaR, napojení přes Modbus TCP</t>
  </si>
  <si>
    <t>1výkres č. 05 - Střecha v části D1.01.4.3 - Vzduchotechnika a klimatizace =1.000 [A]</t>
  </si>
  <si>
    <t>R1.2.1</t>
  </si>
  <si>
    <t>Čtyřhranné potrubí z pozinkovaného plechu</t>
  </si>
  <si>
    <t>40výkres č. 05 - Střecha v části D1.01.4.3 - Vzduchotechnika a klimatizace =40.000 [A]</t>
  </si>
  <si>
    <t>R1.2.2</t>
  </si>
  <si>
    <t>Kruhové potrubí 560, vč. tvarovek 30%</t>
  </si>
  <si>
    <t>8výkres č. 04 - Půdorys 2.NP v části D1.01.4.3 - Vzduchotechnika a klimatizace =8.000 [A]</t>
  </si>
  <si>
    <t>R1.2.3</t>
  </si>
  <si>
    <t>Kruhové potrubí 500, vč. tvarovek 30%</t>
  </si>
  <si>
    <t>9výkres č. 04 - Půdorys 2.NP v části D1.01.4.3 - Vzduchotechnika a klimatizace =9.000 [A]</t>
  </si>
  <si>
    <t>R1.2.4</t>
  </si>
  <si>
    <t>Kruhové potrubí 450, vč. tvarovek 30%</t>
  </si>
  <si>
    <t>9výkres č. 04 - Půdorys 2.NP v části D1.01.4.3 - Vzduchotechnika a klimatizace =9.000 [A] 
Celkem: A=9.000 [B]</t>
  </si>
  <si>
    <t>R1.2.5</t>
  </si>
  <si>
    <t>Kruhové potrubí 355, vč. tvarovek 30%</t>
  </si>
  <si>
    <t>R1.2.6</t>
  </si>
  <si>
    <t>Kruhové potrubí 250, vč. tvarovek 30%</t>
  </si>
  <si>
    <t>12výkres č. 04 - Půdorys 2.NP v části D1.01.4.3 - Vzduchotechnika a klimatizace =12.000 [A]</t>
  </si>
  <si>
    <t>R1.2.7</t>
  </si>
  <si>
    <t>Tlumič hluku 1000x500/1000</t>
  </si>
  <si>
    <t>R1.2.8</t>
  </si>
  <si>
    <t>Požární klapka 500x500, s tavnou pojistkou a signalizací polohy zavřeno/otevřeno</t>
  </si>
  <si>
    <t>2výkres č. 04 - Půdorys 2.NP v části D1.01.4.3 - Vzduchotechnika a klimatizace =2.000 [A]</t>
  </si>
  <si>
    <t>R1.2.9</t>
  </si>
  <si>
    <t>Regulační klapka ruční 500x500</t>
  </si>
  <si>
    <t>4výkres č. 04 - Půdorys 2.NP v části D1.01.4.3 - Vzduchotechnika a klimatizace =4.000 [A]</t>
  </si>
  <si>
    <t>R1.2.10</t>
  </si>
  <si>
    <t>Regulační klapka ruční d250</t>
  </si>
  <si>
    <t>20výkres č. 04 - Půdorys 2.NP v části D1.01.4.3 - Vzduchotechnika a klimatizace =20.000 [A]</t>
  </si>
  <si>
    <t>R1.2.11</t>
  </si>
  <si>
    <t>Tepelná izolace z minerální vlny tl.40 mm s oplechováním</t>
  </si>
  <si>
    <t>35výkres č. 05 - Střecha v části D1.01.4.3 - Vzduchotechnika a klimatizace =35.000 [A]</t>
  </si>
  <si>
    <t>R1.3.1</t>
  </si>
  <si>
    <t>Dýza s dalekým dosahem d250</t>
  </si>
  <si>
    <t>R1.3.2</t>
  </si>
  <si>
    <t>Odsávání spalin od automobilů vč. ventilátoru 1200 m3/hod, potrubí na střechu, rameno o délce 5,9 m, přípojná hadice délky 5 m, automatické vypnutí po odpojení</t>
  </si>
  <si>
    <t>8výkres č. 03 - Půdorys 1.NP v části D1.01.4.3 - Vzduchotechnika a klimatizace =8.000 [A]</t>
  </si>
  <si>
    <t>R1.3.3</t>
  </si>
  <si>
    <t>Krycí mříž 500x500 s přírubou</t>
  </si>
  <si>
    <t>R1.3.4</t>
  </si>
  <si>
    <t>Protidešťová žaluzie pozink 1070x815, vč. síta</t>
  </si>
  <si>
    <t>R1.3.5</t>
  </si>
  <si>
    <t>Stavební přípomoci (zhotovení prostupů, zatěsnění vč. požárních ucpávek, začištění, apod.)</t>
  </si>
  <si>
    <t>Položka zahrnuje náklady na zhotovení všech prostupů a jejich zatěsnění včetně pož. ucpávek.</t>
  </si>
  <si>
    <t>Teplovzdušné větrání myčky</t>
  </si>
  <si>
    <t>R10.1.1</t>
  </si>
  <si>
    <t>Teplovzdušná jednotka, 5130 m3/hod, vodní ohřev 29 kW, vč. konzole, ovladače</t>
  </si>
  <si>
    <t>1výkres č. 03 - Půdorys 1.NP v části D1.01.4.3 - Vzduchotechnika a klimatizace =1.000 [A]</t>
  </si>
  <si>
    <t>R10.1.2</t>
  </si>
  <si>
    <t>Axiální ventilátor d450, 5130 m3/hod</t>
  </si>
  <si>
    <t>1výkres č. 04 - Půdorys 2.NP v části D1.01.4.3 - Vzduchotechnika a klimatizace =1.000 [A]</t>
  </si>
  <si>
    <t>R10.2.1</t>
  </si>
  <si>
    <t>6výkres č. 03 - Půdorys 1.NP v části D1.01.4.3 - Vzduchotechnika a klimatizace =6.000 [A]</t>
  </si>
  <si>
    <t>R10.2.2</t>
  </si>
  <si>
    <t>Trouba d465/400</t>
  </si>
  <si>
    <t>R10.3.1</t>
  </si>
  <si>
    <t>Protidešťová žaluzie 800x500, vč. síta</t>
  </si>
  <si>
    <t>R10.3.2</t>
  </si>
  <si>
    <t>Protidešťová žaluzie 835x835, vč. síta</t>
  </si>
  <si>
    <t>R10.3.3</t>
  </si>
  <si>
    <t>Samotížná žaluziová klapka d500</t>
  </si>
  <si>
    <t>R10.3.4</t>
  </si>
  <si>
    <t>Krycí mříž 800x500 s přírubou</t>
  </si>
  <si>
    <t>R10.3.5</t>
  </si>
  <si>
    <t>Odvětrání skladu PHM</t>
  </si>
  <si>
    <t>R11.1.1</t>
  </si>
  <si>
    <t>Potrubní diagonální ventilátor v provedení Ex, d200, 250 m3/hod</t>
  </si>
  <si>
    <t>R11.2.1</t>
  </si>
  <si>
    <t>Kruhové potrubí 200</t>
  </si>
  <si>
    <t>R11.2.2</t>
  </si>
  <si>
    <t>Požární klapka d200, s tavnou pojistkou a signalizací polohy zavřeno/otevřeno</t>
  </si>
  <si>
    <t>174</t>
  </si>
  <si>
    <t>R11.2.3</t>
  </si>
  <si>
    <t>Požární stěnová klapka 300x300, s tavnou pojistkou a signalizací polohy zavřeno/otevřeno</t>
  </si>
  <si>
    <t>175</t>
  </si>
  <si>
    <t>R10.2.3</t>
  </si>
  <si>
    <t>Požární izolace z minerální vlny tl. 40 mm, EI30</t>
  </si>
  <si>
    <t>5výkres č. 03 - Půdorys 1.NP v části D1.01.4.3 - Vzduchotechnika a klimatizace =5.000 [A]</t>
  </si>
  <si>
    <t>R11.3.1</t>
  </si>
  <si>
    <t>Výustka pro kruhové potrubí 825x85/R1</t>
  </si>
  <si>
    <t>R11.3.2</t>
  </si>
  <si>
    <t>Samotížná žaluziová klapka d200</t>
  </si>
  <si>
    <t>Odvětrání montážní jámy</t>
  </si>
  <si>
    <t>R12.1.1</t>
  </si>
  <si>
    <t>Malá přívodní jednotka, 200m3/hod, vč. MaR</t>
  </si>
  <si>
    <t>R12.1.2</t>
  </si>
  <si>
    <t>Potrubní radiální ventilátor d200, 200 m3/hod</t>
  </si>
  <si>
    <t>R12.2.1</t>
  </si>
  <si>
    <t>Kruhové potrubí plastové - PP, d 200, vč. tvarovek 20%</t>
  </si>
  <si>
    <t>R12.3.1</t>
  </si>
  <si>
    <t>Talířový ventil kovoý d200</t>
  </si>
  <si>
    <t>2výkres č. 03 - Půdorys 1.NP v části D1.01.4.3 - Vzduchotechnika a klimatizace =2.000 [A]</t>
  </si>
  <si>
    <t>R12.3.1.1</t>
  </si>
  <si>
    <t>Protidešťová žaluzie d200</t>
  </si>
  <si>
    <t>R12.3.2</t>
  </si>
  <si>
    <t>R12.3.3</t>
  </si>
  <si>
    <t>Stavební přípomoci (zhotovení prostupů, zatěsnění, začištění, apod.)</t>
  </si>
  <si>
    <t>Odvětrání sušící věže</t>
  </si>
  <si>
    <t>R13.1.1</t>
  </si>
  <si>
    <t>Nástřěšní ventilátor d315, 1785 m3/hod</t>
  </si>
  <si>
    <t>R13.2.1</t>
  </si>
  <si>
    <t>Požární stěnová klapka 500x500, s tavnou pojistkou a signalizací polohy zavřeno/otevřeno</t>
  </si>
  <si>
    <t>R13.2.2</t>
  </si>
  <si>
    <t>Tlumící základový podstavec pod ventilátor</t>
  </si>
  <si>
    <t>R13.2.3</t>
  </si>
  <si>
    <t>Zpětná klapka d315 vč. Vnějších spojek</t>
  </si>
  <si>
    <t>R13.3.1</t>
  </si>
  <si>
    <t>Sací dýza d315</t>
  </si>
  <si>
    <t>R13.3.2</t>
  </si>
  <si>
    <t>Protidešťová žaluzie pozink 500x500, vč. síta</t>
  </si>
  <si>
    <t>R13.3.3a</t>
  </si>
  <si>
    <t>Odvětrání skladu 306</t>
  </si>
  <si>
    <t>R14.1.1</t>
  </si>
  <si>
    <t>Malý axiální ventilátor d100, 50 m3/hod</t>
  </si>
  <si>
    <t>R14.2.1</t>
  </si>
  <si>
    <t>Kruhové potrubí 100</t>
  </si>
  <si>
    <t>R14.3.1</t>
  </si>
  <si>
    <t>Samotížná žaluziová klapka d100</t>
  </si>
  <si>
    <t>R14.3.2</t>
  </si>
  <si>
    <t>Dveřní mřížka bílá 455x82</t>
  </si>
  <si>
    <t>R13.3.3</t>
  </si>
  <si>
    <t>Odvětrání a klimatizace kompresoroven</t>
  </si>
  <si>
    <t>R15.1.1</t>
  </si>
  <si>
    <t>R15.1.2</t>
  </si>
  <si>
    <t>Kondenzační jednotka, Qch= 2,5 kw, zimní chod, automatický restart</t>
  </si>
  <si>
    <t>2výkres č. 05 - Střecha v části D1.01.4.3 - Vzduchotechnika a klimatizace =2.000 [A]</t>
  </si>
  <si>
    <t>R15.1.3</t>
  </si>
  <si>
    <t>Nástěnná klimatizační jednotka, Qch=2,5 kW</t>
  </si>
  <si>
    <t>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</si>
  <si>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R15.2.1</t>
  </si>
  <si>
    <t>R15.2.2</t>
  </si>
  <si>
    <t>Technologické Cu potrubí chladiva trasa</t>
  </si>
  <si>
    <t>70výkres č. 03 - Půdorys 1.NP v části D1.01.4.3 - Vzduchotechnika a klimatizace =70.000 [A]</t>
  </si>
  <si>
    <t>R15.2.3</t>
  </si>
  <si>
    <t>Čerpadlo pro odvod kondenzátu</t>
  </si>
  <si>
    <t>R15.3.1</t>
  </si>
  <si>
    <t>R15.3.2</t>
  </si>
  <si>
    <t>Větrání operačního střediska</t>
  </si>
  <si>
    <t>R16.1.1</t>
  </si>
  <si>
    <t>Podstropní kompaktní rekuperační jednotka s rotačním rekuperátorem s účinností 84%, 230 m3/hod, elektro ohřev 0,4 kW, vč. MaR</t>
  </si>
  <si>
    <t>R16.2.1</t>
  </si>
  <si>
    <t>Kruhové potrubí 150, vč. tvarovek 40%</t>
  </si>
  <si>
    <t>R16.2.2</t>
  </si>
  <si>
    <t>Kruhové potrubí 125, vč. tvarovek 30%</t>
  </si>
  <si>
    <t>R16.2.3</t>
  </si>
  <si>
    <t>Tlumič hluku kruhový d150/600</t>
  </si>
  <si>
    <t>R16.2.4</t>
  </si>
  <si>
    <t>Zpětná klapka d150</t>
  </si>
  <si>
    <t>R16.2.5</t>
  </si>
  <si>
    <t>Ohebná hadice d127</t>
  </si>
  <si>
    <t>R16.2.6</t>
  </si>
  <si>
    <t>Tepelná izolace z kaučukové pěny tl. 25 mm</t>
  </si>
  <si>
    <t>R16.3.1</t>
  </si>
  <si>
    <t>Talířový ventil kovoý d125</t>
  </si>
  <si>
    <t>6výkres č. 04 - Půdorys 2.NP v části D1.01.4.3 - Vzduchotechnika a klimatizace =6.000 [A]</t>
  </si>
  <si>
    <t>R16.3.2</t>
  </si>
  <si>
    <t>R16.3.3</t>
  </si>
  <si>
    <t>R16.3.4</t>
  </si>
  <si>
    <t>Propojení VZT jednotky s rozvaděčem MaR</t>
  </si>
  <si>
    <t>Položka zahrnuje náklady na propojení všech VZT jednotek s rozvaděčem MaR.</t>
  </si>
  <si>
    <t>Odvětrání kotelny</t>
  </si>
  <si>
    <t>R17.2.1</t>
  </si>
  <si>
    <t>R17.3.1</t>
  </si>
  <si>
    <t>Protidešťová žaluzie pozink 150x150, vč. síta</t>
  </si>
  <si>
    <t>4výkres č. 05 - Střecha v části D1.01.4.3 - Vzduchotechnika a klimatizace =4.000 [A]</t>
  </si>
  <si>
    <t>Pomocný materiál</t>
  </si>
  <si>
    <t>R18.1.1</t>
  </si>
  <si>
    <t>Montážní, těsnící a kotvící materiál pro kompletní dodávku a montáž VZT</t>
  </si>
  <si>
    <t>350pro kompletní dodávku a montáž VZT=350.000 [A]</t>
  </si>
  <si>
    <t>R18.1.2</t>
  </si>
  <si>
    <t>Konzole pro klimatizační jednotky</t>
  </si>
  <si>
    <t>9=9.000 [A]</t>
  </si>
  <si>
    <t>R18.1.3</t>
  </si>
  <si>
    <t>Jeřábnické práce</t>
  </si>
  <si>
    <t>16=16.000 [A]</t>
  </si>
  <si>
    <t>R18.1.4</t>
  </si>
  <si>
    <t>Zeregulování VZT</t>
  </si>
  <si>
    <t>50=50.000 [A]</t>
  </si>
  <si>
    <t>R18.1.9</t>
  </si>
  <si>
    <t>Pojízdné lešení</t>
  </si>
  <si>
    <t>Náklady zahrnují pronájem pojízdného lešení, dále náklady na přesun (montáž a demnotáž) lešení po celou dobu realizace části VZT.</t>
  </si>
  <si>
    <t>Větrání šaten a sociálního zázemí</t>
  </si>
  <si>
    <t>R2.1.1</t>
  </si>
  <si>
    <t>Rekuperační jednotka ve venkovním provedení, boxy vedle sebe, 4155 m3/hod, 300 Pa, deskový rekuperátor s účinností 81%, elektro ohřev 18 kW, vč. věstavěného roz</t>
  </si>
  <si>
    <t>Rekuperační jednotka ve venkovním provedení, boxy vedle sebe, 4155 m3/hod, 300 Pa, deskový rekuperátor s účinností 81%, elektro ohřev 18 kW, vč. věstavěného rozvaděče MaR, napojení přes Modbus TCP</t>
  </si>
  <si>
    <t>R2.2.1</t>
  </si>
  <si>
    <t>100výkres č. 04 - Půdorys 2.NP v části D1.01.4.3 - Vzduchotechnika a klimatizace =100.000 [A] 
85výkres č. 03 - Půdorys 1.NP v části D1.01.4.3 - Vzduchotechnika a klimatizace =85.000 [B] 
Celkem: A+B=185.000 [C]</t>
  </si>
  <si>
    <t>R2.2.2</t>
  </si>
  <si>
    <t>Kruhové potrubí 315, vč. tvarovek 50%</t>
  </si>
  <si>
    <t>3výkres č. 03 - Půdorys 1.NP v části D1.01.4.3 - Vzduchotechnika a klimatizace =3.000 [A]</t>
  </si>
  <si>
    <t>R2.2.3</t>
  </si>
  <si>
    <t>20výkres č. 03 - Půdorys 1.NP v části D1.01.4.3 - Vzduchotechnika a klimatizace =20.000 [A]</t>
  </si>
  <si>
    <t>R2.2.4</t>
  </si>
  <si>
    <t>Kruhové potrubí 200, vč. tvarovek 20%</t>
  </si>
  <si>
    <t>30výkres č. 03 - Půdorys 1.NP v části D1.01.4.3 - Vzduchotechnika a klimatizace =30.000 [A]</t>
  </si>
  <si>
    <t>R2.2.5</t>
  </si>
  <si>
    <t>10výkres č. 03 - Půdorys 1.NP v části D1.01.4.3 - Vzduchotechnika a klimatizace =10.000 [A]</t>
  </si>
  <si>
    <t>R2.2.6</t>
  </si>
  <si>
    <t>Tlumič hluku 810x760/1000</t>
  </si>
  <si>
    <t>R2.2.7</t>
  </si>
  <si>
    <t>Požární klapka 560x355, s tavnou pojistkou a signalizací polohy zavřeno/otevřeno</t>
  </si>
  <si>
    <t>R2.2.8</t>
  </si>
  <si>
    <t>Požární klapka 450x355, s tavnou pojistkou a signalizací polohy zavřeno/otevřeno</t>
  </si>
  <si>
    <t>R2.2.9</t>
  </si>
  <si>
    <t>R2.2.10</t>
  </si>
  <si>
    <t>15výkres č. 05 - Střecha v části D1.01.4.3 - Vzduchotechnika a klimatizace =15.000 [A]</t>
  </si>
  <si>
    <t>R2.2.11</t>
  </si>
  <si>
    <t>Ohebná hadice hliníková d252</t>
  </si>
  <si>
    <t>14výkres č. 03 - Půdorys 1.NP v části D1.01.4.3 - Vzduchotechnika a klimatizace =14.000 [A]</t>
  </si>
  <si>
    <t>R2.2.12</t>
  </si>
  <si>
    <t>Ohebná hadice hliníková d202</t>
  </si>
  <si>
    <t>12výkres č. 03 - Půdorys 1.NP v části D1.01.4.3 - Vzduchotechnika a klimatizace =12.000 [A]</t>
  </si>
  <si>
    <t>R2.2.13</t>
  </si>
  <si>
    <t>Ohebná hadice hliníková d127</t>
  </si>
  <si>
    <t>16výkres č. 03 - Půdorys 1.NP v části D1.01.4.3 - Vzduchotechnika a klimatizace =16.000 [A]</t>
  </si>
  <si>
    <t>R2.3.1</t>
  </si>
  <si>
    <t>Výustka pro čtyčhranné potrubí 525x125/R1</t>
  </si>
  <si>
    <t>R2.3.2</t>
  </si>
  <si>
    <t>Vířivá výusť 600x600/48 lamel</t>
  </si>
  <si>
    <t>7výkres č. 03 - Půdorys 1.NP v části D1.01.4.3 - Vzduchotechnika a klimatizace =7.000 [A]</t>
  </si>
  <si>
    <t>R2.3.3</t>
  </si>
  <si>
    <t>Talířový ventil kovový d200</t>
  </si>
  <si>
    <t>R2.3.4</t>
  </si>
  <si>
    <t>Talířový ventil kovový d125</t>
  </si>
  <si>
    <t>R2.3.5</t>
  </si>
  <si>
    <t>9výkres č. 03 - Půdorys 1.NP v části D1.01.4.3 - Vzduchotechnika a klimatizace =9.000 [A]</t>
  </si>
  <si>
    <t>R2.3.6</t>
  </si>
  <si>
    <t>Větrání zázemí technické služby</t>
  </si>
  <si>
    <t>R3.1.1</t>
  </si>
  <si>
    <t>Rekuperační jednotka ve vnitřním provedení, boxy nad sebou, 1385 m3/hod, 300 Pa, deskový rekuperátor s účinností 83%, elektro dohřev 4,5 kW, přímý výparník 6,5</t>
  </si>
  <si>
    <t>Rekuperační jednotka ve vnitřním provedení, boxy nad sebou, 1385 m3/hod, 300 Pa, deskový rekuperátor s účinností 83%, elektro dohřev 4,5 kW, přímý výparník 6,5 kW vč. nástěnného rozvaděče MaR, napojení přes Modbus TCP</t>
  </si>
  <si>
    <t>R3.1.2</t>
  </si>
  <si>
    <t>Kondenzační jednotka tepelné čerpadlo, Qch= 6 kw, Qt=6,5 kW, vč. luft kitu</t>
  </si>
  <si>
    <t>R3.2.1</t>
  </si>
  <si>
    <t>10výkres č. 05 - Střecha v části D1.01.4.3 - Vzduchotechnika a klimatizace =10.000 [A] 
10výkres č. 04 - Půdorys 2.NP v části D1.01.4.3 - Vzduchotechnika a klimatizace =10.000 [B] 
45výkres č. 03 - Půdorys 1.NP v části D1.01.4.3 - Vzduchotechnika a klimatizace =45.000 [C] 
Celkem: A+B+C=65.000 [D]</t>
  </si>
  <si>
    <t>R3.2.2</t>
  </si>
  <si>
    <t>15výkres č. 03 - Půdorys 1.NP v části D1.01.4.3 - Vzduchotechnika a klimatizace =15.000 [A]</t>
  </si>
  <si>
    <t>R3.2.3</t>
  </si>
  <si>
    <t>R3.2.4</t>
  </si>
  <si>
    <t>Kruhové potrubí 160, vč. tvarovek 30%</t>
  </si>
  <si>
    <t>R3.2.5</t>
  </si>
  <si>
    <t>23výkres č. 03 - Půdorys 1.NP v části D1.01.4.3 - Vzduchotechnika a klimatizace =23.000 [A]</t>
  </si>
  <si>
    <t>R3.2.6</t>
  </si>
  <si>
    <t>Tlumič hluku 500x450/1000</t>
  </si>
  <si>
    <t>R3.2.7</t>
  </si>
  <si>
    <t>R3.2.8</t>
  </si>
  <si>
    <t>Tlumič hluku 450x500/1000</t>
  </si>
  <si>
    <t>R3.2.9</t>
  </si>
  <si>
    <t>Požární klapka 250x250, s tavnou pojistkou a signalizací polohy zavřeno/otevřeno</t>
  </si>
  <si>
    <t>2výkres č. 03 - Půdorys 1.NP v části D1.01.4.3 - Vzduchotechnika a klimatizace =2.000 [A] 
2výkres č. 04 - Půdorys 2.NP v části D1.01.4.3 - Vzduchotechnika a klimatizace =2.000 [B] 
Celkem: A+B=4.000 [C]</t>
  </si>
  <si>
    <t>R3.2.10</t>
  </si>
  <si>
    <t>Požární klapka d250, s tavnou pojistkou a signalizací polohy zavřeno/otevřeno</t>
  </si>
  <si>
    <t>R3.2.11</t>
  </si>
  <si>
    <t>R3.2.12</t>
  </si>
  <si>
    <t>Tepelná izolace z kaučukové pěny, tl. 25 mm</t>
  </si>
  <si>
    <t>75výkres č. 03 - Půdorys 1.NP v části D1.01.4.3 - Vzduchotechnika a klimatizace =75.000 [A]</t>
  </si>
  <si>
    <t>R3.2.13</t>
  </si>
  <si>
    <t>4výkres č. 03 - Půdorys 1.NP v části D1.01.4.3 - Vzduchotechnika a klimatizace =4.000 [A]</t>
  </si>
  <si>
    <t>R3.2.14</t>
  </si>
  <si>
    <t>32výkres č. 03 - Půdorys 1.NP v části D1.01.4.3 - Vzduchotechnika a klimatizace =32.000 [A]</t>
  </si>
  <si>
    <t>R3.2.15</t>
  </si>
  <si>
    <t>Technologické Cu potrubí chladiva trasa, vč. žlabu</t>
  </si>
  <si>
    <t>12výkres č. 05 - Střecha v části D1.01.4.3 - Vzduchotechnika a klimatizace =12.000 [A]</t>
  </si>
  <si>
    <t>R3.3.1</t>
  </si>
  <si>
    <t>Vířivá výusť 600x600/24 lamel</t>
  </si>
  <si>
    <t>R3.3.2</t>
  </si>
  <si>
    <t>R3.3.3</t>
  </si>
  <si>
    <t>Protidešťová žaluzie pozink 1000x500, vč. síta</t>
  </si>
  <si>
    <t>R3.3.4</t>
  </si>
  <si>
    <t>R3.3.5</t>
  </si>
  <si>
    <t>R3.3.6</t>
  </si>
  <si>
    <t>Propojení VZT jednotky, kondenzační jednotky s rozvaděčem MaR</t>
  </si>
  <si>
    <t>Položka zahrnuje náklady na propojení všech VZT jednotek, kondenzačních jednotek s rozvaděčem MaR.</t>
  </si>
  <si>
    <t>Větrání ostatních služeb</t>
  </si>
  <si>
    <t>R4.1.1</t>
  </si>
  <si>
    <t>Rekuperační jednotka ve venkovním provedení, boxy vedle sebe, 1365 m3/hod, 300 Pa, deskový rekuperátor s účinností 83%, elektro dohřev 7,5 kW, přímý výparník 6,</t>
  </si>
  <si>
    <t>Rekuperační jednotka ve venkovním provedení, boxy vedle sebe, 1365 m3/hod, 300 Pa, deskový rekuperátor s účinností 83%, elektro dohřev 7,5 kW, přímý výparník 6,5 kW vč. vestavěného rozvaděče MaR, napojení přes Modbus TCP</t>
  </si>
  <si>
    <t>R4.1.2</t>
  </si>
  <si>
    <t>R4.2.1</t>
  </si>
  <si>
    <t>10výkres č. 05 - Střecha v části D1.01.4.3 - Vzduchotechnika a klimatizace =10.000 [A] 
10výkres č. 04 - Půdorys 2.NP v části D1.01.4.3 - Vzduchotechnika a klimatizace =10.000 [B] 
19výkres č. 03 - Půdorys 1.NP v části D1.01.4.3 - Vzduchotechnika a klimatizace =19.000 [C] 
Celkem: A+B+C=39.000 [D]</t>
  </si>
  <si>
    <t>R4.2.2</t>
  </si>
  <si>
    <t>40výkres č. 03 - Půdorys 1.NP v části D1.01.4.3 - Vzduchotechnika a klimatizace =40.000 [A]</t>
  </si>
  <si>
    <t>R4.2.3</t>
  </si>
  <si>
    <t>22výkres č. 03 - Půdorys 1.NP v části D1.01.4.3 - Vzduchotechnika a klimatizace =22.000 [A]</t>
  </si>
  <si>
    <t>R4.2.4</t>
  </si>
  <si>
    <t>Kruhové potrubí 125, vč. tvarovek 10%</t>
  </si>
  <si>
    <t>R4.2.5</t>
  </si>
  <si>
    <t>R4.2.6</t>
  </si>
  <si>
    <t>R4.2.7</t>
  </si>
  <si>
    <t>R4.2.8</t>
  </si>
  <si>
    <t>R4.2.9</t>
  </si>
  <si>
    <t>25výkres č. 05 - Střecha v části D1.01.4.3 - Vzduchotechnika a klimatizace =25.000 [A]</t>
  </si>
  <si>
    <t>R4.2.10</t>
  </si>
  <si>
    <t>46výkres č. 03 - Půdorys 1.NP v části D1.01.4.3 - Vzduchotechnika a klimatizace =46.000 [A]</t>
  </si>
  <si>
    <t>R4.2.11</t>
  </si>
  <si>
    <t>R4.2.12</t>
  </si>
  <si>
    <t>36výkres č. 03 - Půdorys 1.NP v části D1.01.4.3 - Vzduchotechnika a klimatizace =36.000 [A]</t>
  </si>
  <si>
    <t>R4.2.13</t>
  </si>
  <si>
    <t>5výkres č. 05 - Střecha v části D1.01.4.3 - Vzduchotechnika a klimatizace =5.000 [A]</t>
  </si>
  <si>
    <t>R4.3.1</t>
  </si>
  <si>
    <t>R4.3.2</t>
  </si>
  <si>
    <t>18výkres č. 03 - Půdorys 1.NP v části D1.01.4.3 - Vzduchotechnika a klimatizace =18.000 [A]</t>
  </si>
  <si>
    <t>R4.3.3</t>
  </si>
  <si>
    <t>R4.3.4</t>
  </si>
  <si>
    <t>R4.3.5</t>
  </si>
  <si>
    <t>Propojení kondenzační jednotky s rozvaděčem MaR</t>
  </si>
  <si>
    <t>Větrání kanceláří a učebny v 2.NP</t>
  </si>
  <si>
    <t>R5.1.1</t>
  </si>
  <si>
    <t>Rekuperační jednotka ve venkovním provedení, boxy vedle sebe, 2090 m3/hod, 200 Pa, deskový rekuperátor s účinností 81%, elektro dohřev 12 kW, přímý výparník 14,</t>
  </si>
  <si>
    <t>Rekuperační jednotka ve venkovním provedení, boxy vedle sebe, 2090 m3/hod, 200 Pa, deskový rekuperátor s účinností 81%, elektro dohřev 12 kW, přímý výparník 14,5 kW vč. vestavěného rozvaděče MaR, napojení přes Modbus TCP</t>
  </si>
  <si>
    <t>R5.1.2</t>
  </si>
  <si>
    <t>Kondenzační jednotka tepelné čerpadlo, Qch= 13,2 kw, Qt=14,5 kW, vč. luft kitu</t>
  </si>
  <si>
    <t>R5.2.1</t>
  </si>
  <si>
    <t>30výkres č. 04 - Půdorys 2.NP v části D1.01.4.3 - Vzduchotechnika a klimatizace =30.000 [A]</t>
  </si>
  <si>
    <t>R5.2.2</t>
  </si>
  <si>
    <t>Kruhové potrubí 315, vč. tvarovek 20%</t>
  </si>
  <si>
    <t>R5.2.3</t>
  </si>
  <si>
    <t>16výkres č. 04 - Půdorys 2.NP v části D1.01.4.3 - Vzduchotechnika a klimatizace =16.000 [A]</t>
  </si>
  <si>
    <t>R5.2.4</t>
  </si>
  <si>
    <t>18výkres č. 04 - Půdorys 2.NP v části D1.01.4.3 - Vzduchotechnika a klimatizace =18.000 [A]</t>
  </si>
  <si>
    <t>R5.2.5</t>
  </si>
  <si>
    <t>Kruhové potrubí 125, vč. tvarovek 20%</t>
  </si>
  <si>
    <t>R5.2.6</t>
  </si>
  <si>
    <t>Tlumič hluku 650x600/1000</t>
  </si>
  <si>
    <t>R5.2.7</t>
  </si>
  <si>
    <t>R5.2.8</t>
  </si>
  <si>
    <t>10výkres č. 05 - Střecha v části D1.01.4.3 - Vzduchotechnika a klimatizace =10.000 [A]</t>
  </si>
  <si>
    <t>R5.2.9</t>
  </si>
  <si>
    <t>35výkres č. 04 - Půdorys 2.NP v části D1.01.4.3 - Vzduchotechnika a klimatizace =35.000 [A]</t>
  </si>
  <si>
    <t>R5.2.10</t>
  </si>
  <si>
    <t>R5.2.11</t>
  </si>
  <si>
    <t>28výkres č. 04 - Půdorys 2.NP v části D1.01.4.3 - Vzduchotechnika a klimatizace =28.000 [A]</t>
  </si>
  <si>
    <t>R5.2.12</t>
  </si>
  <si>
    <t>R5.3.1</t>
  </si>
  <si>
    <t>R5.3.2</t>
  </si>
  <si>
    <t>14výkres č. 04 - Půdorys 2.NP v části D1.01.4.3 - Vzduchotechnika a klimatizace =14.000 [A]</t>
  </si>
  <si>
    <t>R5.3.3</t>
  </si>
  <si>
    <t>R5.3.4</t>
  </si>
  <si>
    <t>R5.3.5</t>
  </si>
  <si>
    <t>Větrání denního zázemí</t>
  </si>
  <si>
    <t>R6.1.1</t>
  </si>
  <si>
    <t>Rekuperační jednotka ve vnitřním provedení, boxy nad sebou, 1400 m3/hod, 200 Pa, deskový rekuperátor s účinností 82%, elektro dohřev 4,5 kW, přímý výparník 6 kW</t>
  </si>
  <si>
    <t>Rekuperační jednotka ve vnitřním provedení, boxy nad sebou, 1400 m3/hod, 200 Pa, deskový rekuperátor s účinností 82%, elektro dohřev 4,5 kW, přímý výparník 6 kW vč. nástěnného rozvaděče MaR, napojení přes Modbus TCP</t>
  </si>
  <si>
    <t>R6.1.2</t>
  </si>
  <si>
    <t>Kondenzační jednotka tepelné čerpadlo, Qch= 5,9 kw, Qt=5,6 kW, vč. luft kitu</t>
  </si>
  <si>
    <t>R6.2.1</t>
  </si>
  <si>
    <t>15výkres č. 05 - Střecha v části D1.01.4.3 - Vzduchotechnika a klimatizace =15.000 [A] 
10výkres č. 04 - Půdorys 2.NP v části D1.01.4.3 - Vzduchotechnika a klimatizace =10.000 [B] 
Celkem: A+B=25.000 [C]</t>
  </si>
  <si>
    <t>R6.2.2</t>
  </si>
  <si>
    <t>R6.2.3</t>
  </si>
  <si>
    <t>R6.2.4</t>
  </si>
  <si>
    <t>Kruhové potrubí 200, vč. tvarovek 30%</t>
  </si>
  <si>
    <t>R6.2.5</t>
  </si>
  <si>
    <t>24výkres č. 04 - Půdorys 2.NP v části D1.01.4.3 - Vzduchotechnika a klimatizace =24.000 [A]</t>
  </si>
  <si>
    <t>R6.2.6</t>
  </si>
  <si>
    <t>R6.2.7</t>
  </si>
  <si>
    <t>Požární klapka 315x315, s tavnou pojistkou a signalizací polohy zavřeno/otevřeno</t>
  </si>
  <si>
    <t>R6.2.8</t>
  </si>
  <si>
    <t>45výkres č. 04 - Půdorys 2.NP v části D1.01.4.3 - Vzduchotechnika a klimatizace =45.000 [A]</t>
  </si>
  <si>
    <t>R6.2.9</t>
  </si>
  <si>
    <t>R6.2.10</t>
  </si>
  <si>
    <t>R6.2.11</t>
  </si>
  <si>
    <t>R6.3.1</t>
  </si>
  <si>
    <t>R6.3.2</t>
  </si>
  <si>
    <t>R6.3.3</t>
  </si>
  <si>
    <t>Kuchyňská komerční designová nerezová digestoř 600x500, 200 m3/hod</t>
  </si>
  <si>
    <t>R6.3.4</t>
  </si>
  <si>
    <t>R6.3.5</t>
  </si>
  <si>
    <t>Větrání nočního zázemí</t>
  </si>
  <si>
    <t>R7.1.1</t>
  </si>
  <si>
    <t>Rekuperační jednotka ve vnitřním provedení, boxy nad sebou, 2140 m3/hod, 200 Pa, deskový rekuperátor s účinností 83%, elektro dohřev 7,5 kW, přímý výparník 9,2</t>
  </si>
  <si>
    <t>Rekuperační jednotka ve vnitřním provedení, boxy nad sebou, 2140 m3/hod, 200 Pa, deskový rekuperátor s účinností 83%, elektro dohřev 7,5 kW, přímý výparník 9,2 kW vč. nástěnného rozvaděče MaR, napojení přes Modbus TCP</t>
  </si>
  <si>
    <t>R7.1.2</t>
  </si>
  <si>
    <t>Kondenzační jednotka tepelné čerpadlo, Qch= 9,2 kw, Qt=8,6 kW, vč. luft kitu</t>
  </si>
  <si>
    <t>R7.2.1</t>
  </si>
  <si>
    <t>15výkres č. 05 - Střecha v části D1.01.4.3 - Vzduchotechnika a klimatizace =15.000 [A] 
40výkres č. 04 - Půdorys 2.NP v části D1.01.4.3 - Vzduchotechnika a klimatizace =40.000 [B] 
Celkem: A+B=55.000 [C]</t>
  </si>
  <si>
    <t>R7.2.2</t>
  </si>
  <si>
    <t>R7.2.3</t>
  </si>
  <si>
    <t>Kruhové potrubí 250, vč. tvarovek 40%</t>
  </si>
  <si>
    <t>5výkres č. 04 - Půdorys 2.NP v části D1.01.4.3 - Vzduchotechnika a klimatizace =5.000 [A]</t>
  </si>
  <si>
    <t>R7.2.4</t>
  </si>
  <si>
    <t>R7.2.5</t>
  </si>
  <si>
    <t>11výkres č. 04 - Půdorys 2.NP v části D1.01.4.3 - Vzduchotechnika a klimatizace =11.000 [A]</t>
  </si>
  <si>
    <t>R7.2.6</t>
  </si>
  <si>
    <t>R7.2.7</t>
  </si>
  <si>
    <t>3výkres č. 05 - Střecha v části D1.01.4.3 - Vzduchotechnika a klimatizace =3.000 [A]</t>
  </si>
  <si>
    <t>R7.2.8</t>
  </si>
  <si>
    <t>3výkres č. 04 - Půdorys 2.NP v části D1.01.4.3 - Vzduchotechnika a klimatizace =3.000 [A]</t>
  </si>
  <si>
    <t>R7.2.9</t>
  </si>
  <si>
    <t>Požární klapka d315, s tavnou pojistkou a signalizací polohy zavřeno/otevřeno</t>
  </si>
  <si>
    <t>R7.2.10</t>
  </si>
  <si>
    <t>75výkres č. 04 - Půdorys 2.NP v části D1.01.4.3 - Vzduchotechnika a klimatizace =75.000 [A]</t>
  </si>
  <si>
    <t>R7.2.11</t>
  </si>
  <si>
    <t>R7.2.12</t>
  </si>
  <si>
    <t>56výkres č. 04 - Půdorys 2.NP v části D1.01.4.3 - Vzduchotechnika a klimatizace =56.000 [A]</t>
  </si>
  <si>
    <t>R7.2.13</t>
  </si>
  <si>
    <t>R7.3.1</t>
  </si>
  <si>
    <t>R7.3.2</t>
  </si>
  <si>
    <t>R7.3.3</t>
  </si>
  <si>
    <t>R7.3.4</t>
  </si>
  <si>
    <t>Protidešťová žaluzie pozink 500x450, vč. síta</t>
  </si>
  <si>
    <t>R7.3.5</t>
  </si>
  <si>
    <t>R7.3.6</t>
  </si>
  <si>
    <t>R7.3.7</t>
  </si>
  <si>
    <t>Větrání posilovny</t>
  </si>
  <si>
    <t>R8.1.1</t>
  </si>
  <si>
    <t>Rekuperační jednotka ve venkovním provedení, boxy nad sebou, 1650 m3/hod, 200 Pa, deskový rekuperátor s účinností 84%, elektro dohřev 4,5 kW, přímý výparník 7,5</t>
  </si>
  <si>
    <t>Rekuperační jednotka ve venkovním provedení, boxy nad sebou, 1650 m3/hod, 200 Pa, deskový rekuperátor s účinností 84%, elektro dohřev 4,5 kW, přímý výparník 7,5 kW vč. vestavěného rozvaděče MaR, napojení přes Modbus TCP</t>
  </si>
  <si>
    <t>R8.1.2</t>
  </si>
  <si>
    <t>Kondenzační jednotka tepelné čerpadlo, Qch= 6,7 kw, Qt= 7,5 kW, vč. luft kitu</t>
  </si>
  <si>
    <t>R8.2.1</t>
  </si>
  <si>
    <t>20výkres č. 05 - Střecha v části D1.01.4.3 - Vzduchotechnika a klimatizace =20.000 [A]</t>
  </si>
  <si>
    <t>R8.2.2</t>
  </si>
  <si>
    <t>R8.2.3</t>
  </si>
  <si>
    <t>Kruhové potrubí 315, perforované 270°</t>
  </si>
  <si>
    <t>9výkres č. 05 - Střecha v části D1.01.4.3 - Vzduchotechnika a klimatizace =9.000 [A]</t>
  </si>
  <si>
    <t>R8.2.4</t>
  </si>
  <si>
    <t>R8.2.5</t>
  </si>
  <si>
    <t>R8.2.6</t>
  </si>
  <si>
    <t>R8.3.1</t>
  </si>
  <si>
    <t>Protidešťová žaluzie pozink 800x300, vč. síta</t>
  </si>
  <si>
    <t>R8.3.2</t>
  </si>
  <si>
    <t>R8.3.3</t>
  </si>
  <si>
    <t>Klimatizace</t>
  </si>
  <si>
    <t>R9.1.1</t>
  </si>
  <si>
    <t>Kondenzační jednotka VRF, Qch=56,12 kW</t>
  </si>
  <si>
    <t>R9.1.2</t>
  </si>
  <si>
    <t>Kazetová klimatizační jedotka, Qch=11,2</t>
  </si>
  <si>
    <t>R9.1.3</t>
  </si>
  <si>
    <t>Kazetová klimatizační jedotka, Qch=16 kW</t>
  </si>
  <si>
    <t>R9.1.4</t>
  </si>
  <si>
    <t>Podstropní klimatizační jedotka, Qch=14 kW</t>
  </si>
  <si>
    <t>R9.1.5</t>
  </si>
  <si>
    <t>Nástěnná klimatizační jedotka, Qch=7,1 kW</t>
  </si>
  <si>
    <t>R9.1.6</t>
  </si>
  <si>
    <t>Nástěnná klimatizační jedotka, Qch=5,6 kW</t>
  </si>
  <si>
    <t>10výkres č. 04 - Půdorys 2.NP v části D1.01.4.3 - Vzduchotechnika a klimatizace =10.000 [A]</t>
  </si>
  <si>
    <t>R9.2.1</t>
  </si>
  <si>
    <t>Rozbočovače potrubí chaldiva</t>
  </si>
  <si>
    <t>17výkres č. 05 - Střecha v části D1.01.4.3 - Vzduchotechnika a klimatizace =17.000 [A]</t>
  </si>
  <si>
    <t>R9.2.2</t>
  </si>
  <si>
    <t>Technologické potrubí chladiva trasa, dimenze dle schématu výrobce</t>
  </si>
  <si>
    <t>10výkres č. 05 - Střecha v části D1.01.4.3 - Vzduchotechnika a klimatizace =10.000 [A] 
150výkres č. 04 - Půdorys 2.NP v části D1.01.4.3 - Vzduchotechnika a klimatizace =150.000 [B] 
240výkres č. 03 - Půdorys 1.NP v části D1.01.4.3 - Vzduchotechnika a klimatizace =240.000 [C] 
Celkem: A+B+C=400.000 [D]</t>
  </si>
  <si>
    <t>R9.2.3</t>
  </si>
  <si>
    <t>12=12.000 [A]</t>
  </si>
  <si>
    <t>R9.2.4</t>
  </si>
  <si>
    <t>Kabelový ovladač nástěnný</t>
  </si>
  <si>
    <t>18=18.000 [A]</t>
  </si>
  <si>
    <t>R9.2.5</t>
  </si>
  <si>
    <t>Chladivo R410A</t>
  </si>
  <si>
    <t xml:space="preserve">  D1.01.4.4.1</t>
  </si>
  <si>
    <t>SO.101 - Hlavní objekt - Silnoproudé elektroinstalace - způsobilé</t>
  </si>
  <si>
    <t>D1.01.4.4.1</t>
  </si>
  <si>
    <t>2.2.1. Svítidla provozního osvětlení</t>
  </si>
  <si>
    <t>RPol117</t>
  </si>
  <si>
    <t>LED svítidlo „A“ stropní vestavné Q600, 33W, 3800 lm, 4000 K, IP54, IK06, profil 14mm</t>
  </si>
  <si>
    <t>10- viz. výkresy D1.01.4.4-04.1a, 04.2a, 04.3a a 04.4=10.000 [A]</t>
  </si>
  <si>
    <t>RPol118</t>
  </si>
  <si>
    <t>zavěšení svítidla závěsným systémem ze sortimentu výrobce</t>
  </si>
  <si>
    <t>RPol119</t>
  </si>
  <si>
    <t>ekologický příspěvek svítidla</t>
  </si>
  <si>
    <t>RPol120</t>
  </si>
  <si>
    <t>LED svítidlo „A1“ stropní vestavné Q600, 33W, 3800 lm, 4000 K, IP54, IK06, profil 14mm</t>
  </si>
  <si>
    <t>94- viz. výkresy D1.01.4.4-04.1a, 04.2a, 04.3a a 04.4=94.000 [A]</t>
  </si>
  <si>
    <t>RPol121</t>
  </si>
  <si>
    <t>LED svítidlo „A2“ stropní vestavné Q600, 25,4W, 3750 lm, 4000 K, IP40/20, URG&lt;19, profil 5mm</t>
  </si>
  <si>
    <t>63- viz. výkresy D1.01.4.4-04.1a, 04.2a, 04.3a a 04.4=63.000 [A]</t>
  </si>
  <si>
    <t>RPol122</t>
  </si>
  <si>
    <t>LED svítidlo „B“ typu downlight, 17,2W, 2090 lm, 4000 K, IP54/20, IK03, reflektor kat. 3</t>
  </si>
  <si>
    <t>RPol123</t>
  </si>
  <si>
    <t>LED svítidlo „C1“ stropní přisazené, 49,7W, 6290 lm, 4000 K, IP66, IK08</t>
  </si>
  <si>
    <t>RPol124</t>
  </si>
  <si>
    <t>LED svítidlo „C2“ stropní přisazené, 49,7W, 6290 lm, 4000 K, IP66, IK08</t>
  </si>
  <si>
    <t>RPol125</t>
  </si>
  <si>
    <t>LED svítidlo „D“ přisazené stěna/strop, 16,3W, 1950 lm, 4000 K, IP65, IK10</t>
  </si>
  <si>
    <t>RPol126</t>
  </si>
  <si>
    <t>LED svítidlo „E“ stropní vestavné nastavitelné, 24W, 2300 lm, 4000 K, IP20, reflektor kat. 3</t>
  </si>
  <si>
    <t>2.2.2 Ovladače osvětlení</t>
  </si>
  <si>
    <t>RPol127</t>
  </si>
  <si>
    <t>Ovladač sběrnicový DALI adresovatelný, scény, dvoutlačítko, stmívání, pod ovladač řaz. 1/0+1/0</t>
  </si>
  <si>
    <t>93 - viz. výkresy D1.01.4.4-04.1a, 04.2a, 04.3a a 04.4=93.000 [A]</t>
  </si>
  <si>
    <t>RPol128.1</t>
  </si>
  <si>
    <t>Ovladač, bílý, kompletní řaz. 1/0+1/0, pod omítku, IP44, pro sběrnicové ovladače</t>
  </si>
  <si>
    <t>RPol129</t>
  </si>
  <si>
    <t>Ovladač sběrnicový DALI adresovatelný, 3 scény, otočný ovladač, dvoutlačítko, stmívání</t>
  </si>
  <si>
    <t>RPol130</t>
  </si>
  <si>
    <t>Detektor přítomnosti stropní sběrnicový DALI, přisazený/vestavný</t>
  </si>
  <si>
    <t>RPol131</t>
  </si>
  <si>
    <t>Dálkový IR ovladač pro ovládání osvětlení a zastínění přes detektor přítomnosti</t>
  </si>
  <si>
    <t>2.2.3  Systém inteligentního řízení osvětlení</t>
  </si>
  <si>
    <t>RPol132</t>
  </si>
  <si>
    <t>Napáječ sběrnice pro systémové osvětlení, do rozvaděče</t>
  </si>
  <si>
    <t>3- viz. výkresy rozvaděčů D1.01.4.4-03.8, 03.14 a 03.16=3.000 [A]</t>
  </si>
  <si>
    <t>RPol133</t>
  </si>
  <si>
    <t>Řídící jednotka DALI, do rozvaděče</t>
  </si>
  <si>
    <t>4- viz. výkresy rozvaděčů D1.01.4.4-03.8, 03.14 a 03.16=4.000 [A]</t>
  </si>
  <si>
    <t>RPol134</t>
  </si>
  <si>
    <t>Systémová licence pro řídící jednotku DALI</t>
  </si>
  <si>
    <t>RPol135</t>
  </si>
  <si>
    <t>Výstupní ovládací jednotka releové kontakty, 3x 16A/230V, do rozvaděče</t>
  </si>
  <si>
    <t>RPol136</t>
  </si>
  <si>
    <t>Výstupní ovládací jednotka pro žaluzie, 4x 2,5A/230V, do rozvaděče</t>
  </si>
  <si>
    <t>RPol137</t>
  </si>
  <si>
    <t>Systémová licence pro řízení zastínění do 250 žaluzií</t>
  </si>
  <si>
    <t>RPol138</t>
  </si>
  <si>
    <t>Softwarové rozhraní pro 100 datových bodů pro výměnu dat mezi řídícím systémem osvětlení</t>
  </si>
  <si>
    <t>a systémem 3. stran (např. automatizace a řízení budov, výjezdový systém) pomocí oficiálního síťového protokolu BACnet.</t>
  </si>
  <si>
    <t>RPol139</t>
  </si>
  <si>
    <t>Sensor denního světla, na střechu</t>
  </si>
  <si>
    <t>RPol140</t>
  </si>
  <si>
    <t>Systémová licence pro programování a řízení do 1000 svítidel/adres, např. dle denního světla</t>
  </si>
  <si>
    <t>s možností řízení soustavy nouzového osvětlení</t>
  </si>
  <si>
    <t>RPol141</t>
  </si>
  <si>
    <t>Systémová licence pro vytváření programů dynamické scénografie</t>
  </si>
  <si>
    <t>RPol142</t>
  </si>
  <si>
    <t>Systémová licence pro vytváření virtuálních svítidel (skupin) se spec. funkcemi</t>
  </si>
  <si>
    <t>RPol143</t>
  </si>
  <si>
    <t>Vstupní modul pro meteorologické sensory, na střechu</t>
  </si>
  <si>
    <t>RPol144</t>
  </si>
  <si>
    <t>Sensor rychlosti větru, na střechu</t>
  </si>
  <si>
    <t>RPol145</t>
  </si>
  <si>
    <t>Sensor směru větru, na střechu</t>
  </si>
  <si>
    <t>RPol146</t>
  </si>
  <si>
    <t>Sensor teploty vzduchu, na střechu</t>
  </si>
  <si>
    <t>RPol147</t>
  </si>
  <si>
    <t>Srážkový sensor, na střechu</t>
  </si>
  <si>
    <t>RPol148</t>
  </si>
  <si>
    <t>Ocelová konstrukce pro kompletní meteostanici, vč. montáže vstupního modulu a sensorů</t>
  </si>
  <si>
    <t>RPol149</t>
  </si>
  <si>
    <t>Servisní služby k uvedení do provozu pro celý areál HZS</t>
  </si>
  <si>
    <t>SW adresace všech sběrnicových prvků systému osvětlení (DALI předřadníků svítidel, sensorů, ovladačů, spínacích aktorů, řídících jednotek atd.), jejich parametrizace dle běžného standardu, nebo dle požadavku provozovatele, nastavení,   
   vyzkoušení, uvedení do provozu, odpovídající seznámení s obsluhou. Uvedené licence jsou navržena na max. funkcionalitu intel. osvětlení. Navržené Finální dodávka všech licencí bude upřesněna dle požadavků investora/provozovatele na realizované funkce osvětlení.  
     (spolupráce provozovatele při nastavení HW a programování systému)  
Nastavení systému inteligentního osvětlení je společné i pro  objekty SO.103 a 102. Jejich uvedení do provozu tak bude součástí celkového nastavení systému v objektu SO.101.</t>
  </si>
  <si>
    <t>2.2.4 Nouzové osvětlení</t>
  </si>
  <si>
    <t>RPol150</t>
  </si>
  <si>
    <t>Rozvaděč RNO-SUB1, ústředna systému NO vč. prostoru pro centrální baterii</t>
  </si>
  <si>
    <t>1) položka zahrnuje veškerý potřebný drobný instalační materiál pro ucelenou montáž zařízení, rozvaděče, skříně nebo kabelové trasy  
2) práce provádí pouze firma s certifikaci na instalaci daného typu zařízení</t>
  </si>
  <si>
    <t>RPol151</t>
  </si>
  <si>
    <t>Centrální bateriový komplet 18 ks. PB/12V, 7Ah</t>
  </si>
  <si>
    <t>RPol152</t>
  </si>
  <si>
    <t>Modul výstupní obvodový s LED signalizací stavu</t>
  </si>
  <si>
    <t>RPol153</t>
  </si>
  <si>
    <t>Mobilní komunikační nástroj pro systém NO</t>
  </si>
  <si>
    <t>RPol154</t>
  </si>
  <si>
    <t>Monitorovací jednotka pro NO typ „A“ v rozv. NN pro výpadek napájení a osvětlení</t>
  </si>
  <si>
    <t>9- viz. výkres D1.01.4.4-04.1a=9.000 [A]</t>
  </si>
  <si>
    <t>Umístění jednotlivých monitorovacích jednotek pro NO typ 'A' v je patrné ze zapojení rozvaděčů NN - viz. výkresy rozvaděčů D1.01.4.4-03.6, 03.8, 03.11, 03.12, 03.14, 03.16, 03.18 a 03.20</t>
  </si>
  <si>
    <t>RPol155</t>
  </si>
  <si>
    <t>Monitorovací jednotka pro NO typ „B“ v rozv. NN pro výpadek napájení</t>
  </si>
  <si>
    <t>7- viz. výkres D1.01.4.4-04.1a=7.000 [A]</t>
  </si>
  <si>
    <t>Umístění jednotlivých monitorovacích jednotek pro NO typ 'B' v je patrné ze zapojení rozvaděčů NN - viz. výkresy rozvaděčů D1.01.4.4-03.7, 03.9, 03.10, 03.13, 03.15, 03.17 a 03.19</t>
  </si>
  <si>
    <t>RPol156</t>
  </si>
  <si>
    <t>Servisní služby k uvedení do provozu systému NO pro celý objekt</t>
  </si>
  <si>
    <t>SW adresace všech systémových prvků v rozvaděčích NO  a NN a předřadníků svítidel, jejich parametrizace dle běžného standardu, nebo dle požadavku provozovatele, nastavení, vyzkoušení, uvedení do provozu, odpovídající seznámení s obsluhou</t>
  </si>
  <si>
    <t>RPol157</t>
  </si>
  <si>
    <t>LED svítidlo „NP1-W“ s piktogramem, 2,2W, 18 lm, IP54, IK03, nástěnné přisazené</t>
  </si>
  <si>
    <t>24 viz. výkresy D1.01.4.4-04.1a, 04.2a, 04.3a a 04.4=24.000 [A]</t>
  </si>
  <si>
    <t>RPol158</t>
  </si>
  <si>
    <t>„SP-1D“ - piktogram DOLŮ</t>
  </si>
  <si>
    <t>RPol159</t>
  </si>
  <si>
    <t>LED svítidlo „NP1-R“ s piktogramem, 4,7W, 60 lm, IP40, IK03, stropní přisazené</t>
  </si>
  <si>
    <t>RPol160</t>
  </si>
  <si>
    <t>„SP-1R“ - piktogram DOPRAVA</t>
  </si>
  <si>
    <t>RPol161</t>
  </si>
  <si>
    <t>„SP-2lR“ – oboustranný piktogram DOPRAVA/DOLEVA</t>
  </si>
  <si>
    <t>RPol162</t>
  </si>
  <si>
    <t>LED svítidlo „NP2-W“ s piktogramem, 6,2W, 60 lm, IP54, IK03, nástěnné přisazené, dva nastavitelné ERI spoty</t>
  </si>
  <si>
    <t>RPol163</t>
  </si>
  <si>
    <t>LED svítidlo „N1“ antipanické, 3,9W, 251 lm, IP40/20, IK04, stropní vestavné</t>
  </si>
  <si>
    <t>RPol164</t>
  </si>
  <si>
    <t>LED svítidlo „N2“ pro osvětlení únikové cesty, 3,9W, 269 lm, IP40/20, IK04, stropní vestavné</t>
  </si>
  <si>
    <t>RPol165</t>
  </si>
  <si>
    <t>LED svítidlo „N3“ pro osvětlení únikové cesty, 7,2W, 443 lm, IP65, IK04, stropní přisazené</t>
  </si>
  <si>
    <t>RPol166</t>
  </si>
  <si>
    <t>LED svítidlo „N4“ antipanické, 7,2W, 443 lm, IP65, IK04, stropní přisazené</t>
  </si>
  <si>
    <t>RPol167</t>
  </si>
  <si>
    <t>LED svítidlo „N5“ antipanické, 5,5W, 302 lm, IP65, IK07, nástěnné přisazené</t>
  </si>
  <si>
    <t>RPol168</t>
  </si>
  <si>
    <t>Ekologický příspěvek svítidla</t>
  </si>
  <si>
    <t>Napájení NO bude provedeno z rozvaděče RNO-SUB1 s centrální baterií, který je umístěn  v 1.NP, m.č. 111b. Nastavení a uvedení systému do provozu zahrnuje také objekt SO.103, který tak bude součástí celkového nastavení systému NO  
jako ucelená dodávka.</t>
  </si>
  <si>
    <t>2.2.5. Poplachová a výstražná svítidla s příslušenstvím</t>
  </si>
  <si>
    <t>RPol169</t>
  </si>
  <si>
    <t>Poplachové svítidlo LED, nástěnná světelná tabule 500x150x100mm (DxVxH), jednostranná</t>
  </si>
  <si>
    <t>36- viz. výkresy D1.01.4.4-04.1a, 04.2a, 04.3a a 04.4=36.000 [A]</t>
  </si>
  <si>
    <t>pro vyhlášení výjezdu JPO s blikajícím nápisem „POPLACH“, 230V, IP40</t>
  </si>
  <si>
    <t>RPol170</t>
  </si>
  <si>
    <t>Výstražné svítidlo LED, dopravní návěstidlo, s dodatkovou tabulkou „POZOR VÝJEZD HASIČŮ“</t>
  </si>
  <si>
    <t>výstražné návěstidlo pro upozornění na výjezd zásahových vozidel JPO, 230V, 8/4W  
   jedno bílé světlo trvale blikající při stavu OK, dvě červaná světla střídavě blikající při výjezdu JPO</t>
  </si>
  <si>
    <t>RPol171</t>
  </si>
  <si>
    <t>Stožár třístupňový pro návěstidlo 133/89/60, bezpaticový, nadz. výška 3m, žárové zinkování</t>
  </si>
  <si>
    <t>RPol550</t>
  </si>
  <si>
    <t>Ochranná manžeta na O 133mm, ochranný plast. prvek dříku stožáru</t>
  </si>
  <si>
    <t>RPol173</t>
  </si>
  <si>
    <t>Patka stožáru betonová pro stožár nadz. výšky 3m, 500x500x800mm, di 200mm, zhotovená litím v místě</t>
  </si>
  <si>
    <t>RPol174</t>
  </si>
  <si>
    <t>Stožárová svorkovnice průběžná 5P do 6mm2, pro pojistku E14</t>
  </si>
  <si>
    <t>RPol175</t>
  </si>
  <si>
    <t>Pojistka E14 Neozed 4A/gG</t>
  </si>
  <si>
    <t>2 - viz. výkres Celkové situace D1.01.4.4-06=2.000 [A]</t>
  </si>
  <si>
    <t>RPol175.1</t>
  </si>
  <si>
    <t>Elektromagnety na dveře pro skluzy, dle specifikace výjezd. systému, 2 ks v sadě</t>
  </si>
  <si>
    <t>= 
 3viz. výkresy D1.01.4.4-04.2b a 04.3b=3.000 [B]</t>
  </si>
  <si>
    <t xml:space="preserve">  D1.01.4.4.2</t>
  </si>
  <si>
    <t>SO.101 - Hlavní objekt - Silnoproudé elektroinstalace - nezpůsobilé</t>
  </si>
  <si>
    <t>D1.01.4.4.2</t>
  </si>
  <si>
    <t>1.   Rozvaděče</t>
  </si>
  <si>
    <t>RPol443</t>
  </si>
  <si>
    <t>1.1. Rozvaděč RH, hlavní rozvaděč objektu , 1.NP, m.č. 111a</t>
  </si>
  <si>
    <t>1) položka zahrnuje veškerý potřebný drobný instalační materiál pro ucelenou montáž zařízení, rozvaděče, skříně nebo kabelové trasy  
celoplechové skříně, uzamykatelné, volně stojící, 2000+100x2200(1x600+2x800)x400mm (VxŠxH)  
In = 250A, Un = 400V, Ik = 10kA, TN-C-S, IP 40/00, přívod spodem, vývody spodem (DA) i horem    
(kompletní montáž, HW prvků Luxmate uveden zvlášť), zapojení dle výkr. dokumentace p.č. 03.1</t>
  </si>
  <si>
    <t>RPol90</t>
  </si>
  <si>
    <t>1.2. Rozvaděč RUPS, zálohovaný rozvaděč pro OIS a míst. KŠ , 1.NP, m.č. 110</t>
  </si>
  <si>
    <t>1) položka zahrnuje veškerý potřebný drobný instalační materiál pro ucelenou montáž zařízení, rozvaděče, skříně nebo kabelové trasy  
celoplechová rozvodnice na omítku, uzamykatelná, 4 řady / 96 modulů, přívod i vývody horem,  
In = 80A, Un = 400V, Ik = 6kA, TN-S, IP 30, na přívodu poj. odpínač, zapojení dle výkr. dokumentace p.č. 03.3</t>
  </si>
  <si>
    <t>RPol91</t>
  </si>
  <si>
    <t>1.3. USB+BAT záložní zdroj UPS vč. bateriových bloků, 1.NP, m.č. 110</t>
  </si>
  <si>
    <t>2) práce provádí pouze firma s certifikaci na instalaci daného typu zařízení  
UPS – rozměry 1075x350x800mm (VxŠxH) volně stojící, přívod i vývody zadem  
Un = 400/400V, 30kVA/30kW, účinnost 96,6%, přetížitelnost 120% trvale  
Bateriový blok -  rozměry 1075x350x800mm (VxŠxH) volně stojící, přívod i vývody zadem  
kapacita baterií 25kW/30min., životnost 10-12let, SNMO adaptér, teplotní čidlo  
zapojení dle výkr. dokumentace p.č. 03.3</t>
  </si>
  <si>
    <t>RPol94</t>
  </si>
  <si>
    <t>1.4. Skříň NS skříň nouzového vypnutí CS a TS, 1.NP, m.č. 111a</t>
  </si>
  <si>
    <t>1) položka zahrnuje veškerý potřebný drobný instalační materiál pro ucelenou montáž zařízení, rozvaděče, skříně nebo kabelové trasy  
celoplechová rozvodnice na omítku, 3 řady / 72 modulů, přívod i vývody horem  
In = 10A, Un = 230V, Ik = 6kA, TN-S, zapojení dle výkr. dokumentace p.č. 03.4</t>
  </si>
  <si>
    <t>RPol95</t>
  </si>
  <si>
    <t>1.5. Rozvaděč R1.1 pro serverovnu, 1.NP, m.č. 110</t>
  </si>
  <si>
    <t>1) položka zahrnuje veškerý potřebný drobný instalační materiál pro ucelenou montáž zařízení, rozvaděče, skříně nebo kabelové trasy  
celoplechová rozvodnice na omítku, 3 řady / 72 modulů, přívod i vývody horem  
In = 32A, Un = 400V, Ik = 6kA, TN-S, zapojení dle výkr. dokumentace p.č. 03.5</t>
  </si>
  <si>
    <t>RPol96</t>
  </si>
  <si>
    <t>1.6. Rozvaděč R1.2 pro šatny a soc. zařízení, 1.NP, m.č. 102</t>
  </si>
  <si>
    <t>1) položka zahrnuje veškerý potřebný drobný instalační materiál pro ucelenou montáž zařízení, rozvaděče, skříně nebo kabelové trasy  
celoplechová rozvodnice pod omítku, 3 řady / 72 modulů, přívod i vývody horem  
In = 32A, Un = 400V, Ik = 6kA, TN-S, zapojení dle výkr. dokumentace p.č. 03.6</t>
  </si>
  <si>
    <t>RPol97</t>
  </si>
  <si>
    <t>1.7. Rozvaděč R1.3 pro myčku aut a cv. věž, 1.NP, m.č. 112a</t>
  </si>
  <si>
    <t>1) položka zahrnuje veškerý potřebný drobný instalační materiál pro ucelenou montáž zařízení, rozvaděče, skříně nebo kabelové trasy  
celoplechová rozvodnice pod omítku, 3 řady / 72 modulů, přívod i vývody horem  
In = 32A, Un = 400V, Ik = 6kA, TN-S, zapojení dle výkr. dokumentace p.č. 03.7</t>
  </si>
  <si>
    <t>RPol98</t>
  </si>
  <si>
    <t>1.8. Rozvaděč R1.4 pro dílny, chodby, sklady a prádelnu, 1.NP, m.č. 112b</t>
  </si>
  <si>
    <t>1) položka zahrnuje veškerý potřebný drobný instalační materiál pro ucelenou montáž zařízení, rozvaděče, skříně nebo kabelové trasy  
celoplechová rozvodnice pod omítku, 6 řad / 198 modulů, přívod i vývody horem   
In = 50A, Un = 400V, Ik = 6kA, TN-S, zapojení dle výkr. dokumentace p.č. 03.8</t>
  </si>
  <si>
    <t>RPol99</t>
  </si>
  <si>
    <t>1.9. Rozvaděč R1.5 pro kancelář, chodby, sklady a soc. zařízení, 1.NP, m.č. 126</t>
  </si>
  <si>
    <t>1) položka zahrnuje veškerý potřebný drobný instalační materiál pro ucelenou montáž zařízení, rozvaděče, skříně nebo kabelové trasy  
celoplechová rozvodnice pod omítku, 3 řady / 72 modulů, přívod i vývody horem  
In = 25A, Un = 400V, Ik = 6kA, TN-S, zapojení dle výkr. dokumentace p.č. 03.9</t>
  </si>
  <si>
    <t>RPol100</t>
  </si>
  <si>
    <t>1.10. Rozvaděč R1.6 pro dílny a kompresorovnu, 1.NP, m.č. 126</t>
  </si>
  <si>
    <t>1) položka zahrnuje veškerý potřebný drobný instalační materiál pro ucelenou montáž zařízení, rozvaděče, skříně nebo kabelové trasy  
celoplechová rozvodnice pod omítku, 4 řady / 96 modulů, přívod i vývody horem  
In = 63A, Un = 400V, Ik = 6kA, TN-S, zapojení dle výkr. dokumentace p.č. 03.10</t>
  </si>
  <si>
    <t>RPol101</t>
  </si>
  <si>
    <t>1.11. Rozvaděč R1.7 pro hlavní garáže, 1.NP, m.č. 126</t>
  </si>
  <si>
    <t>1) položka zahrnuje veškerý potřebný drobný instalační materiál pro ucelenou montáž zařízení, rozvaděče, skříně nebo kabelové trasy  
celoplechová skříň, uzamykatelné, volně stojící, rozměry 2000+100x1000x400mm (VxŠxH)   
In = 80A, Un = 400V, Ik = 6kA, TN-S, IP 40/20, přívod i vývody horem, zapojení dle výkr. dokumentace p.č. 03.11</t>
  </si>
  <si>
    <t>RPol102</t>
  </si>
  <si>
    <t>1.12. Rozvaděč R.OIS pro operační informační středisko, 2.NP, m.č. 203</t>
  </si>
  <si>
    <t>1) položka zahrnuje veškerý potřebný drobný instalační materiál pro ucelenou montáž zařízení, rozvaděče, skříně nebo kabelové trasy  
celoplechová rozvodnice pod omítku, 3 řady / 72 modulů, přívod spodem, vývody horem   
In = 32A, Un = 400V, Ik = 6kA, TN-S, zapojení dle výkr. dokumentace p.č. 03.12, rozvaděč zálohovaný náhradním zdrojem UPS</t>
  </si>
  <si>
    <t>RPol103</t>
  </si>
  <si>
    <t>1.13. Rozvaděč R2.1 pro chodby a soc. zařízení, 2.NP, m.č. 202</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</si>
  <si>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03.13</t>
  </si>
  <si>
    <t>RPol104</t>
  </si>
  <si>
    <t>1.14. Rozvaděč R2.2 pro kanceláře velitele HZS a administrativu, 2.NP, m.č. 202</t>
  </si>
  <si>
    <t>1) položka zahrnuje veškerý potřebný drobný instalační materiál pro ucelenou montáž zařízení, rozvaděče, skříně nebo kabelové trasy  
celoplechová rozvodnice pod omítku, 5 řad / 120 modulů, přívod i vývody horem  
In = 32A, Un = 400V, TN-S, zapojení dle výkr. dokumentace p.č. 03.14</t>
  </si>
  <si>
    <t>RPol105</t>
  </si>
  <si>
    <t>1.15. Rozvaděč R2.3 pro učebnu / záložní místnost kriz. štábu, 2.NP, m.č. 212</t>
  </si>
  <si>
    <t>1) položka zahrnuje veškerý potřebný drobný instalační materiál pro ucelenou montáž zařízení, rozvaděče, skříně nebo kabelové trasy  
celoplechová rozvodnice pod omítku, uzamykatelná, 3 řady / 72 modulů, přívod spodem, vývody horem  
In = 32A, Un = 400V, TN-S, zapojení dle výkr. dokumentace p.č. 03.15, rozvaděč zálohovaný náhradním zdrojem UPS</t>
  </si>
  <si>
    <t>RPol106</t>
  </si>
  <si>
    <t>1.16. Rozvaděč R2.4 pro kanceláře velitelů směn a družstev, 2.NP, m.č. 212</t>
  </si>
  <si>
    <t>1) položka zahrnuje veškerý potřebný drobný instalační materiál pro ucelenou montáž zařízení, rozvaděče, skříně nebo kabelové trasy  
celoplechová rozvodnice pod omítku, 4 řady / 96 modulů, přívod i vývody horem  
In = 25A, Un = 400V, TN-S, zapojení dle výkr. dokumentace p.č. 03.16</t>
  </si>
  <si>
    <t>RPol107</t>
  </si>
  <si>
    <t>1.17. Rozvaděč R2.5 pro kuchyň, jídelnu a denní místnost, 2.NP, m.č. 212</t>
  </si>
  <si>
    <t>1) položka zahrnuje veškerý potřebný drobný instalační materiál pro ucelenou montáž zařízení, rozvaděče, skříně nebo kabelové trasy  
celoplechová rozvodnice pod omítku, 3 řady / 72 modulů, přívod i vývody horem   
In = 25A, Un = 400V, TN-S, zapojení dle výkr. dokumentace p.č. 03.17</t>
  </si>
  <si>
    <t>RPol108</t>
  </si>
  <si>
    <t>1.18. Rozvaděč R2.6 pro kuchyň, jídelnu a denní místnost, 2.NP, m.č. 212</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</si>
  <si>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03.18</t>
  </si>
  <si>
    <t>RPol109</t>
  </si>
  <si>
    <t>1.19. Rozvaděč R2.7 pro noční pokoje, 2.NP, m.č. 219</t>
  </si>
  <si>
    <t>1) položka zahrnuje veškerý potřebný drobný instalační materiál pro ucelenou montáž zařízení, rozvaděče, skříně nebo kabelové trasy  
celoplechová rozvodnice pod omítku, 3 řady / 72 modulů, přívod i vývody horem   
In = 25A, Un = 400V, TN-S, zapojení dle výkr. dokumentace p.č. 03.19</t>
  </si>
  <si>
    <t>RPol110</t>
  </si>
  <si>
    <t>1.20. Rozvaděč R3.1 pro 3.NP, 3.NP, m.č. 304</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</si>
  <si>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03.20</t>
  </si>
  <si>
    <t>RPol111</t>
  </si>
  <si>
    <t>1.21. Rozvaděč R3.PK pro plynovou kotelnu, 3.NP, m.č. 302</t>
  </si>
  <si>
    <t>1) položka zahrnuje veškerý potřebný drobný instalační materiál pro ucelenou montáž zařízení, rozvaděče, skříně nebo kabelové trasy  
celoplechová rozvodnice na omítku, 3 řady / 72 modulů, přívod i vývody horem  
In = 25A, Un = 400V, TN-S, zapojení dle výkr. dokumentace p.č. 03.21</t>
  </si>
  <si>
    <t>RPol112</t>
  </si>
  <si>
    <t>1.22. Rozvaděč R3.VZT pro strojovnu vzduchotechniky, 3.NP, m.č. 303</t>
  </si>
  <si>
    <t>1) položka zahrnuje veškerý potřebný drobný instalační materiál pro ucelenou montáž zařízení, rozvaděče, skříně nebo kabelové trasy  
celoplechové skříně, uzamykatelné, volně stojící, 2000+100x1400(600+800)x400mm (VxŠxH)  
In = 160A, Un = 400V, Ik = 10kA, TN-S, IP 40/00, přívod i vývody horem, zapojení dle výkr. dokumentace p.č. 03.22</t>
  </si>
  <si>
    <t>RPol113</t>
  </si>
  <si>
    <t>1.23. Rozvaděč R.ČS pro čerpání provozních vod, venku u jižního oplocení</t>
  </si>
  <si>
    <t>1) položka zahrnuje veškerý potřebný drobný instalační materiál pro ucelenou montáž zařízení, rozvaděče, skříně nebo kabelové trasy  
(čerpací stanice pro čerpání drenážní, užitkové a požární vody)  
2x kompaktní pilíř s betonovým základem, celkové rozměry 1280x1230x250 (nadz. VxŠxH), IP44  
přívod i vývody spodem (zemí), vč. typových výrobků dle požadavku MaR, 3x celoplastová rozvodnice na omítku   
1x typ WILO EC-L 2 (2x4kW/12A) a 2x typ WILO EC-L 1 (1x4kW/12A), IP54, 3x čidlo hladiny NW16  
In = 25A, Un = 400V, TN-S, zapojení dle výkr. dokumentace p.č. 03.23</t>
  </si>
  <si>
    <t>RPol114</t>
  </si>
  <si>
    <t>1.24. Rozvaděč R.ČS.OV pro čerpání odpadních vod, 1.NP, m.č. 112a</t>
  </si>
  <si>
    <t>1) položka zahrnuje veškerý potřebný drobný instalační materiál pro ucelenou montáž zařízení, rozvaděče, skříně nebo kabelové trasy  
typový výrobek dle požadavku MaR, celoplastová rozvodnice na omítku, typ WILO EC-L 2 (2x4kW/12A)   
IP54, přívod i vývody spodem, vč. čidla hladiny NW16  
In = 12A, Un = 400V, TN-S, zapojení dle výkr. dokumentace p.č. 03.24</t>
  </si>
  <si>
    <t>RPol114.1</t>
  </si>
  <si>
    <t>1.25. Rozvaděč R.CV ve cv. věži, m.č. 113b</t>
  </si>
  <si>
    <t>1) položka zahrnuje veškerý potřebný drobný instalační materiál pro ucelenou montáž zařízení, rozvaděče, skříně nebo kabelové trasy  
celoplastová rozvodnice pod omítku, 2 řady / 48 modulů, přívod spodem, vývody horem  
In = 25A, Un = 400V, TN-S, zapojení dle výkr. dokumentace p.č. 03.25  
Rozvaděče dodané jako součást jiného souboru této PD    
ATS-DA – přepínací panel záložního zdroje dieselagregátu -  D2.01 PS.201 Dieselagregát  
R1.VG – rozvaděč napájení vedlejších objektů - D1.03 SO.103 Vedlejší objekt - Garáž  
Rozvaděče dodané jako součást cizí dodávky    
R1.S – rozvaděč sauny bude součástí dodávky sauny jako celku (Un=400V, In=16A), 1.NP, č.107b   
R2.V – rozvaděč výtahu bude součástí dodávky výtahu jako celku (Un=400V, In=16A), 2.NP, č.201</t>
  </si>
  <si>
    <t>2.3  Zásuvkové skříně a zásuvky</t>
  </si>
  <si>
    <t>RPol176</t>
  </si>
  <si>
    <t>Zásuvková skříň 1x400V/16A/5P, 2x230V/16A, na omítku, IP 44, s chráničem a jističi</t>
  </si>
  <si>
    <t>RPol177</t>
  </si>
  <si>
    <t>Zásuvková skříň, 2x 400V/16A/5P, 2x 230V/16A, na omítku, IP44, s chráničem a jističi</t>
  </si>
  <si>
    <t>RPol178</t>
  </si>
  <si>
    <t>Zásuvka nástěnná 400V, 32A, 5P, na omítku, IP 44</t>
  </si>
  <si>
    <t>RPol179</t>
  </si>
  <si>
    <t>Zásuvka nástěnná 400V, 16A, 5P, na omítku, IP 44</t>
  </si>
  <si>
    <t>RPol180</t>
  </si>
  <si>
    <t>Zásuvka dvounásobná 230V, 16A, na omítku, bílá, IP44</t>
  </si>
  <si>
    <t>RPol181</t>
  </si>
  <si>
    <t>Zásuvka jednonásobná 230V, 16A, na omítku, bílá, IP44</t>
  </si>
  <si>
    <t>RPol182</t>
  </si>
  <si>
    <t>Zásuvka jednonásobná 230V, 16A, pod omítku, bílá, kompletní</t>
  </si>
  <si>
    <t>RPol183</t>
  </si>
  <si>
    <t>Zásuvka jednonásobná 230V, 16A, pod omítku, s přep. ochranou, bílá. kompletní</t>
  </si>
  <si>
    <t>RPol186</t>
  </si>
  <si>
    <t>Podlahová krabice prázdná s víkem, cca 330x260mm (přechod kabelů stěna/podlaha, m.č.207)</t>
  </si>
  <si>
    <t>RPol187</t>
  </si>
  <si>
    <t>Podlahová krabice s víkem, 4x zásuvka 230V, 16A, 1x přep. ochrana, 4x zásuvka RJ45</t>
  </si>
  <si>
    <t>= 
15  viz. výkresy D1.01.4.4-04.1b, 04.2b, 04.3b a 04.4=15.000 [B]</t>
  </si>
  <si>
    <t>cca 330x260mm, max. hloubka zapuštění krabice cca 60mm</t>
  </si>
  <si>
    <t>D11</t>
  </si>
  <si>
    <t>2.4  Hlavní vypínače</t>
  </si>
  <si>
    <t>RPol188</t>
  </si>
  <si>
    <t>Vypínač 400V, 16A, 4P, na omítku, kryt polykarbonát, šedý, IP65, pro garážová vrata, m.č. 112B, 126 a 113a</t>
  </si>
  <si>
    <t>RPol189</t>
  </si>
  <si>
    <t>Vypínač 400V, 16A, 4P, na omítku, kryt polykarbonát, bílý, IP65, pro prům. pračku a sušičku, m.č. 116</t>
  </si>
  <si>
    <t>RPol190</t>
  </si>
  <si>
    <t>Vypínač 230V, 16A, 2P, řazení 2, pod omítku, kompletní, bílý</t>
  </si>
  <si>
    <t>RPol191</t>
  </si>
  <si>
    <t>Zásuvka 230V, 16A, pod omítku, bílá, kompletní, bílá</t>
  </si>
  <si>
    <t>RPol192</t>
  </si>
  <si>
    <t>Krabice dvounásobná 80X28mm, na omítku (dle typu zásuvky a vypínače)</t>
  </si>
  <si>
    <t>15     viz. výkresy D1.01.4.4-04.1b a 04.3b=15.000 [A]</t>
  </si>
  <si>
    <t>sestava přístrojů pro nabíjení RDST, 1.NP, m.č. 112b</t>
  </si>
  <si>
    <t>RPol193</t>
  </si>
  <si>
    <t>Vypínač 230V, 10A, 2P, na omítku, kryt polykarbonát, šedý, IP65, pro zařízení VZT, m.č. 126 (u mont. jámy)</t>
  </si>
  <si>
    <t>RPol194</t>
  </si>
  <si>
    <t>Vypínač 230V, 10A, 2P řazení 2, pod omítku, kompletní, bílý, pro zařízení VZT, 3.NP, m.č. 306</t>
  </si>
  <si>
    <t>D12</t>
  </si>
  <si>
    <t>2.7. Kabely a vodiče</t>
  </si>
  <si>
    <t>RPol195</t>
  </si>
  <si>
    <t>Kabel CXKH-R-J 5x50 mm2</t>
  </si>
  <si>
    <t>88dle kabelové tabulky v.č. 01.3 uvedené v PD=88.000 [A]</t>
  </si>
  <si>
    <t>RPol196</t>
  </si>
  <si>
    <t>Kabelová koncovka na CXKH-R-J 5x50 mm2, teplem smrštitelná</t>
  </si>
  <si>
    <t>RPol197</t>
  </si>
  <si>
    <t>Kabel CXKH-R-J 5x25 mm2</t>
  </si>
  <si>
    <t>66dle kabelové tabulky v.č. 01.3 uvedené v PD=66.000 [A]</t>
  </si>
  <si>
    <t>RPol198</t>
  </si>
  <si>
    <t>Kabelová koncovka na CXKH-R-J 5x25 mm2, teplem smrštitelná</t>
  </si>
  <si>
    <t>RPol199</t>
  </si>
  <si>
    <t>Kabel CXKH-R-J 5x16 mm2</t>
  </si>
  <si>
    <t>94dle kabelové tabulky v.č. 01.3 uvedené v PD=94.000 [A]</t>
  </si>
  <si>
    <t>RPol200</t>
  </si>
  <si>
    <t>Kabel CXKH-R-J 5x10 mm2</t>
  </si>
  <si>
    <t>432dle kabelové tabulky v.č. 01.3 uvedené v PD=432.000 [A]</t>
  </si>
  <si>
    <t>RPol201</t>
  </si>
  <si>
    <t>Kabel CXKH-R-J 5x6 mm2</t>
  </si>
  <si>
    <t>400dle kabelové tabulky v.č. 01.3 uvedené v PD=400.000 [A]</t>
  </si>
  <si>
    <t>RPol202</t>
  </si>
  <si>
    <t>Kabel CXKH-R-J 5x4 mm2</t>
  </si>
  <si>
    <t>508dle kabelové tabulky v.č. 01.3 uvedené v PD=508.000 [A]</t>
  </si>
  <si>
    <t>RPol203</t>
  </si>
  <si>
    <t>Kabel CXKH-R-J 5x2,5 mm2</t>
  </si>
  <si>
    <t>737dle kabelové tabulky v.č. 01.3 uvedené v PD=737.000 [A]</t>
  </si>
  <si>
    <t>RPol204</t>
  </si>
  <si>
    <t>Kabel CXKH-R-J 5x1,5 mm2</t>
  </si>
  <si>
    <t>867dle kabelové tabulky v.č. 01.3 uvedené v PD=867.000 [A]</t>
  </si>
  <si>
    <t>RPol205</t>
  </si>
  <si>
    <t>Kabel CXKH-R-J 3x4 mm2</t>
  </si>
  <si>
    <t>502dle kabelové tabulky v.č. 01.3 uvedené v PD=502.000 [A]</t>
  </si>
  <si>
    <t>RPol206</t>
  </si>
  <si>
    <t>Kabel CXKH-R-J 3x2,5 mm2</t>
  </si>
  <si>
    <t>4179dle kabelové tabulky v.č. 01.3 uvedené v PD=4 179.000 [A]</t>
  </si>
  <si>
    <t>RPol207</t>
  </si>
  <si>
    <t>Kabel CXKH-R-J 3x1,5 mm2</t>
  </si>
  <si>
    <t>3974dle kabelové tabulky v.č. 01.3 uvedené v PD=3 974.000 [A]</t>
  </si>
  <si>
    <t>RPol208</t>
  </si>
  <si>
    <t>Kabel CXKH-R-J 7x2,5 mm2</t>
  </si>
  <si>
    <t>102dle kabelové tabulky v.č. 01.3 uvedené v PD=102.000 [A]</t>
  </si>
  <si>
    <t>RPol209</t>
  </si>
  <si>
    <t>Kabel CXKH-R-J 7x1,5 mm2</t>
  </si>
  <si>
    <t>73dle kabelové tabulky v.č. 01.3 uvedené v PD=73.000 [A]</t>
  </si>
  <si>
    <t>RPol210</t>
  </si>
  <si>
    <t>Kabel CXKH-R-O 5x1,5 mm2</t>
  </si>
  <si>
    <t>523dle kabelové tabulky v.č. 01.3 uvedené v PD=523.000 [A]</t>
  </si>
  <si>
    <t>RPol211</t>
  </si>
  <si>
    <t>Kabel CXKH-R-O 2x1,5 mm2</t>
  </si>
  <si>
    <t>4553dle kabelové tabulky v.č. 01.3 uvedené v PD=4 553.000 [A]</t>
  </si>
  <si>
    <t>RPol212</t>
  </si>
  <si>
    <t>Kabel CXKH-V-J 3x1,5 mm2</t>
  </si>
  <si>
    <t>1381dle kabelové tabulky v.č. 01.3 uvedené v PD=1 381.000 [A]</t>
  </si>
  <si>
    <t>RPol213</t>
  </si>
  <si>
    <t>Kabel CXKH-V-O 5x1,5mm2</t>
  </si>
  <si>
    <t>182dle kabelové tabulky v.č. 01.3 uvedené v PD=182.000 [A]</t>
  </si>
  <si>
    <t>RPol214</t>
  </si>
  <si>
    <t>Kabel CXKH-V-O 2x1,5mm2</t>
  </si>
  <si>
    <t>174dle kabelové tabulky v.č. 01.3 uvedené v PD=174.000 [A]</t>
  </si>
  <si>
    <t>RPol215</t>
  </si>
  <si>
    <t>Elektronická značka BallMarker, červená (pro nové zemní trasy kabelů pro výstražné návěstí na západní straně</t>
  </si>
  <si>
    <t>a rezervní napájení pro dobíjení elektromobilů u vjezdové brány)</t>
  </si>
  <si>
    <t>RPol216</t>
  </si>
  <si>
    <t>Kabel JYTY 5x1 mm2</t>
  </si>
  <si>
    <t>22dle kabelové tabulky v.č. 01.3 uvedené v PD=22.000 [A]</t>
  </si>
  <si>
    <t>RPol217</t>
  </si>
  <si>
    <t>Kabel JYTY 2x1 mm2</t>
  </si>
  <si>
    <t>176dle kabelové tabulky v.č. 01.3 uvedené v PD=176.000 [A]</t>
  </si>
  <si>
    <t>RPol218</t>
  </si>
  <si>
    <t>Kabel datový Belden 2x2x0,6</t>
  </si>
  <si>
    <t>RPol219</t>
  </si>
  <si>
    <t>Kabel datový UTP 4x2x0,6</t>
  </si>
  <si>
    <t>187dle kabelové tabulky v.č. 01.3 uvedené v PD=187.000 [A]</t>
  </si>
  <si>
    <t>RPol220</t>
  </si>
  <si>
    <t>Kabel datový 9pin com. cable 5m</t>
  </si>
  <si>
    <t>RPol221</t>
  </si>
  <si>
    <t>Vodič CYA 50 zž, pospojování rozv. RH a R3.VZT na HOP, vč. připojení</t>
  </si>
  <si>
    <t>100dle kabelové tabulky v.č. 01.3 uvedené v PD=100.000 [A]</t>
  </si>
  <si>
    <t>RPol222</t>
  </si>
  <si>
    <t>Vodič CYA 16 zž, pospojování rozv. RACK, RUPS a UPS na HOP, vč. připojení</t>
  </si>
  <si>
    <t>35dle kabelové tabulky v.č. 01.3 uvedené v PD=35.000 [A]</t>
  </si>
  <si>
    <t>RPol223</t>
  </si>
  <si>
    <t>Vodič CYA 10 zž, pospojování jednotek VZT, plyn. potrubí a panelů FVE ve strojovně, kotelně a na střeše</t>
  </si>
  <si>
    <t>205dle kabelové tabulky v.č. 01.3 uvedené v PD=205.000 [A]</t>
  </si>
  <si>
    <t>RPol224</t>
  </si>
  <si>
    <t>Vodič CYA 6 zž, pospojování potrubí VZT v objektu a zařízení topení v plyn. kotelně</t>
  </si>
  <si>
    <t>230dle kabelové tabulky v.č. 01.3 uvedené v PD=230.000 [A]</t>
  </si>
  <si>
    <t>RPol225</t>
  </si>
  <si>
    <t>Kabelový štítek označovací plastový, 30x8mm, vč. pásků a popisu</t>
  </si>
  <si>
    <t>RPol226</t>
  </si>
  <si>
    <t>Ukončení vodíčů do 2,5mm2</t>
  </si>
  <si>
    <t>RPol227</t>
  </si>
  <si>
    <t>Ukončení vodíčů do 6mm2</t>
  </si>
  <si>
    <t>RPol228</t>
  </si>
  <si>
    <t>Ukončení vodíčů do 16mm2</t>
  </si>
  <si>
    <t>RPol229</t>
  </si>
  <si>
    <t>Ukončení vodíčů do 25mm2</t>
  </si>
  <si>
    <t>RPol230</t>
  </si>
  <si>
    <t>Ukončení vodíčů do 50mm2</t>
  </si>
  <si>
    <t>Poznámka:  
Topný samoregulační kabel pro el. otápění střešních vpustí bude systémovou součástí bude systémovou součástí ucelené dodávky těchto vpustí.</t>
  </si>
  <si>
    <t>D13</t>
  </si>
  <si>
    <t>2.8. Instalační krabice a svorky</t>
  </si>
  <si>
    <t>RPol231</t>
  </si>
  <si>
    <t>Instalační krabice přístrojová na omítku, 80x28mm (pro DALI ovladače)</t>
  </si>
  <si>
    <t>18     viz. výkresy D1.01.4.4-04.1ab, 04.2ab, 04.3ab a 04.4=18.000 [A]</t>
  </si>
  <si>
    <t>RPol232</t>
  </si>
  <si>
    <t>Instalační krabice přístrojová na omítku, 80x28mm dvojitá (pro 2 DALI ovladače)</t>
  </si>
  <si>
    <t>2     viz. výkresy D1.01.4.4-04.1ab, 04.2ab, 04.3ab a 04.4=2.000 [A]</t>
  </si>
  <si>
    <t>RPol551</t>
  </si>
  <si>
    <t>Instalační krabice přístrojová O 67, pod omítku, se šroubky, spojovatelná</t>
  </si>
  <si>
    <t>RPol234</t>
  </si>
  <si>
    <t>Instalační krabice přístrojová do PVC parapetního kanálu 140X70</t>
  </si>
  <si>
    <t>RPol235</t>
  </si>
  <si>
    <t>Instalační krabice na omítku s průchodkami, IP44, 100x100mm</t>
  </si>
  <si>
    <t>RPol236</t>
  </si>
  <si>
    <t>Instalační krabice na omítku s průchodkami, IP68, 100x100mm</t>
  </si>
  <si>
    <t>RPol237</t>
  </si>
  <si>
    <t>Instalační krabice na omítku s průchodkami, s požární odolností P90-R, IP66, 101x101mm</t>
  </si>
  <si>
    <t>RPol238</t>
  </si>
  <si>
    <t>Instalační svorka pružinová 3x2,5 mm2</t>
  </si>
  <si>
    <t>RPol239</t>
  </si>
  <si>
    <t>Instalační svorka pružinová 5x2,5 mm2</t>
  </si>
  <si>
    <t>D14</t>
  </si>
  <si>
    <t>2.9. Kabelové žlaby, instalační kanály, lišty a trubky vč. příslušenství</t>
  </si>
  <si>
    <t>RPol240</t>
  </si>
  <si>
    <t>Kabelový žlab drátěný 60X500, vč. spojovacích a nosných prvků výrobce, podpěry po 1,5m</t>
  </si>
  <si>
    <t>RPol241</t>
  </si>
  <si>
    <t>Kabelový žlab drátěný 60X400, vč. spojovacích a nosných prvků výrobce, podpěry po 1,5m</t>
  </si>
  <si>
    <t>RPol242</t>
  </si>
  <si>
    <t>Kabelový žlab drátěný 60X300, vč. spojovacích a nosných prvků výrobce, podpěry po 1,5m</t>
  </si>
  <si>
    <t>RPol243</t>
  </si>
  <si>
    <t>Kabelový žlab drátěný 60X200, vč. spojovacích a nosných prvků výrobce, podpěry po 1,5m</t>
  </si>
  <si>
    <t>RPol244</t>
  </si>
  <si>
    <t>Kabelový žlab drátěný 60X100, vč. spojovacích a nosných prvků výrobce, podpěry po 1,5m</t>
  </si>
  <si>
    <t>RPol245</t>
  </si>
  <si>
    <t>Kabelový žlab drátěný 60X60, vč. spojovacích a nosných prvků výrobce, podpěry po 1,5m</t>
  </si>
  <si>
    <t>RPol246</t>
  </si>
  <si>
    <t>Parapetní kanál PVC 140X70, vč. víčka, koncovek, spojovacích a kotvících prvků</t>
  </si>
  <si>
    <t>RPol247</t>
  </si>
  <si>
    <t>Stínící kanál 40X33 par. kánálu 140X70</t>
  </si>
  <si>
    <t>RPol248</t>
  </si>
  <si>
    <t>Instalační lišta PVC 50X20, vč. víčka, koncovek, spojovacích a kotvících prvků</t>
  </si>
  <si>
    <t>RPol552</t>
  </si>
  <si>
    <t>Inst. trubka tuhá O 32mm, tm. šedá, střední mech. odolnost, vč. příchytek po 1m</t>
  </si>
  <si>
    <t>RPol553</t>
  </si>
  <si>
    <t>Inst. trubka tuhá O 25mm, tm. šedá, střední mech. odolnost, vč. příchytek po 1m</t>
  </si>
  <si>
    <t>RPol527</t>
  </si>
  <si>
    <t>Kabelová chránička korugovaná, rudá, d 75mm</t>
  </si>
  <si>
    <t>RPol353</t>
  </si>
  <si>
    <t>Kabelová chránička korugovaná, rudá, d 50mm</t>
  </si>
  <si>
    <t>RPol554</t>
  </si>
  <si>
    <t>Kabelová příchytka s pož. odolností P 90-R, jednostranná, pro kabely do O 12mm</t>
  </si>
  <si>
    <t>vč. kotev do plného zdiva nebo betonu   
Podpěry vedení použité pro drátěné kabelové žlaby na střechách objektu</t>
  </si>
  <si>
    <t>RPol253</t>
  </si>
  <si>
    <t>Podpěra vedení beton / plast na plochou střechu, cca 10x14 cm</t>
  </si>
  <si>
    <t>RPol254</t>
  </si>
  <si>
    <t>Podpěra vedení do zdiva plastová 5cm, vč. vrutu a hmoždinky</t>
  </si>
  <si>
    <t>RPol255</t>
  </si>
  <si>
    <t>Průchod zemní kabelové trasy do rozvodny NN, sestava prvků HRD fy. Hauff Technik</t>
  </si>
  <si>
    <t>navržené uspořádání dle výkr. dokumentace p.č. 08</t>
  </si>
  <si>
    <t>D16</t>
  </si>
  <si>
    <t>3.1. Ochranné uzemnění</t>
  </si>
  <si>
    <t>RPol256</t>
  </si>
  <si>
    <t>Zemnící pásek 30x3,5mm, nerez V4A</t>
  </si>
  <si>
    <t>RPol555</t>
  </si>
  <si>
    <t>Zemnící drát nerez V4A O10mm</t>
  </si>
  <si>
    <t>RPol258</t>
  </si>
  <si>
    <t>Zemnící svorka pásek-pásek, nerez V4A, vč. asfalt. nátěru</t>
  </si>
  <si>
    <t>36     viz. výkres D1.01.4.4-05.1=36.000 [A]</t>
  </si>
  <si>
    <t>RPol259</t>
  </si>
  <si>
    <t>Zemnící svorka pásek-drát, nerez V4A, vč. asfalt. nátěru</t>
  </si>
  <si>
    <t>19     viz. výkres D1.01.4.4-05.1=19.000 [A]</t>
  </si>
  <si>
    <t>RPol260</t>
  </si>
  <si>
    <t>Ochranná trubka OT 1,7, vč. 2 ks držáků do zdiva, FeZn</t>
  </si>
  <si>
    <t>RPol261</t>
  </si>
  <si>
    <t>Identifikační štítek s příchytkou 7-10mm, Al</t>
  </si>
  <si>
    <t>RPol262</t>
  </si>
  <si>
    <t>Asfaltový lak na antikorozní ochranu svorek v betonu a v zemi</t>
  </si>
  <si>
    <t>Poznámka:  
Provaření zemnícího pásku k armování nosných sloupů bude součástí dodávky stavby.</t>
  </si>
  <si>
    <t>D17</t>
  </si>
  <si>
    <t>3.2. Bleskosvod</t>
  </si>
  <si>
    <t>RPol556</t>
  </si>
  <si>
    <t>Zemnící drát AlMgSi O 8mm</t>
  </si>
  <si>
    <t>700     viz. výkres D1.01.4.4-05.2=700.000 [A]</t>
  </si>
  <si>
    <t>RPol264</t>
  </si>
  <si>
    <t>Zemnící svorka drát-drát, nerez</t>
  </si>
  <si>
    <t>RPol265</t>
  </si>
  <si>
    <t>Zemnící svorka na oplechování atiky, nerez</t>
  </si>
  <si>
    <t>RPol266</t>
  </si>
  <si>
    <t>Zemnící svorka na ocelovou konstrukci, nerez</t>
  </si>
  <si>
    <t>RPol267</t>
  </si>
  <si>
    <t>Zemnící svorka zkušební, nerez</t>
  </si>
  <si>
    <t>RPol268</t>
  </si>
  <si>
    <t>Podpěra vedení beton / plast na plochou střechu</t>
  </si>
  <si>
    <t>RPol269</t>
  </si>
  <si>
    <t>RPol269.2</t>
  </si>
  <si>
    <t>Podpěra vedení do zdiva plastová 5cm, vč. samolepící</t>
  </si>
  <si>
    <t>RPol270</t>
  </si>
  <si>
    <t>Výstražná tabulka A5, PVC, schematický obrázek s textem</t>
  </si>
  <si>
    <t>„Při bouřce je zakázáno zdržovat se v okolí 3m kolem budovy!“</t>
  </si>
  <si>
    <t>D18</t>
  </si>
  <si>
    <t>RPol531</t>
  </si>
  <si>
    <t>drobný materiál Pro ucelenou montážní kompletaci celé elektroinstalace</t>
  </si>
  <si>
    <t>Kompletní drobný materiál pro ucelenou montážní kompletaci celé elektroinstalace (propoj. vodiče, sádra, popisy, hřebíky, vruty, hmoždinky apod.)</t>
  </si>
  <si>
    <t>D19</t>
  </si>
  <si>
    <t>RPol275</t>
  </si>
  <si>
    <t>Provedení potřebných měření a zkoušek</t>
  </si>
  <si>
    <t>RPol276</t>
  </si>
  <si>
    <t>Propojení ochranného pospojování VZT ve strojovně a na střeše</t>
  </si>
  <si>
    <t>RPol277</t>
  </si>
  <si>
    <t>Propojení ochranného pospojování potrubí VZT v objektu a zařízení topení v plyn. kotelně</t>
  </si>
  <si>
    <t>RPol278</t>
  </si>
  <si>
    <t>Výchozí revize s vypracováním výchozí revizní zprávy</t>
  </si>
  <si>
    <t>RPol279</t>
  </si>
  <si>
    <t>Posouzení stavby od TIČR - bude-li požadováno (hrubý odhad)</t>
  </si>
  <si>
    <t>RPol280</t>
  </si>
  <si>
    <t>Prokazatelné proškolení uživatelů s obsluhou el. zařízení (§4, vyh. 50/78 Sb.)</t>
  </si>
  <si>
    <t>D20</t>
  </si>
  <si>
    <t>6. Stavební přípomoce</t>
  </si>
  <si>
    <t>RPol557</t>
  </si>
  <si>
    <t>Zhotovení prostupu betonovým stropem do O 150mm a délky do 300mm</t>
  </si>
  <si>
    <t>RPol558</t>
  </si>
  <si>
    <t>Protipožární těsnění prostupu do O 150mm a délky do 300mm, vč. revizního štítku</t>
  </si>
  <si>
    <t>RPol559</t>
  </si>
  <si>
    <t>Zhotovení prostupu betonovým stropem do O 100mm a délky do 300mm</t>
  </si>
  <si>
    <t>RPol560</t>
  </si>
  <si>
    <t>Protipožární těsnění prostupu do O 100mm a délky do 300mm, vč. revizního štítku</t>
  </si>
  <si>
    <t>RPol561</t>
  </si>
  <si>
    <t>Zhotovení prostupu betonovým stropem do O 30mm a délky do 300mm</t>
  </si>
  <si>
    <t>20- viz. výkresy D1.01.4.4-04.1ab, 04.2ab, 04.3ab a 04.4=20.000 [A]</t>
  </si>
  <si>
    <t>RPol562</t>
  </si>
  <si>
    <t>Protipožární těsnění prostupu do O 30mm a délky do 300mm, vč. revizního štítku</t>
  </si>
  <si>
    <t>RPol563</t>
  </si>
  <si>
    <t>Zhotovení prostupu cihlovou stěnou do O 150mm a délky do 200mm</t>
  </si>
  <si>
    <t>RPol564</t>
  </si>
  <si>
    <t>Protipožární těsnění prostupu do O 150mm a délky do 200mm, vč. revizního štítku</t>
  </si>
  <si>
    <t>RPol565</t>
  </si>
  <si>
    <t>Zhotovení prostupu cihlovou stěnou do O 30mm a délky do 200mm</t>
  </si>
  <si>
    <t>RPol566</t>
  </si>
  <si>
    <t>Protipožární těsnění prostupu do O 30mm a délky do 200mm, vč. revizního štítku</t>
  </si>
  <si>
    <t>RPol567</t>
  </si>
  <si>
    <t>Zhotovení prostupu cihlovou stěnou do O 20mm a délky do 200mm, zatěsnění zdivem</t>
  </si>
  <si>
    <t>RPol568</t>
  </si>
  <si>
    <t>Zhotovení kabelového prostupu do O 100mm a délky do 250mm</t>
  </si>
  <si>
    <t>225</t>
  </si>
  <si>
    <t>RPol569</t>
  </si>
  <si>
    <t>Protipožární těsnění prostupu do O 100mm a délky do 250mm, vč. revizního štítku</t>
  </si>
  <si>
    <t>RPol570</t>
  </si>
  <si>
    <t>Zhotovení kabelového prostupu do O 100mm a délky do 200mm</t>
  </si>
  <si>
    <t>RPol571</t>
  </si>
  <si>
    <t>Protipožární těsnění prostupu do O 100mm a délky do 200mm</t>
  </si>
  <si>
    <t>RPol572</t>
  </si>
  <si>
    <t>Zhotovení kabelového prostupu do O 30mm a délky do 200mm</t>
  </si>
  <si>
    <t>RPol573</t>
  </si>
  <si>
    <t>Protipožární těsnění prostupu do O 30mm a délky do 200mm, zatěsnění zdivem</t>
  </si>
  <si>
    <t>D21</t>
  </si>
  <si>
    <t>7. Zemní práce</t>
  </si>
  <si>
    <t>RPol300</t>
  </si>
  <si>
    <t>Kabelový výkop 0,8x0,5m (HxŠ), kompletní, vč. výstr. fólie, zpětného zásypu a zhutnění</t>
  </si>
  <si>
    <t>60- viz. výkresy D1.01.4.4-06 a 07=60.000 [A]</t>
  </si>
  <si>
    <t>1) položka zahrnuje veškerý potřebný drobný instalační materiál pro ucelenou montáž zařízení, rozvaděče, skříně nebo kabelové trasy  
    výkopy pro výstražná návěstidla, čerpací stanice provozních a odpadních vod a vjezdovou bránu  
Kabelový výkop mezi objekty SO.101 a SO.102 je zahrnut v samostatném souboru D2.01  PS.201 – Dieselagregát.  
Objekty SO.102 a SO.103 jsou stavebně propojené. Realizace uzemnění a bleskosvodu musí probíhat koordinovaně, a to vč. zemních prací.   
Provaření zemnícího pásku k armování nosných sloupů bude součástí dodávky stavby.</t>
  </si>
  <si>
    <t>RPol301</t>
  </si>
  <si>
    <t>Výkop pro uzemnění 0,7x0,35m (HxŠ), vč. zpětného zásypu a zhutnění (koordinovat se stavbou)</t>
  </si>
  <si>
    <t>450- viz. výkresy D1.01.4.4-06 a 07=450.000 [A]</t>
  </si>
  <si>
    <t>1) položka zahrnuje veškerý potřebný drobný instalační materiál pro ucelenou montáž zařízení, rozvaděče, skříně nebo kabelové trasy</t>
  </si>
  <si>
    <t>RPol302</t>
  </si>
  <si>
    <t>Výkop pro pilířový rozvaděč R.ČS, 1,5x0,7x0,7xm (DxŠxH), vč. podsypu, zpětného zásypu a zhutnění</t>
  </si>
  <si>
    <t>1) položka zahrnuje veškerý potřebný drobný instalační materiál pro ucelenou montáž zařízení, rozvaděče, skříně nebo kabelové trasy  
   Kabelový výkop mezi objekty SO.101 a SO.102 je zahrnut v samostatném souboru D2.01  PS.201 – Dieselagregát.  
   Objekty SO.102 a SO.103 jsou stavebně propojené. Realizace uzemnění a bleskosvodu musí probíhat koordinovaně, a to vč. zemních prací.   
   Provaření zemnícího pásku k armování nosných sloupů bude součástí dodávky stavby.</t>
  </si>
  <si>
    <t>2.1 Ovladače nouzového vypnutí Central Stop a Total Stop</t>
  </si>
  <si>
    <t>RPol115</t>
  </si>
  <si>
    <t>Ovladač v červené uzamykatelné skříňce, rudá hlavice, 2xNC</t>
  </si>
  <si>
    <t>4- viz. výkres D1.01.4.4-04.1b=4.000 [A]</t>
  </si>
  <si>
    <t>1) položka zahrnuje veškerý potřebný drobný instalační materiál pro ucelenou montáž zařízení, rozvaděče, skříně nebo kabelové trasy  
    aretace hlavice, ovladač za proskl. víčkem, zámek, s piktogramem 'Rozbít sklo a zmáčknout'</t>
  </si>
  <si>
    <t>RPol116</t>
  </si>
  <si>
    <t>Ovladač v červené uzamykatelné skříňce, rudá hlavice, 1xNC, 1xNO</t>
  </si>
  <si>
    <t>1 - viz. výkres D1.01.4.4-04.3b=1.000 [A]</t>
  </si>
  <si>
    <t>1) položka zahrnuje veškerý potřebný drobný instalační materiál pro ucelenou montáž zařízení, rozvaděče, skříně nebo kabelové trasy  
    aretace hlavice, ovladač za proskl. víčkem, zámek, s piktogramem 'Rozbít sklo a zmáčknout'  
Nouzové vypnutí plyn. kotlů v m.č. 302</t>
  </si>
  <si>
    <t xml:space="preserve">  D1.01.4.5.1</t>
  </si>
  <si>
    <t>SO.101 - Hlavní objekt - Slaboproudé elektroinstalace - SK - nezpůsobilé</t>
  </si>
  <si>
    <t>D1.01.4.5.1</t>
  </si>
  <si>
    <t>1.6.1. Datové zásuvky a kabelové konektory RJ45</t>
  </si>
  <si>
    <t>RPol825</t>
  </si>
  <si>
    <t>Zásuvka datová cat6 set zás. 2x RJ45, UTP, kompletní</t>
  </si>
  <si>
    <t>RPol372</t>
  </si>
  <si>
    <t>Zásuvka datová cat6 set zás. 1x RJ45, UTP, kompletní</t>
  </si>
  <si>
    <t>RPol373</t>
  </si>
  <si>
    <t>Kabelový konektor RJ45, na UTP cat6, lisovací</t>
  </si>
  <si>
    <t>42viz. výkresy D1.01.4.5-07.1a, 07.2a a 07.3a =42.000 [A]</t>
  </si>
  <si>
    <t>1.6.2. Instalační krabice</t>
  </si>
  <si>
    <t>RPol826</t>
  </si>
  <si>
    <t>Krabice instalační pod omítku pro dat. zásuvku</t>
  </si>
  <si>
    <t>RPol827.1</t>
  </si>
  <si>
    <t>Krabice instalační do PVC parapetního kanálu 140X70</t>
  </si>
  <si>
    <t>16    viz. výkresy D1.01.4.5-07.1a, 07.2a a 07.3a =16.000 [A]</t>
  </si>
  <si>
    <t>RPol375</t>
  </si>
  <si>
    <t>Štítky popisovací</t>
  </si>
  <si>
    <t>Poznámka:  
   Krabice instalační podlahové, vč. silových a datových zásuvek jsou zahrnuty v samostatné složce PD  
   s označením D1.01.4.4 – Silnoproudé rozvody a bleskosvod</t>
  </si>
  <si>
    <t>1.6.3   Kabely, vč. příslušenství</t>
  </si>
  <si>
    <t>RPol828</t>
  </si>
  <si>
    <t>Kabel metalický 4 páry UTP Cat.6, drát, stíněný, 23 AWG, LSOH plášť</t>
  </si>
  <si>
    <t>11100viz. výkresy D1.01.4.5-07.1a, 07.2a a 07.3a =11 100.000 [A]</t>
  </si>
  <si>
    <t>RPol829</t>
  </si>
  <si>
    <t>Kabel metalický 4 páry FTP Cat.6, drát, venkovní, 4x2x0,55, LSOH plášť</t>
  </si>
  <si>
    <t>RPol830</t>
  </si>
  <si>
    <t>Vodič pro pospojení CYA 6 zeleno-žlutý</t>
  </si>
  <si>
    <t>RPol831</t>
  </si>
  <si>
    <t>PatchCord cat.6, délka 1m</t>
  </si>
  <si>
    <t>RPol832</t>
  </si>
  <si>
    <t>PatchCord cat.6, délka 3m</t>
  </si>
  <si>
    <t>RPol833</t>
  </si>
  <si>
    <t>PatchCord cat.6, délka 5m</t>
  </si>
  <si>
    <t>RPol834</t>
  </si>
  <si>
    <t>Elektronická značka BallMarker, oranžová, pro datový kabel v zemi (od SO.101 k interkomu u branky)</t>
  </si>
  <si>
    <t>1)položka zahrnuje veškerý potřebný drobný instalační materiál pro ucelenou montáž rozvaděče, skříně nebo funkčního souboru</t>
  </si>
  <si>
    <t>D15</t>
  </si>
  <si>
    <t>1.6.4   Kabelové trasy</t>
  </si>
  <si>
    <t>RPol835</t>
  </si>
  <si>
    <t>Stínící kanál 40X33 do par. kanálu 140X70</t>
  </si>
  <si>
    <t>5viz. výkresy D1.01.4.5-07.1a, 07.2a a 07.3a =5.000 [A]</t>
  </si>
  <si>
    <t>RPol836</t>
  </si>
  <si>
    <t>Kabelový žlab drátěný 60x300mm, pozinkovaný, vč. spojek, závěsů a kotvení, podpěry po 1,5m</t>
  </si>
  <si>
    <t>RPol837</t>
  </si>
  <si>
    <t>Kabelový žlab drátěný 60x150mm, pozinkovaný, vč. spojek, závěsů a kotvení, podpěry po 1,5m</t>
  </si>
  <si>
    <t>RPol838</t>
  </si>
  <si>
    <t>Kabelový žlab drátěný 60x100mm, pozinkovaný, vč. spojek, závěsů a kotvení, podpěry po 1,5m</t>
  </si>
  <si>
    <t>RPol839</t>
  </si>
  <si>
    <t>Kabelový žlab drátěný 60x60mm, pozinkovaný, vč. spojek, závěsů a kotvení, podpěry po 1,5m</t>
  </si>
  <si>
    <t>RPol379</t>
  </si>
  <si>
    <t>Trubka instalační PVC tuhá d=25mm, bezhalogenová, stř. mech. odolnost, vč. spojek, příchytek a kotvení</t>
  </si>
  <si>
    <t>RPol840</t>
  </si>
  <si>
    <t>Trubka instalační PVC tuhá d=25mm, stř. mech. odolnost, UV stabilní, vč. spojek,</t>
  </si>
  <si>
    <t>příchytek a kotvení (na střeše, na boku kabelových tras NN)</t>
  </si>
  <si>
    <t>RPol841</t>
  </si>
  <si>
    <t>Trubka instalační PVC ohebná d=40mm, střední mech. odolnost (do podlahy)</t>
  </si>
  <si>
    <t>RPol842</t>
  </si>
  <si>
    <t>Trubka instalační PVC ohebná d=25mm, střední mech. odolnost (do stěn)</t>
  </si>
  <si>
    <t>RPol843</t>
  </si>
  <si>
    <t>Kabelová chránička HDPE 32, oranžová (pro datový kabel v zemi k interkomu u branky)</t>
  </si>
  <si>
    <t>1.6.5   Ostatní</t>
  </si>
  <si>
    <t>RPol844</t>
  </si>
  <si>
    <t>Protipožární ucpávka PUK EI60, stěna do O 30mm do 250mm, vč. rev. štítku</t>
  </si>
  <si>
    <t>10 viz. výkresy D1.01.4.5-07.1a, 07.2a a 07.3a =10.000 [A]</t>
  </si>
  <si>
    <t>RPol845</t>
  </si>
  <si>
    <t>Protipožární ucpávka PUK EI60, stěna do O 50mm do 250mm, vč. rev. štítku</t>
  </si>
  <si>
    <t>RPol846</t>
  </si>
  <si>
    <t>Protipožární ucpávka PUK EI60, strop do O 50mm do 300mm, vč. rev. štítku</t>
  </si>
  <si>
    <t>RPol847</t>
  </si>
  <si>
    <t>Protipožární ucpávka PPK EI60, stěna do O 100mm do 250mm, vč. rev. štítku</t>
  </si>
  <si>
    <t>RPol848</t>
  </si>
  <si>
    <t>Protipožární ucpávka PPK EI60, strop do O 100mm do 300mm, vč. rev. štítku</t>
  </si>
  <si>
    <t>RPol849</t>
  </si>
  <si>
    <t>Protipožární ucpávka PPK EI60, strop do O 200mm do 300mm, vč. rev. štítku</t>
  </si>
  <si>
    <t>1.7   Podružný materiál</t>
  </si>
  <si>
    <t>RPol850</t>
  </si>
  <si>
    <t>Pro ucelenou montážní kompletaci celé elektroinstalace (propoj. vodiče, sádra, popisy, hřebíky, vruty, hmoždinky, konektory apod.)</t>
  </si>
  <si>
    <t>1.8   Související činnosti</t>
  </si>
  <si>
    <t>RPol853</t>
  </si>
  <si>
    <t>Koordinace instalace kabelových tras se silnoproudými rozvody a ostatními profesemi</t>
  </si>
  <si>
    <t>RPol854</t>
  </si>
  <si>
    <t>Napojení hlavního datového rozvaděče na přívod telefonní sítě a SEK</t>
  </si>
  <si>
    <t>RPol855</t>
  </si>
  <si>
    <t>Oživení, programování a nastavení</t>
  </si>
  <si>
    <t>RPol856</t>
  </si>
  <si>
    <t>Měření přípojného bodu, tisk protokolu</t>
  </si>
  <si>
    <t>RPol857</t>
  </si>
  <si>
    <t>Komplexní zkoušky</t>
  </si>
  <si>
    <t>RPol858</t>
  </si>
  <si>
    <t>Výchozí revize s vypracováním VRZ</t>
  </si>
  <si>
    <t>RPol859</t>
  </si>
  <si>
    <t>RPol861</t>
  </si>
  <si>
    <t>Posouzení stavby od TIČR (bude-li požadováno) - pouze tech. odhad</t>
  </si>
  <si>
    <t>1.9  Stavební přípomoce</t>
  </si>
  <si>
    <t>RPol862</t>
  </si>
  <si>
    <t>Zhotovení prostupu betonovou podlahou/stropem do O200mm, délky do 0,3m</t>
  </si>
  <si>
    <t>RPol863</t>
  </si>
  <si>
    <t>Zhotovení prostupu betonovou podlahou/stropem do O100mm, délky do 0,3m</t>
  </si>
  <si>
    <t>RPol864</t>
  </si>
  <si>
    <t>Zhotovení prostupu betonovou stěnou do O30mm, délky do 0,3m</t>
  </si>
  <si>
    <t>RPol865</t>
  </si>
  <si>
    <t>Zhotovení prostupu cihlovou stěnou do O100mm, délky do 0,25m</t>
  </si>
  <si>
    <t>RPol866</t>
  </si>
  <si>
    <t>Zhotovení prostupu cihlovou stěnou do O50mm, délky do 0,25</t>
  </si>
  <si>
    <t>RPol867</t>
  </si>
  <si>
    <t>Zhotovení prostupu cihlovou stěnou do O30mm, délky do 0,25m</t>
  </si>
  <si>
    <t>RPol868</t>
  </si>
  <si>
    <t>Zhotovení svislé drážky v cihlové stěně do 30x30mm</t>
  </si>
  <si>
    <t>130 - viz. výkresy D1.01.4.5-07.1a, 07.2a a 07.3a =130.000 [A]</t>
  </si>
  <si>
    <t>RPol869</t>
  </si>
  <si>
    <t>Zhotovení drážky v betonové podlaze do 50x50mm</t>
  </si>
  <si>
    <t>RPol870</t>
  </si>
  <si>
    <t>Následné zahození drážky a prostupů maltou, vč. potřebných zdících hmot (cca)</t>
  </si>
  <si>
    <t>1.1.1. Datový rozvaděč Rack1 - IDF1 (1.NP, m.č. 110)</t>
  </si>
  <si>
    <t>RPol800.1</t>
  </si>
  <si>
    <t>Stojanový datový rozvaděč 19“ 45U 800x800mm, kompletní rozvaděč, zatížitelnost 400kg</t>
  </si>
  <si>
    <t>1 - viz. výkres D1.01.4.5-02=1.000 [A]</t>
  </si>
  <si>
    <t>1)položka zahrnuje veškerý potřebný drobný instalační materiál pro ucelenou montáž rozvaděče, skříně nebo funkčního souboru  
Stojanový datový rozvaděč 19“ 45U 800x800mm, 4 posuvné vertikální lišty k instalaci zařízení,  
ocelový svařovaný skelet s možností osazení krycími panely, přední dveře dvoukřídlé, sklo dveří  
bezpečnostní tvrzené, tloušťka 4 mm, dveře vč. zámků, zadní a boční kryty demontovatelné,  
příprava pro ventilátory, vč. zemnící sady, kompletní rozvaděč, zatížitelnost 400kg</t>
  </si>
  <si>
    <t>RPol801</t>
  </si>
  <si>
    <t>Montážní sada</t>
  </si>
  <si>
    <t>RPol802</t>
  </si>
  <si>
    <t>Patch panel Cat6 1U 24xRJ45, osazený</t>
  </si>
  <si>
    <t>RPol803</t>
  </si>
  <si>
    <t>Vyvazovací panel 19“, 1U jednostranná plastová lišta</t>
  </si>
  <si>
    <t>RPol804</t>
  </si>
  <si>
    <t>Optická vana vč. čela pro 12x SC duplexních spojek, vybavená, s optickým managementem</t>
  </si>
  <si>
    <t>RPol805</t>
  </si>
  <si>
    <t>Optická spojka SC duplexní, pro optické konektory</t>
  </si>
  <si>
    <t>RPol806</t>
  </si>
  <si>
    <t>Pigtail SC SM</t>
  </si>
  <si>
    <t>RPol807</t>
  </si>
  <si>
    <t>Rozvodný panel 9x 230 V, 50 Hz s přepěťovou ochranou</t>
  </si>
  <si>
    <t>RPol808</t>
  </si>
  <si>
    <t>Ventilační jednotka spodní / horní / boční, termostat, 230 V / 90 W – 4 ventilátory</t>
  </si>
  <si>
    <t>RPol809</t>
  </si>
  <si>
    <t>Osvětlovací jednotka 1U</t>
  </si>
  <si>
    <t>RPol810</t>
  </si>
  <si>
    <t>Metalický switch 24 portů 2 porty SFP optické SM 1Gbps, stohovatelný, plný management</t>
  </si>
  <si>
    <t>RPol811</t>
  </si>
  <si>
    <t>RPol812</t>
  </si>
  <si>
    <t>RPol813</t>
  </si>
  <si>
    <t>PatchCord duplex FO SC/SC 5m</t>
  </si>
  <si>
    <t>RPol814</t>
  </si>
  <si>
    <t>Telefonní ústředna stavebně rozšiřitelná, až 100 vnitřních linek, SIP a IP server síťových komunikací,</t>
  </si>
  <si>
    <t>1) položka zahrnuje veškerý potřebný drobný instalační materiál pro ucelenou montáž rozvaděče, skříně nebo funkčního souboru  
Telefonní ústředna  stavebně rozšiřitelná, až 100 vnitřních linek, SIP a IP server síťových komunikací,   
   vestavěné jednotné zasílání zpráv s až 24 porty na jednotku, přímá podpora až pro 100 uživatelů SIP,  
   až 10 vnějších linek SIP. Podpora analogových linek (10), linek ISDN2 a ISDN30 s provolbou, výkonná  
   podpora aplikací, včetně licence pro 30 vnitřních linek, ucelená dodávka, včetně potřebných Patch Panelů,  
   svorkovnic, organizačních prvků a drobného montážního materiálu, potřebného pro ucelenoukompletaci ústředny</t>
  </si>
  <si>
    <t>RPol815</t>
  </si>
  <si>
    <t>Záložní zdroj UPS 230/230V3kVA, 2U, vč. ochrany proti přepětí tř.D</t>
  </si>
  <si>
    <t>1) položka zahrnuje veškerý potřebný drobný instalační materiál pro ucelenou montáž rozvaděče, skříně nebo funkčního souboru  
Potřebná prostorová rezerva pro:  
   montážní prostor 15U rezervovaný pro řídící zařízení výjezdové technologie  
   montážní prostor 4U rezervovaný pro zařízení dálkového dohledu SŽ</t>
  </si>
  <si>
    <t>1.1.2. Datový rozvaděč Rack2 – IDF2 (1.NP, m.č. 110)</t>
  </si>
  <si>
    <t>RPol800</t>
  </si>
  <si>
    <t>Stojanový datový rozvaděč 19“ 45U 800x800mm</t>
  </si>
  <si>
    <t>1) položka zahrnuje veškerý potřebný drobný instalační materiál pro ucelenou montáž rozvaděče, skříně nebo funkčního souboru  
Stojanový datový rozvaděč 19“ 45U 800x800mm, 4 posuvné vertikální lišty k instalaci zařízení,  
   ocelový svařovaný skelet s možností osazení krycími panely, přední dveře dvoukřídlé, sklo dveří  
   bezpečnostní tvrzené, tloušťka 4 mm, dveře vč. zámků, zadní a boční kryty demontovatelné,  
   příprava pro ventilátory, vč. zemnící sady, kompletní rozvaděč, zatížitelnost 400kg</t>
  </si>
  <si>
    <t>1) položka zahrnuje veškerý potřebný drobný instalační materiál pro ucelenou montáž rozvaděče, skříně nebo funkčního souboru</t>
  </si>
  <si>
    <t>1.1.3. Datový rozvaděč Rack3 – IDF3 (1.NP, m.č. 110)</t>
  </si>
  <si>
    <t>1- viz. výkres D1.01.4.5-02=1.000 [A]</t>
  </si>
  <si>
    <t>RPol816</t>
  </si>
  <si>
    <t>Metalický switch 24 portů 2 porty SFP optické SM 1Gbps, stohovatelný, PoE 12W na port, plný management</t>
  </si>
  <si>
    <t>1) položka zahrnuje veškerý potřebný drobný instalační materiál pro ucelenou montáž rozvaděče, skříně nebo funkčního souboru  
Potřebná prostorová rezerva pro:  
   montážní prostor 2U rezervovaný pro blok základnové RDST HZS ČR   
   montážní prostor 2U rezervovaný pro blok základnové RDST HZS SŽ   
   montážní prostor 2U rezervovaný pro blok GSM-R Gateway   
   montážní prostor 2U rezervovaný pro blok GSM Gateway 4G/5G</t>
  </si>
  <si>
    <t>1.2. Zařízení jednotného času - JČ</t>
  </si>
  <si>
    <t>RPol817</t>
  </si>
  <si>
    <t>Hlavní hodiny pro prostředí počítačových sítí, instalace do racku, přijímač DCF 77,</t>
  </si>
  <si>
    <t>1   - viz. výkres D1.01.4.5-02=1.000 [A]</t>
  </si>
  <si>
    <t>1) položka zahrnuje veškerý potřebný drobný instalační materiál pro ucelenou montáž rozvaděče, skříně nebo funkčního souboru  
   umístění v serveru IDF3 v 1.NP v m.č. 110</t>
  </si>
  <si>
    <t>RPol818</t>
  </si>
  <si>
    <t>Hodiny stropní oboustranné připojitelné do sítě LAN, napájené z PoE, digitální, vč. držáku a uchycení</t>
  </si>
  <si>
    <t>RPol819</t>
  </si>
  <si>
    <t>Hodiny nástěnné připojitelné do sítě LAN, napájené z PoE, digitální, vč. držáku a uchycení</t>
  </si>
  <si>
    <t>18  viz. výkresy D1.01.4.5-06, 07.1a, 07.2a a 07.3a =18.000 [A]</t>
  </si>
  <si>
    <t>1.3. Zařízení kamerového systému – VSS (CCTV)</t>
  </si>
  <si>
    <t>RPol820</t>
  </si>
  <si>
    <t>Kamera vnitřní/venkovní</t>
  </si>
  <si>
    <t>12- viz. výkres D1.01.4.5-04.1 a 07.2a =12.000 [A]</t>
  </si>
  <si>
    <t>DOME barevná IP kamera s rozlišením min. 4Mpx, počet snímků 1920 x 1080 @ 25fps, motorický objektiv s   
   proměnnou ohniskovou vzdáleností 2,8-12 mm, napájení přes PoE, WDR120dB reálné, citlivost  vysoká,   
   dual stream, detekce sabotáže, detekce ztráty sítě, infrapřísvit do 30m, IP67, IK10</t>
  </si>
  <si>
    <t>RPol821</t>
  </si>
  <si>
    <t>Síťový videorekordér</t>
  </si>
  <si>
    <t>1)položka zahrnuje veškerý potřebný drobný instalační materiál pro ucelenou montáž rozvaděče, skříně nebo funkčního souboru  
   NVR pro 16 IP kamer, instalace do racku, umístění v serveru IDF1 ve 3.NP v m.č. 303, rozlišení záznamu   
   min. HD, 800 obrázků /sec., kapacita záznamu min. 12TB, vstupy/výstupy pro spínání a indikaci dalších   
   zařízení, 2x LAN 10/10/1000 Mbps</t>
  </si>
  <si>
    <t>RPol822</t>
  </si>
  <si>
    <t>IP dveřní interkom, 2-tlačítkový, dvoucestná komunikace, zabudovaná kamera s rozlišením 2MPx Low-Lux</t>
  </si>
  <si>
    <t>1) položka zahrnuje veškerý potřebný drobný instalační materiál pro ucelenou montáž rozvaděče, skříně nebo funkčního souboru  
   (barevná), CMOSImage Sensor. Video komprese: H.264, IR přísvit 3m, vč. krabice pro zapuštěnou montáž,   
   IP65,IK08 (u hl. vchodu do stanice)</t>
  </si>
  <si>
    <t>RPol823</t>
  </si>
  <si>
    <t>1- viz. výkres D1.01.4.5-07.1a=1.000 [A]</t>
  </si>
  <si>
    <t>1)  položka zahrnuje veškerý potřebný drobný instalační materiál pro ucelenou montáž rozvaděče, skříně nebo funkčního soubor  
   (barevná), CMOSImage Sensor. Video komprese: H.264, IR přísvit 3m, kontrola přístupu pomocí zabudované   
   čtečky mag. karet, vč. krabice pro zapuštěnou montáž,  IP65,IK08 (u stupní branky v oplocení)  
Související dodávka investora:  
   Velkoplošné monitory dle standardu investora (3x m.č. 203, 1x m.č. 207)  
   PC vč. SW a ovládacího systému pro 12 kamer, kompletní (m.č. 203)  
Není součástí soupisu materiálu tohoto projektu.</t>
  </si>
  <si>
    <t>1.4. Zařízení WIFI</t>
  </si>
  <si>
    <t>RPol824</t>
  </si>
  <si>
    <t>Access point WIFI</t>
  </si>
  <si>
    <t>10   viz. výkresy D1.01.4.5-07.1a, 07.2a a 07.3a =10.000 [A]</t>
  </si>
  <si>
    <t>rychlost přenosu dat až 1,3 Gb/s, pásma 2,4 GHz a 5 GHz, Wi-Fi standardy a/b/g/n/ac, interní antény,   
   vč. držáku a uchycení</t>
  </si>
  <si>
    <t xml:space="preserve">  D1.01.4.5.2</t>
  </si>
  <si>
    <t>SO.101 - Hlavní objekt - Slaboproudé elektroinstalace - STA - nezpůsobilé</t>
  </si>
  <si>
    <t>D1.01.4.5.2</t>
  </si>
  <si>
    <t>2.4   Související činnosti</t>
  </si>
  <si>
    <t>RPol881</t>
  </si>
  <si>
    <t>1- viz. výkresy D1.01.4.5-07.1a, 07.2a a 07.3a =1.000 [A]</t>
  </si>
  <si>
    <t>RPol882</t>
  </si>
  <si>
    <t>Měření TV signálu, zapojení a nastavení antény, oživení , zkoušky</t>
  </si>
  <si>
    <t>RPol883</t>
  </si>
  <si>
    <t>RPol416</t>
  </si>
  <si>
    <t>Provedení prostupů je společné s rozvody SK</t>
  </si>
  <si>
    <t>2.1   Rozvaděč a zařízení</t>
  </si>
  <si>
    <t>RPol871</t>
  </si>
  <si>
    <t>Rozvaděč R.STA pro TV rozvody, celoplastová rozvodnice, na omítku, IP65, 600x400x250mm (VxŠxH),</t>
  </si>
  <si>
    <t>1 - viz. výkres D1.4.5-04.2=1.000 [A]</t>
  </si>
  <si>
    <t>1) položka zahrnuje veškerý potřebný drobný instalační materiál pro ucelenou montáž rozvaděče, skříně nebo funkčního souboru  
   vč. 20ks vývodky M16, uzamykatelný</t>
  </si>
  <si>
    <t>RPol872</t>
  </si>
  <si>
    <t>Přepěťová ochrana TV rozvodů ( např. FX-230TV)</t>
  </si>
  <si>
    <t>RPol873</t>
  </si>
  <si>
    <t>EMP MULTISWITCH pro 24 účastníků ( např. MS5/24PIU-6)</t>
  </si>
  <si>
    <t>RPol874</t>
  </si>
  <si>
    <t>Televizní anténa DVB-T2 (na střeše m.č. 303), vč. nosné konstrukce</t>
  </si>
  <si>
    <t>2.2.1. TV zásuvky</t>
  </si>
  <si>
    <t>RPol875</t>
  </si>
  <si>
    <t>Zásuvka TV a rozhlas set zás. TV+R, bílá, kompletní</t>
  </si>
  <si>
    <t>18viz. výkresy D1.01.4.5-07.1a, 07.2a a 07.3a =18.000 [A]</t>
  </si>
  <si>
    <t>zásuvky budou dodány kompletní vč. vícenásobných rámečků v koordinaci se zásuvkami 230V</t>
  </si>
  <si>
    <t>2.2.2. Krabice</t>
  </si>
  <si>
    <t>RPol876</t>
  </si>
  <si>
    <t>Krabice instalační přístrojová pod omítku</t>
  </si>
  <si>
    <t>15   viz. výkresy D1.01.4.5-07.1a, 07.2a a 07.3a =15.000 [A]</t>
  </si>
  <si>
    <t>RPol827</t>
  </si>
  <si>
    <t>Krabice instalační do parapetního kanálu PK 140X70</t>
  </si>
  <si>
    <t>2.2.3. Kabel</t>
  </si>
  <si>
    <t>RPol877</t>
  </si>
  <si>
    <t>Kabel koaxiální Class A Cu/Al, vodič Cu 1,12mm, impedance 75 ?, white, indoor</t>
  </si>
  <si>
    <t>750  viz. výkresy D1.01.4.5-04.2, 07.1a, 07.2a a 07.3a =750.000 [A]</t>
  </si>
  <si>
    <t>2.1.3   Kabelové trasy</t>
  </si>
  <si>
    <t>54viz. výkresy D1.01.4.5-07.1a, 07.2a a 07.3a =54.000 [A]</t>
  </si>
  <si>
    <t>Poznámka:  
V ostatních částech kabelových tras jsou kabely STA uloženy v drátěných žlabech SK</t>
  </si>
  <si>
    <t>2.3   Podružný materiál</t>
  </si>
  <si>
    <t>RPol878</t>
  </si>
  <si>
    <t xml:space="preserve">  D1.01.4.5.3</t>
  </si>
  <si>
    <t>SO.101 - Hlavní objekt - Slaboproudé elektroinstalace - PZTS - nezpůsobilé</t>
  </si>
  <si>
    <t>D1.01.4.5.3</t>
  </si>
  <si>
    <t>3.1. Ústředna a zařízení</t>
  </si>
  <si>
    <t>RPol885</t>
  </si>
  <si>
    <t>napojení na PCO, vč. certifikace</t>
  </si>
  <si>
    <t>1) položka zahrnuje veškerý potřebný drobný instalační materiál pro ucelenou montáž rozvaděče, skříně nebo funkčního souboru  
2) práce provádí pouze firma s certifikaci na instalaci vybraného uceleného systému PZTS</t>
  </si>
  <si>
    <t>RPol886</t>
  </si>
  <si>
    <t>Systémový napájecí zdroj do ústředny, 12VDC, vč. záložního akumulátoru 75Ah, AUX min.1,5A</t>
  </si>
  <si>
    <t>1viz. výkresy D1.01.4.5-05, 7.1a, 07.2a, 07.3a a 07.4 =1.000 [A]</t>
  </si>
  <si>
    <t>1) položka zahrnuje veškerý potřebný drobný instalační materiál pro ucelenou montáž rozvaděče, skříně nebo funkčního souboru  
2) práce provádí pouze firma s certifikaci na instalaci vybraného uceleného systému PZTS  
   (záložní akumulátor ve skříni  pro ústřednu, 12V/75Ah, certifikovaný EN-54)</t>
  </si>
  <si>
    <t>RPol887</t>
  </si>
  <si>
    <t>Odrušovací filtr, speciální síťový</t>
  </si>
  <si>
    <t>RPol888</t>
  </si>
  <si>
    <t>Vložka zámku pro ústředny PZTS</t>
  </si>
  <si>
    <t>RPol889</t>
  </si>
  <si>
    <t>Karta relé do ústředny PZTS</t>
  </si>
  <si>
    <t>RPol890</t>
  </si>
  <si>
    <t>LED opakovací tablo sběrnicové, plnohodnotné zobrazení a ovládání z LCD (ve 2.NP, m.č. 203 - OIS)</t>
  </si>
  <si>
    <t>RPol891</t>
  </si>
  <si>
    <t>Přístupová LCD klávesnice sběrnicová, dotyková, pro správu ústředny, CZ verze (v 1.NP, m.č. 101)</t>
  </si>
  <si>
    <t>RPol892</t>
  </si>
  <si>
    <t>Koncentrátor 8x vyvážený vstup, bzučák, vč. montážního boxu</t>
  </si>
  <si>
    <t>RPol893</t>
  </si>
  <si>
    <t>Siréna venkovní zálohovaná, vč. záložního akumulátoru</t>
  </si>
  <si>
    <t>RPol894</t>
  </si>
  <si>
    <t>Čidlo prostorové duální PIR 120st., dosah min.12m s antimaskingem, vč. kl. držáku</t>
  </si>
  <si>
    <t>RPol895</t>
  </si>
  <si>
    <t>Magnetický spínač čtyřdrátový, na garážová vrata, pojezdový</t>
  </si>
  <si>
    <t>RPol896</t>
  </si>
  <si>
    <t>Magnetický spínač čtyřdrátový, na jednokřídlé dveře</t>
  </si>
  <si>
    <t>RPol897</t>
  </si>
  <si>
    <t>Magnetický spínač čtyřdrátový, na dřevěné a plastové povrchy, dvoukřídlé dveře</t>
  </si>
  <si>
    <t>RPol898</t>
  </si>
  <si>
    <t>Krabice rozvodná s ochranným kontaktem, vč. zapojení</t>
  </si>
  <si>
    <t>RPol899</t>
  </si>
  <si>
    <t>Modul CRM (řídící jednotka) pro čtečku přístupových karet, vč. zdroje 230VAC/12VDC, vč. ovládání zámku a záložního akumulátoru, pro připojení na sběrnici, se si</t>
  </si>
  <si>
    <t>Modul CRM (řídící jednotka) pro čtečku přístupových karet, vč. zdroje 230VAC/12VDC, vč. ovládání zámku a záložního akumulátoru, pro připojení na sběrnici, se signalizací stavu (otevřeno/zavřeno)</t>
  </si>
  <si>
    <t>RPol900</t>
  </si>
  <si>
    <t>Čtečka přístupových karet, vnitřní provedení</t>
  </si>
  <si>
    <t>2viz. výkresy D1.01.4.5-05, 7.1a, 07.2a, 07.3a a 07.4 =2.000 [A]</t>
  </si>
  <si>
    <t>RPol901</t>
  </si>
  <si>
    <t>Čtečka přístupových karet, venkovní provedení antivandal</t>
  </si>
  <si>
    <t>1) položka zahrnuje veškerý potřebný drobný instalační materiál pro ucelenou montáž rozvaděče, skříně nebo funkčního souboru  
2) práce provádí pouze firma s certifikaci na instalaci vybraného uceleného systému PZTS  
Typ čteček, přístupových karet, nebo čipů apod., dle výběru investora/provozovatele.   
Elektromagnetický zámek  12VDC (3ks), s nízkým příkonem (dodávka dveří)</t>
  </si>
  <si>
    <t>3.2.1. Kabely</t>
  </si>
  <si>
    <t>RPol400</t>
  </si>
  <si>
    <t>Kabel metalický pro sběrnici systému 4x0,8, (2x2x0,8) kat. B2cas1d0(1)</t>
  </si>
  <si>
    <t>350 viz. výkresy D1.01.4.5-05, 7.1a, 07.2a, 07.3a a 07.4 =350.000 [A]</t>
  </si>
  <si>
    <t>RPol401</t>
  </si>
  <si>
    <t>Kabel metalický připojení detektorů 2x2x0,5, kat. B2cas1d0(1)</t>
  </si>
  <si>
    <t>RPol902</t>
  </si>
  <si>
    <t>Kabel metalický pro připojení el. zámků 2x0,8 kat. B2cas1d0(1)</t>
  </si>
  <si>
    <t>RPol903</t>
  </si>
  <si>
    <t>Vodič pro pospojování CYA 6 zelenožlutý</t>
  </si>
  <si>
    <t>3.2.2. Kabelové trasy</t>
  </si>
  <si>
    <t>305viz. výkresy D1.01.4.5-05, 7.1a, 07.2a, 07.3a a 07.4 =305.000 [A]</t>
  </si>
  <si>
    <t>RPol403</t>
  </si>
  <si>
    <t>Trubka instalační ocelová d 20/15,8mm, velmi vysoká mech. odolnost</t>
  </si>
  <si>
    <t>vč. příchytek, hmoždinek a vrutů (pro mag. spínače garážových vrat)  
Poznámka:   
V ostatních částech kabelových tras jsou kabely PZTS uloženy v drátěných žlabech SK</t>
  </si>
  <si>
    <t>3.2.3. Ostatní</t>
  </si>
  <si>
    <t>RPol904</t>
  </si>
  <si>
    <t>18  viz. výkresy D1.01.4.5-05, 7.1a, 07.2a, 07.3a a 07.4 =18.000 [A]</t>
  </si>
  <si>
    <t>RPol905</t>
  </si>
  <si>
    <t>Protipožární ucpávka PUK EI60, strop do O 30mm do 300mm, vč. rev. štítku</t>
  </si>
  <si>
    <t>Ostatní protipožární ucpávky jsou společné s rozvody SK, viz. odst. 1.6.5</t>
  </si>
  <si>
    <t>3.3   Podružný materiál</t>
  </si>
  <si>
    <t>RPol906</t>
  </si>
  <si>
    <t>3.4   Související činnosti</t>
  </si>
  <si>
    <t>RPol909</t>
  </si>
  <si>
    <t>Propojení na PCO MP, nebo jinou bezpečnostní službu dle výběru investora</t>
  </si>
  <si>
    <t>RPol910</t>
  </si>
  <si>
    <t>RPol911</t>
  </si>
  <si>
    <t>Práce ve výškách, použití lešení</t>
  </si>
  <si>
    <t>RPol912</t>
  </si>
  <si>
    <t>Programování, ostatní související SW práce, nastavení, oživení systému, komplexní zkoušky a uvedení do provozu</t>
  </si>
  <si>
    <t>RPol913</t>
  </si>
  <si>
    <t>3.5. Stavební přípomoce</t>
  </si>
  <si>
    <t>RPol914</t>
  </si>
  <si>
    <t>Zhotovení prostupu betonovou podlahou/stropem do O30mm, délky do 0,3m</t>
  </si>
  <si>
    <t>RPol915</t>
  </si>
  <si>
    <t>RPol916</t>
  </si>
  <si>
    <t>95 - viz. výkresy D1.01.4.5-05, 7.1a, 07.2a, 07.3a a 07.4 =95.000 [A]</t>
  </si>
  <si>
    <t>Provedení ostatních prostupů je společné s rozvody SK</t>
  </si>
  <si>
    <t xml:space="preserve">  D1.01.4.5.4</t>
  </si>
  <si>
    <t>SO.101 - Hlavní objekt - Slaboproudé elektroinstalace - ZS - nezpůsobilé</t>
  </si>
  <si>
    <t>D1.01.4.5.4</t>
  </si>
  <si>
    <t>4.2.4. Ostatní</t>
  </si>
  <si>
    <t>RPol946</t>
  </si>
  <si>
    <t>20viz. výkresy D1.01.4.5-06, 7.1b, 07.2b, 07.3b a 07.4 =20.000 [A]</t>
  </si>
  <si>
    <t>RPol947</t>
  </si>
  <si>
    <t>Protipožární ucpávka PPK EI60, stěna do O 100mm do 250mm</t>
  </si>
  <si>
    <t>RPol948</t>
  </si>
  <si>
    <t>Protipožární ucpávka PUK EI60, strop do O 30mm do 300mm</t>
  </si>
  <si>
    <t>RPol949</t>
  </si>
  <si>
    <t>Protipožární ucpávka PUK EI60, strop do O 50mm do 300mm</t>
  </si>
  <si>
    <t>4.3. Podružný materiál</t>
  </si>
  <si>
    <t>RPol950</t>
  </si>
  <si>
    <t>Pro ucelenou montážní kompletaci celé elektroinstalace (propoj. vodiče, popisy, vruty, hmoždinky apod.)</t>
  </si>
  <si>
    <t>4.4. Související činnosti</t>
  </si>
  <si>
    <t>RPol953</t>
  </si>
  <si>
    <t>Napájení ústředny ZS, propojení ZS na datové sítě</t>
  </si>
  <si>
    <t>1) položka zahrnuje veškerý potřebný drobný instalační materiál pro ucelenou montáž rozvaděče, skříně nebo funkčního souboru  
2) práce provádí pouze firma s certifikaci na instalaci vybraného uceleného systému ZS</t>
  </si>
  <si>
    <t>RPol954</t>
  </si>
  <si>
    <t>Programování, související SW práce, nastavení, oživení, komplexní zkoušky a uvedení do provozu</t>
  </si>
  <si>
    <t>2) práce provádí pouze firma s certifikaci na instalaci vybraného uceleného systému ZS</t>
  </si>
  <si>
    <t>RPol955</t>
  </si>
  <si>
    <t>RPol956</t>
  </si>
  <si>
    <t>4.5. Stavební přípomoce</t>
  </si>
  <si>
    <t>RPol958</t>
  </si>
  <si>
    <t>Zhotovení prostupu betonovou podlahou/stropem do O50mm, délky do 0,3m</t>
  </si>
  <si>
    <t>RPol959</t>
  </si>
  <si>
    <t>RPol960</t>
  </si>
  <si>
    <t>RPol961</t>
  </si>
  <si>
    <t>20- viz. výkresy D1.01.4.5-06, 7.1b, 07.2b, 07.3b a 07.4 =20.000 [A]</t>
  </si>
  <si>
    <t>RPol962</t>
  </si>
  <si>
    <t>Zhotovení prostupu betonovou stěnou do O30mm, délky do 0,25m</t>
  </si>
  <si>
    <t>RPol963</t>
  </si>
  <si>
    <t>Zhotovení svislé drážky v betonové podlaze do 40x40mm</t>
  </si>
  <si>
    <t>4.1.1. Ústředna ZS</t>
  </si>
  <si>
    <t>RPol917</t>
  </si>
  <si>
    <t>Digitální ústředna, 4 kanálový systém, 4 vstupy, kompletní, vč. řídící jednotky, zesilovačů, zál. zesilovače, napájecího zdroje, funkční komplet (dle normy EN-5</t>
  </si>
  <si>
    <t>Digitální ústředna, 4 kanálový systém, 4 vstupy, kompletní, vč. řídící jednotky, zesilovačů, zál. zesilovače, napájecího zdroje, funkční komplet (dle normy EN-54-16)</t>
  </si>
  <si>
    <t>1viz. výkresy D1.01.4.5-06, 7.1b, 07.2b, 07.3b a 07.4 =1.000 [A]</t>
  </si>
  <si>
    <t>RPol918</t>
  </si>
  <si>
    <t>Datový rozvaděč 19“ 27U 600x600mm, kompletní, vybavený propojovací kabeláží</t>
  </si>
  <si>
    <t>RPol919</t>
  </si>
  <si>
    <t>Systémová vana 19" pro funkční moduly</t>
  </si>
  <si>
    <t>RPol920</t>
  </si>
  <si>
    <t>Adaptér 19" 3U</t>
  </si>
  <si>
    <t>RPol921</t>
  </si>
  <si>
    <t>Adaptér 19" 2U</t>
  </si>
  <si>
    <t>RPol922</t>
  </si>
  <si>
    <t>Zaslepovací panel systémové vany, zadní</t>
  </si>
  <si>
    <t>RPol923</t>
  </si>
  <si>
    <t>Zaslepovací panel systémové vany, čelní</t>
  </si>
  <si>
    <t>RPol924</t>
  </si>
  <si>
    <t>Karta hlasových zpráv, max. 30 MP3 souborů</t>
  </si>
  <si>
    <t>RPol925</t>
  </si>
  <si>
    <t>Karta 8 monitorovaných vstupů pro externí ovládání</t>
  </si>
  <si>
    <t>RPol926</t>
  </si>
  <si>
    <t>Karta procesoru systému</t>
  </si>
  <si>
    <t>RPol927</t>
  </si>
  <si>
    <t>Karta dohledu systémových prvků a funkci</t>
  </si>
  <si>
    <t>RPol928</t>
  </si>
  <si>
    <t>Modul přehrávače FM/RDS/DAB/DAB, USB, LAN, WIFI, AUX, UPnP, mob. aplikace, 19"</t>
  </si>
  <si>
    <t>RPol929</t>
  </si>
  <si>
    <t>Vstupní modul 4 audio signály, každý kanál s DSP procesorem</t>
  </si>
  <si>
    <t>RPol930</t>
  </si>
  <si>
    <t>Zesilovač digitální koncový, třída D, 4 x200W, každý kanál DSP procesor</t>
  </si>
  <si>
    <t>2viz. výkresy D1.01.4.5-06, 7.1b, 07.2b, 07.3b a 07.4 =2.000 [A]</t>
  </si>
  <si>
    <t>RPol931</t>
  </si>
  <si>
    <t>Oddělovací transformátor pro připojení počítače TECHNO (Mserver), na DIN lištu (230/230V, 500VA)</t>
  </si>
  <si>
    <t>RPol932</t>
  </si>
  <si>
    <t>Kabel programovací, RS-232, 3 m</t>
  </si>
  <si>
    <t>RPol933</t>
  </si>
  <si>
    <t>Kabel napájecí, 0,5m</t>
  </si>
  <si>
    <t>RPol934</t>
  </si>
  <si>
    <t>Kabel sběrnicový, 2HU</t>
  </si>
  <si>
    <t>RPol935</t>
  </si>
  <si>
    <t>Sestavení zařízení ústředny NZS, kompletní vnitřní funkční propojení</t>
  </si>
  <si>
    <t>4.1.2. Mikrofonní stanice</t>
  </si>
  <si>
    <t>RPol936</t>
  </si>
  <si>
    <t>Mikrofonní stanice digitální stanice pro 6 zón, nebo All, nastavení hlasitosti, komfortní mikrofon,</t>
  </si>
  <si>
    <t>3 viz. výkresy D1.01.4.5-06 a 07.2b=3.000 [A]</t>
  </si>
  <si>
    <t>1) položka zahrnuje veškerý potřebný drobný instalační materiál pro ucelenou montáž rozvaděče, skříně nebo funkčního souboru  
2) práce provádí pouze firma s certifikaci na instalaci vybraného uceleného systému ZS  
   směrová charakteristika mikrofonu, připojení kabelem FTP</t>
  </si>
  <si>
    <t>4.1.3. Reproduktory</t>
  </si>
  <si>
    <t>RPol937</t>
  </si>
  <si>
    <t>Reproduktor 6 W nástěnný, 100V, 6/3/1,5W, MDF, IP44</t>
  </si>
  <si>
    <t>RPol938</t>
  </si>
  <si>
    <t>Reproduktor 6 W stropní podhledový, 100V, 6/3/1,5W</t>
  </si>
  <si>
    <t>4.2.1. Kabely a vodiče</t>
  </si>
  <si>
    <t>RPol939</t>
  </si>
  <si>
    <t>Kabel metalický CXKH-R-O 2x1,5mm2, B2ca,s1,d0(d1)</t>
  </si>
  <si>
    <t>735 viz. výkresy D1.01.4.5-06, 7.1b, 07.2b, 07.3b a 07.4 =735.000 [A]</t>
  </si>
  <si>
    <t>RPol940</t>
  </si>
  <si>
    <t>Kabel metalický FTP 4x2x0,55 Cat6, B2ca,s1a,d1</t>
  </si>
  <si>
    <t>RPol941</t>
  </si>
  <si>
    <t>Kabel metalický UTP Cat6 Patchcord, 3m (mikrofonní stanice)</t>
  </si>
  <si>
    <t>RPol942</t>
  </si>
  <si>
    <t>Kabel metalický UTP Ca Patchcord, 5m (vstup IP telefonie, DATA, audio linka)</t>
  </si>
  <si>
    <t>4.2.2. Krabice vč. svorek, datové zásuvky</t>
  </si>
  <si>
    <t>RPol421</t>
  </si>
  <si>
    <t>Krabice instalační IP44, 100x100mm, vč. kotev a vrutů</t>
  </si>
  <si>
    <t>32 viz. výkresy D1.01.4.5-06, 7.1b, 07.2b, 07.3b a 07.4 =32.000 [A]</t>
  </si>
  <si>
    <t>RPol943</t>
  </si>
  <si>
    <t>Datová zásuvka ISDN, bílá, pod omítku, kompletní (mikr. stanice m.č. 203)</t>
  </si>
  <si>
    <t>RPol944</t>
  </si>
  <si>
    <t>Datová zásuvka ISDN, bílá, do podlahové krabice (mikr. stanice m.č. 206)</t>
  </si>
  <si>
    <t>4.2.3. Kabelové trasy</t>
  </si>
  <si>
    <t>RPol945</t>
  </si>
  <si>
    <t>Instalační kabelová lišta PVC, 80X40, vč. víčka koncovek a kotvení</t>
  </si>
  <si>
    <t>505 viz. výkresy D1.01.4.5-06, 7.1b, 07.2b, 07.3b a 07.4 =505.000 [A]</t>
  </si>
  <si>
    <t xml:space="preserve">  D1.01.4.6</t>
  </si>
  <si>
    <t>SO.101 - Hlavní objekt - Vnitřní rozvod OPZ - nezpůsobilé</t>
  </si>
  <si>
    <t>D1.01.4.6</t>
  </si>
  <si>
    <t>132212112R</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</si>
  <si>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</si>
  <si>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</si>
  <si>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1.0*0.8*1.0=0.800 [A] 
Celkem: A=0.800 [B]</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</si>
  <si>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</si>
  <si>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</si>
  <si>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167151112</t>
  </si>
  <si>
    <t>Nakládání, skládání a překládání neulehlého výkopku nebo sypaniny strojně nakládání, množství přes 100 m3, z hornin třídy těžitelnosti II, skupiny 4 a 5</t>
  </si>
  <si>
    <t>1.0*0.8*0.3=0.240 [A] 
Celkem: A=0.240 [B]</t>
  </si>
  <si>
    <t>171201201</t>
  </si>
  <si>
    <t>Uložení sypaniny na skládky nebo meziskládky bez hutnění s upravením uložené sypaniny do předepsaného tvaru</t>
  </si>
  <si>
    <t>174101101</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</si>
  <si>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</si>
  <si>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</si>
  <si>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</si>
  <si>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58331200</t>
  </si>
  <si>
    <t>štěrkopísek netříděný</t>
  </si>
  <si>
    <t>0.24*2.2=0.528 [A] 
Celkem: A=0.528 [B]</t>
  </si>
  <si>
    <t>181912112</t>
  </si>
  <si>
    <t>Úprava pláně vyrovnáním výškových rozdílů ručně v hornině třídy těžitelnosti I skupiny 3 se zhutněním</t>
  </si>
  <si>
    <t>1.0*0.8=0.800 [A] 
Celkem: A=0.800 [B]</t>
  </si>
  <si>
    <t>23-M</t>
  </si>
  <si>
    <t>Montáže potrubí</t>
  </si>
  <si>
    <t>230032029</t>
  </si>
  <si>
    <t>Montáž přírubových spojů do PN 16 DN 80</t>
  </si>
  <si>
    <t>31946409</t>
  </si>
  <si>
    <t>příruba přivařovací s krkem 11 416 pro PN16 DN 80</t>
  </si>
  <si>
    <t>230040005</t>
  </si>
  <si>
    <t>Montáž trubních dílů závitových DN 3/4"</t>
  </si>
  <si>
    <t>551551025</t>
  </si>
  <si>
    <t>plynová hadice FLEXI DN20 Z R3/4" x M G3/4"</t>
  </si>
  <si>
    <t>230040006</t>
  </si>
  <si>
    <t>Montáž trubních dílů závitových DN 1"</t>
  </si>
  <si>
    <t>plynová hadice FLEXI DN25 Z R1" x M G1"</t>
  </si>
  <si>
    <t>19761012</t>
  </si>
  <si>
    <t>vsuvka redukovaná mosaz nikovaná 1"x3/4"</t>
  </si>
  <si>
    <t>31942518</t>
  </si>
  <si>
    <t>šroubení přechod vnější/vnitřním/Fp (plyn) 1"</t>
  </si>
  <si>
    <t>230040026</t>
  </si>
  <si>
    <t>Zhotovení vnějšího závitu "G" DN 1"</t>
  </si>
  <si>
    <t>230170001</t>
  </si>
  <si>
    <t>Příprava pro zkoušku těsnosti potrubí DN do 40</t>
  </si>
  <si>
    <t>230170002</t>
  </si>
  <si>
    <t>Příprava pro zkoušku těsnosti potrubí DN přes 40 do 80</t>
  </si>
  <si>
    <t>230170003</t>
  </si>
  <si>
    <t>Příprava pro zkoušku těsnosti potrubí DN přes 80 do 125</t>
  </si>
  <si>
    <t>230170011</t>
  </si>
  <si>
    <t>Zkouška těsnosti potrubí DN do 40</t>
  </si>
  <si>
    <t>230170012</t>
  </si>
  <si>
    <t>Zkouška těsnosti potrubí DN přes 40 do 80</t>
  </si>
  <si>
    <t>230170013</t>
  </si>
  <si>
    <t>Zkouška těsnosti potrubí DN přes 80 do 125</t>
  </si>
  <si>
    <t>230201106</t>
  </si>
  <si>
    <t>Montáž trubních dílů ocelových přivařovacích O do 60,3 mm, tl. stěny 3,2 mm</t>
  </si>
  <si>
    <t>230201115R</t>
  </si>
  <si>
    <t>navařovací trubka DN25 s vnějším závitem 1"</t>
  </si>
  <si>
    <t>230205251</t>
  </si>
  <si>
    <t>Montáž trubních dílů PE průměru do 110 mm elektrotvarovky nebo svařované na tupo O 90, tl. stěny 5,2 mm</t>
  </si>
  <si>
    <t>28615974</t>
  </si>
  <si>
    <t>elektrospojka SDR11 PE 100 PN16 D 90mm</t>
  </si>
  <si>
    <t>286149904R</t>
  </si>
  <si>
    <t>prostup zdi HSP PE-S d 90/DN 80</t>
  </si>
  <si>
    <t>36-M</t>
  </si>
  <si>
    <t>Montáž prov.,měř. a regul. zařízení</t>
  </si>
  <si>
    <t>360410073R</t>
  </si>
  <si>
    <t>Montáž čidel Montáž tlakoměru, průměr D 60, 100, 160 mm, bez přenosu</t>
  </si>
  <si>
    <t>38841149</t>
  </si>
  <si>
    <t>tlakoměr průměr skříně D 160mm se spodním přípojem rozsah 0-10MPa</t>
  </si>
  <si>
    <t>723</t>
  </si>
  <si>
    <t>Zdravotechnika - vnitřní plynovod</t>
  </si>
  <si>
    <t>723150304</t>
  </si>
  <si>
    <t>Potrubí z ocelových trubek hladkých černých spojovaných svařováním tvářených za tepla O 31,8/2,6</t>
  </si>
  <si>
    <t>31630465</t>
  </si>
  <si>
    <t>oblouk trubkový typ 3D tvar 90° - K3 D 33,7mm tl 2,6mm</t>
  </si>
  <si>
    <t>723150314</t>
  </si>
  <si>
    <t>Potrubí z ocelových trubek hladkých černých spojovaných svařováním tvářených za tepla O 89/3,6</t>
  </si>
  <si>
    <t>31630528</t>
  </si>
  <si>
    <t>oblouk trubkový typ 3D tvar 90° - K3 D 88,9mm tl 3,2mm</t>
  </si>
  <si>
    <t>316448040</t>
  </si>
  <si>
    <t>ocel kovaný T-kus redukovaný DN 80/25/80 PN 16</t>
  </si>
  <si>
    <t>723150315</t>
  </si>
  <si>
    <t>Potrubí z ocelových trubek hladkých černých spojovaných svařováním tvářených za tepla O 108/4</t>
  </si>
  <si>
    <t>55283842</t>
  </si>
  <si>
    <t>dno klenuté S235JR PN16 108x4mm DN 100</t>
  </si>
  <si>
    <t>ocel kovaný T-kus redukovaný DN 100/50/100 PN 16</t>
  </si>
  <si>
    <t>723150352</t>
  </si>
  <si>
    <t>Potrubí z ocelových trubek hladkých černých spojovaných redukce - zhotovení kováním přes 2 DN DN 50/25</t>
  </si>
  <si>
    <t>723150355R</t>
  </si>
  <si>
    <t>Potrubí z ocelových trubek hladkých černých spojovaných redukce - zhotovení kováním přes 2 DN DN 100/80</t>
  </si>
  <si>
    <t>723150367</t>
  </si>
  <si>
    <t>Potrubí z ocelových trubek hladkých černých spojovaných chráničky O 57/3,2</t>
  </si>
  <si>
    <t>723150367R</t>
  </si>
  <si>
    <t>Prostup zdi - pažnice + kompaktní těsnění S(SC) 50/32</t>
  </si>
  <si>
    <t>723150372</t>
  </si>
  <si>
    <t>Potrubí z ocelových trubek hladkých černých spojovaných chráničky O 133/4,5</t>
  </si>
  <si>
    <t>Prostup zdi - pažnice + kompaktní těsnění S(SC) 125/92</t>
  </si>
  <si>
    <t>723150368R</t>
  </si>
  <si>
    <t>Prostup střechou - pažnice + kompaktní těsnění S(SC) 125/92</t>
  </si>
  <si>
    <t>723219104</t>
  </si>
  <si>
    <t>Armatury přírubové montáž armatur přírubových ostatních typů DN 80</t>
  </si>
  <si>
    <t>48466570</t>
  </si>
  <si>
    <t>uzávěr bezpečnostní kulový kohout přírubový PN16 100</t>
  </si>
  <si>
    <t>42261650R</t>
  </si>
  <si>
    <t>filtr plynový přírubový DN80 PN16</t>
  </si>
  <si>
    <t>723239103</t>
  </si>
  <si>
    <t>Armatury se dvěma závity montáž armatur se dvěma závity ostatních typů G 1"</t>
  </si>
  <si>
    <t>55138963</t>
  </si>
  <si>
    <t>kohout kulový plnoprůtokový nikl ovládání páčka PN35 T 185°C (EN 331, MOP 5) 1" žlutý</t>
  </si>
  <si>
    <t>998723102</t>
  </si>
  <si>
    <t>Přesun hmot pro vnitřní plynovod stanovený z hmotnosti přesunovaného materiálu vodorovná dopravní vzdálenost do 50 m v objektech výšky přes 6 do 12 m</t>
  </si>
  <si>
    <t>751</t>
  </si>
  <si>
    <t>Vzduchotechnika</t>
  </si>
  <si>
    <t>751572101</t>
  </si>
  <si>
    <t>Závěs kruhového potrubí pomocí objímky, kotvené do betonu průměru potrubí do 100 mm</t>
  </si>
  <si>
    <t>DN25 
13.3=13.300 [A] 
'DN80 
51.0=51.000 [B] 
'DN100 
2.6=2.600 [C] 
Celkem: A+B+C=66.900 [D]</t>
  </si>
  <si>
    <t>42392870</t>
  </si>
  <si>
    <t>konzola 100/100-27 otvor D 11mm</t>
  </si>
  <si>
    <t>42392872</t>
  </si>
  <si>
    <t>konzola 150/150 otvor D 12,5mm</t>
  </si>
  <si>
    <t>42392874</t>
  </si>
  <si>
    <t>konzole 300/200 otvor D 17mm</t>
  </si>
  <si>
    <t>42390144</t>
  </si>
  <si>
    <t>objímka potrubí dvoušroubová M8 31–38 1"</t>
  </si>
  <si>
    <t>42390152</t>
  </si>
  <si>
    <t>objímka potrubí dvoušroubová M8/M10 87-92 3"</t>
  </si>
  <si>
    <t>42390154</t>
  </si>
  <si>
    <t>objímka potrubí dvoušroubová M8/M10 102–116 4"</t>
  </si>
  <si>
    <t>767</t>
  </si>
  <si>
    <t>Konstrukce zámečnické</t>
  </si>
  <si>
    <t>767995112</t>
  </si>
  <si>
    <t>Montáž ostatních atypických zámečnických konstrukcí hmotnosti přes 5 do 10 kg</t>
  </si>
  <si>
    <t>767995112R</t>
  </si>
  <si>
    <t>Instalační rám včetně příslušenství</t>
  </si>
  <si>
    <t>783</t>
  </si>
  <si>
    <t>Dokončovací práce - nátěry</t>
  </si>
  <si>
    <t>783614651</t>
  </si>
  <si>
    <t>Základní antikorozní nátěr armatur a kovových potrubí jednonásobný potrubí do DN 50 mm syntetický standardní</t>
  </si>
  <si>
    <t>DN25 
13.30=13.300 [A] 
Celkem: A=13.300 [B]</t>
  </si>
  <si>
    <t>783614661</t>
  </si>
  <si>
    <t>Základní antikorozní nátěr armatur a kovových potrubí jednonásobný potrubí přes DN 50 do DN 100 mm syntetický standardní</t>
  </si>
  <si>
    <t>DN80 
51.0=51.000 [A] 
'DN100 
2.6=2.600 [B] 
Celkem: A+B=53.600 [C]</t>
  </si>
  <si>
    <t>783617611</t>
  </si>
  <si>
    <t>Krycí nátěr (email) armatur a kovových potrubí potrubí do DN 50 mm dvojnásobný syntetický standardní</t>
  </si>
  <si>
    <t>783617631</t>
  </si>
  <si>
    <t>Krycí nátěr (email) armatur a kovových potrubí potrubí přes DN 50 do DN 100 mm dvojnásobný syntetický standardní</t>
  </si>
  <si>
    <t>Trubní vedení</t>
  </si>
  <si>
    <t>899721111</t>
  </si>
  <si>
    <t>Signalizační vodič na potrubí DN do 150 mm</t>
  </si>
  <si>
    <t>899722114</t>
  </si>
  <si>
    <t>Krytí potrubí z plastů výstražnou fólií z PVC šířky 40 cm</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</si>
  <si>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</si>
  <si>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</si>
  <si>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</si>
  <si>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</si>
  <si>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</si>
  <si>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Hodinové zúčtovací sazby</t>
  </si>
  <si>
    <t>HZS4212</t>
  </si>
  <si>
    <t>Hodinové zúčtovací sazby ostatních profesí revizní a kontrolní činnost revizní technik specialista</t>
  </si>
  <si>
    <t>HOD</t>
  </si>
  <si>
    <t>HZS4232</t>
  </si>
  <si>
    <t>Hodinové zúčtovací sazby ostatních profesí revizní a kontrolní činnost technik odborný</t>
  </si>
  <si>
    <t xml:space="preserve">  D1.01.4.7</t>
  </si>
  <si>
    <t>SO.101 - Hlavní objekt - Rozvody stlačeného vzduchu - nezpůsobilé</t>
  </si>
  <si>
    <t>D1.01.4.7</t>
  </si>
  <si>
    <t>Kompresorová stanice 1,3 MPa (místnost 130b)</t>
  </si>
  <si>
    <t>RPol89</t>
  </si>
  <si>
    <t>Kompaktní šroubový kompresor výkon cca 500Nl/min. při přetlaku 1,25 MPa s třífázovým elektromotem 5,5, kW, 3x400 V, doplněný kondenzační sušičkou s tlakovým ros</t>
  </si>
  <si>
    <t>Kompaktní šroubový kompresor výkon cca 500Nl/min. při přetlaku 1,25 MPa s třífázovým elektromotem 5,5, kW, 3x400 V, doplněný kondenzační sušičkou s tlakovým rosným bodem +3°C a vzdušníkem 270 litrů</t>
  </si>
  <si>
    <t>RPol172</t>
  </si>
  <si>
    <t>Filtrace vzduchu na kvalitu vzduchu viz. zpráva</t>
  </si>
  <si>
    <t>RPol233</t>
  </si>
  <si>
    <t>Odvaděč kondenzátu bude sloužit pro odvod kondenzátu z tlakové nádoby kompresoru</t>
  </si>
  <si>
    <t>RPol249</t>
  </si>
  <si>
    <t>Separátor olej-voda k oddělování a čištění kondenzátu obsahujícího olej</t>
  </si>
  <si>
    <t>RPol250</t>
  </si>
  <si>
    <t>Hadice připojení kompresoru pryžová na stlačený vzduch s koncovkami DN 1" L= 1,5 m</t>
  </si>
  <si>
    <t>RPol251</t>
  </si>
  <si>
    <t>Propojení odvaděče kondenzátu se separátorem pomocí hadic</t>
  </si>
  <si>
    <t>Kompresorová stanice 30,0 MPa (místnost 121a)</t>
  </si>
  <si>
    <t>RPol252</t>
  </si>
  <si>
    <t>Tříválcový čtyřstupňový kompresor ve stabilním provedení, provedení silent, poháněný trojfázovým motorem 3x 400V, 50Hz, výkon 5,5 kW, max. přetlak 35,0 MPa, výk</t>
  </si>
  <si>
    <t>Tříválcový čtyřstupňový kompresor ve stabilním provedení, provedení silent, poháněný trojfázovým motorem 3x 400V, 50Hz, výkon 5,5 kW, max. přetlak 35,0 MPa, výkon 15m3/hod, mazání tlakovým olejem, včetně úpravy vzduchu odpovídající ČSN EN 12021, ovládání z plnící lišty</t>
  </si>
  <si>
    <t>RPol257</t>
  </si>
  <si>
    <t>Připojení kompresoru: 3m TR 8x1,5 AISI316/316L bezešvá, Kohout PN500 nerez, manometr pr.60 0-60 MPa, Svěrná šroubení AISI316 na propojení dva kroužky</t>
  </si>
  <si>
    <t>RPol263</t>
  </si>
  <si>
    <t>Zásoba VTL vzduchu: 2 ks tl. lahví 50 l 30 MPa s ventilem, 2x připojení tl. lahví pomocí TR8x1,5 délky 0,6m a šroubení AISI316, 4x kohout PN500 nerez, 1x manome</t>
  </si>
  <si>
    <t>Zásoba VTL vzduchu: 2 ks tl. lahví 50 l 30 MPa s ventilem, 2x připojení tl. lahví pomocí TR8x1,5 délky 0,6m a šroubení AISI316, 4x kohout PN500 nerez, 1x manometr pr. 100 0-60MPa, 1x pojistný ventil 33 MPa, 5x T šroubení svěrné AISI316 pr.10, potrubí na propojen pr. 10x1,5 - 0,5m AISI316, šroubení svěrné AISI316 jednotlivých prvků dva kroužky</t>
  </si>
  <si>
    <t>Rozvod stlačeného vzduchu 1,3 MPa</t>
  </si>
  <si>
    <t>RPol271</t>
  </si>
  <si>
    <t>Potrubí stlačeného vzduchu z trubek Al DN25, PN20</t>
  </si>
  <si>
    <t>RPol272</t>
  </si>
  <si>
    <t>Potrubí stlačeného vzduchu z trubek Al DN15, PN20</t>
  </si>
  <si>
    <t>RPol283</t>
  </si>
  <si>
    <t>Uložení potrubí DN25 systémové včetně spojovacího a kotvícího materiálu</t>
  </si>
  <si>
    <t>RPol284</t>
  </si>
  <si>
    <t>Uložení potrubí DN15 systémové včetně spojovacího a kotvícího materiálu</t>
  </si>
  <si>
    <t>RPol285</t>
  </si>
  <si>
    <t>Kohout uzavírací pro vzduch DN 25, s pákou na centrálnim rozvodu</t>
  </si>
  <si>
    <t>RPol286</t>
  </si>
  <si>
    <t>Ukončení v rozvodu pomocí kohoutu DN15 (1/2") a průmyslové rychlospojky provedení mosaz</t>
  </si>
  <si>
    <t>RPol287</t>
  </si>
  <si>
    <t>Ukončení v rozvodu pomocí kohoutu DN15 (1/2") - připojení pro RETTBOX</t>
  </si>
  <si>
    <t>RPol288</t>
  </si>
  <si>
    <t>Ocelová chránička na potrubí DN25</t>
  </si>
  <si>
    <t>RPol289</t>
  </si>
  <si>
    <t>Ocelová chránička na potrubí DN15</t>
  </si>
  <si>
    <t>RPol290</t>
  </si>
  <si>
    <t>Značení potrubí směrem průtoku "stalčený vzduch STL"</t>
  </si>
  <si>
    <t>RPol291</t>
  </si>
  <si>
    <t>Úseková tlaková zkouška</t>
  </si>
  <si>
    <t>RPol292</t>
  </si>
  <si>
    <t>Závěrečná tlaková zkouška + REVIZE</t>
  </si>
  <si>
    <t>Rozvod stlačeného vzduchu 30,0 MPa</t>
  </si>
  <si>
    <t>RPol293</t>
  </si>
  <si>
    <t>Plnicí lišta s 4 výstupy 300 bar. Plnicí lišta je osazena tlakoměrem, 4x rychlouzavírací ventil 30MPa, plnící hadice 30MPa, kotvení do stěny, ovládání kompresor</t>
  </si>
  <si>
    <t>Plnicí lišta s 4 výstupy 300 bar. Plnicí lišta je osazena tlakoměrem, 4x rychlouzavírací ventil 30MPa, plnící hadice 30MPa, kotvení do stěny, ovládání kompresoru a propojení ovládání s kompresorem.</t>
  </si>
  <si>
    <t>RPol294</t>
  </si>
  <si>
    <t>Ukončení VTL: kohout nerez PN500 se šroubením na tr 10x1,5, manometr pr.60 0- 60MPa, T šroubení pod manometr a šroubení manometru (vše svěrné dva kroužky AISI 3</t>
  </si>
  <si>
    <t>Ukončení VTL: kohout nerez PN500 se šroubením na tr 10x1,5, manometr pr.60 0- 60MPa, T šroubení pod manometr a šroubení manometru (vše svěrné dva kroužky AISI 316)</t>
  </si>
  <si>
    <t>RPol295</t>
  </si>
  <si>
    <t>Trubky stlačeného vzduchu nerez AISI316/316L spojované tvarovkami s řezným prstencem D10x1,5</t>
  </si>
  <si>
    <t>RPol296</t>
  </si>
  <si>
    <t>Spojka svěrná nerez AISI316 dva kroužky koleno pr 10 mm</t>
  </si>
  <si>
    <t>RPol297</t>
  </si>
  <si>
    <t>Spojka svěrná nerez AISI316 dva kroužky přímá pr 10 mm</t>
  </si>
  <si>
    <t>RPol298</t>
  </si>
  <si>
    <t>T kus svěrná nerez AISI316 dva kroužky přímá pr 10 mm</t>
  </si>
  <si>
    <t>RPol299</t>
  </si>
  <si>
    <t>Kohout kulový nerez 1.4571 PN 50 MPa, DN 15 s připojením na řezný prstenec</t>
  </si>
  <si>
    <t>RPol523</t>
  </si>
  <si>
    <t>Manometr pr. 63 0-60MPa, včetně šroubení svěrného na TR10 a těsnění</t>
  </si>
  <si>
    <t>RPol524</t>
  </si>
  <si>
    <t>Uložení potrubí nerez, sestávající z objímky PP, upevňovacích šroubů,kotvící desky, vrutů a hmoždin na potrubí pr.10 mm</t>
  </si>
  <si>
    <t>RPol525</t>
  </si>
  <si>
    <t>Chránička nerez potrubí 10x1,5</t>
  </si>
  <si>
    <t>RPol526</t>
  </si>
  <si>
    <t>RPol528</t>
  </si>
  <si>
    <t>Závěrečná tlaková zkouška + revize + přítomnost TIČR</t>
  </si>
  <si>
    <t>Společné</t>
  </si>
  <si>
    <t>RPol533</t>
  </si>
  <si>
    <t>Technická přípomoc</t>
  </si>
  <si>
    <t>RPol534</t>
  </si>
  <si>
    <t>Řízení montáží</t>
  </si>
  <si>
    <t xml:space="preserve">  D1.01.4.8</t>
  </si>
  <si>
    <t>SO.101 - Hlavní objekt - Měření a regulace, systém řízení - způsobilé</t>
  </si>
  <si>
    <t>D1.01.4.8</t>
  </si>
  <si>
    <t>Společné náklady</t>
  </si>
  <si>
    <t>RPol637</t>
  </si>
  <si>
    <t>Runtime SW MERBON SCADA 5000</t>
  </si>
  <si>
    <t>RPol638</t>
  </si>
  <si>
    <t>PC v konfiguraci pro Domat Merbon SCADA, LCD monitor, klávesnice, myš, OS</t>
  </si>
  <si>
    <t>Prvky MaR</t>
  </si>
  <si>
    <t>RHL1, HL2</t>
  </si>
  <si>
    <t>Ultrazvukový snímač hladiny do 15m, 4-20mA + konzole na stěnu</t>
  </si>
  <si>
    <t>RPol535</t>
  </si>
  <si>
    <t>Nástěnné tlačítko IP65</t>
  </si>
  <si>
    <t>RPol536</t>
  </si>
  <si>
    <t>Meteostanice, směr a síla větru, vlhkost, teplota, rosný bod, Modbus RTU</t>
  </si>
  <si>
    <t>RPol537</t>
  </si>
  <si>
    <t>Pyranometr 4-20mA</t>
  </si>
  <si>
    <t>RPol538</t>
  </si>
  <si>
    <t>Zdroj 24VDC, 60W</t>
  </si>
  <si>
    <t>RK12</t>
  </si>
  <si>
    <t>Rozvodnice 6M IP67 vč.DIN lišty a vývodek</t>
  </si>
  <si>
    <t>RPol539</t>
  </si>
  <si>
    <t>Regulátor konvektoru FCR013, Modbus RTU</t>
  </si>
  <si>
    <t>RPol540</t>
  </si>
  <si>
    <t>Komunikativní ovladač na zeď UC013</t>
  </si>
  <si>
    <t>RPol541</t>
  </si>
  <si>
    <t>Zdroj PWR 10</t>
  </si>
  <si>
    <t>RPol542</t>
  </si>
  <si>
    <t>Tafo - zdroj napájecí konvektorů12V, 90W</t>
  </si>
  <si>
    <t>RPol543</t>
  </si>
  <si>
    <t>Tafo - zdroj napájecí konvektorů 12V, 60W</t>
  </si>
  <si>
    <t>RPol544</t>
  </si>
  <si>
    <t>Regulátor otopných těles a podlahovky UC102</t>
  </si>
  <si>
    <t>RPol545</t>
  </si>
  <si>
    <t>Zdroj pro termické hlavice PWR011</t>
  </si>
  <si>
    <t>RPol546</t>
  </si>
  <si>
    <t>Termoelektrické hlavice 230VAC, NO vč.adaptéru</t>
  </si>
  <si>
    <t>RK1-RK9</t>
  </si>
  <si>
    <t>Rozvodnice s mont.deskou 400x300x250</t>
  </si>
  <si>
    <t>RPol547</t>
  </si>
  <si>
    <t>Výzbroj rozvodnice (vývodky, DIN lišta, můstky,...) + vydrátování</t>
  </si>
  <si>
    <t>RK10-RK11</t>
  </si>
  <si>
    <t>Rozvodnice 6M IP65 vč.DIN lišty a vývodek</t>
  </si>
  <si>
    <t>RPol548</t>
  </si>
  <si>
    <t>Vydrátování a vyzbrojení rozvodnic</t>
  </si>
  <si>
    <t>RPol612</t>
  </si>
  <si>
    <t>Poruchový systém Kotelník V.1</t>
  </si>
  <si>
    <t>RPol613</t>
  </si>
  <si>
    <t>snímač úniku plynu CH4 E2630-LEL</t>
  </si>
  <si>
    <t>RPol614</t>
  </si>
  <si>
    <t>snímač úniku plynu CH4 E2630-CO</t>
  </si>
  <si>
    <t>RPol615</t>
  </si>
  <si>
    <t>Kabeláž a zapojení čidel systému Kotelník</t>
  </si>
  <si>
    <t>RPol616</t>
  </si>
  <si>
    <t>Čidlo kouře VDK-10</t>
  </si>
  <si>
    <t>RPol617</t>
  </si>
  <si>
    <t>Převodník KNX/Modbus TCP IBOX-MBS-KNX</t>
  </si>
  <si>
    <t>RPol624</t>
  </si>
  <si>
    <t>Plovákový spínač Mercury MC 10m standard kabel 3x1 PVC</t>
  </si>
  <si>
    <t>RHL3</t>
  </si>
  <si>
    <t>Řídící systém</t>
  </si>
  <si>
    <t>RPol549</t>
  </si>
  <si>
    <t>Digiální řídicí stanice markMX</t>
  </si>
  <si>
    <t>RPol574</t>
  </si>
  <si>
    <t>RPol575</t>
  </si>
  <si>
    <t>Modul R095 (R232/M-BUS)</t>
  </si>
  <si>
    <t>RPol576</t>
  </si>
  <si>
    <t>Multiswitch 5 port</t>
  </si>
  <si>
    <t>RPol618</t>
  </si>
  <si>
    <t>Digiální řídicí stanice IMIO110</t>
  </si>
  <si>
    <t>RPol619</t>
  </si>
  <si>
    <t>Modul R430 32xDI</t>
  </si>
  <si>
    <t>RPol620</t>
  </si>
  <si>
    <t>Modul R220 12xDO</t>
  </si>
  <si>
    <t>Rozvaděč a výzbroj</t>
  </si>
  <si>
    <t>RPol577</t>
  </si>
  <si>
    <t>Rozvaděč oceloplechový, 800x600x300 vč.mont.desky a PE aN můstků + vydrátování</t>
  </si>
  <si>
    <t>RFA1</t>
  </si>
  <si>
    <t>Jistič 1/16A/B</t>
  </si>
  <si>
    <t>RFA2,FA3</t>
  </si>
  <si>
    <t>Jistič 1/6A/C</t>
  </si>
  <si>
    <t>RFA5</t>
  </si>
  <si>
    <t>Jistič 1/10A/B</t>
  </si>
  <si>
    <t>RFA4</t>
  </si>
  <si>
    <t>Jistič 2/6A/B dvoupólový</t>
  </si>
  <si>
    <t>RPol578</t>
  </si>
  <si>
    <t>Zdroj NZ10T/24VDC</t>
  </si>
  <si>
    <t>RFu1,Fu2</t>
  </si>
  <si>
    <t>Pojistka trubičková skleněná 100mA – sokl řadový</t>
  </si>
  <si>
    <t>RPol579</t>
  </si>
  <si>
    <t>Zdroj PWR 010</t>
  </si>
  <si>
    <t>RPol580</t>
  </si>
  <si>
    <t>Svorky řadové 2,5 bílé</t>
  </si>
  <si>
    <t>RPol581</t>
  </si>
  <si>
    <t>Svorky řadové 2,5 modré</t>
  </si>
  <si>
    <t>RPol582</t>
  </si>
  <si>
    <t>Svorky řadové 2,5 Z/Ž</t>
  </si>
  <si>
    <t>RPol583</t>
  </si>
  <si>
    <t>Rozvaděčové lišty 100/100</t>
  </si>
  <si>
    <t>RPol584</t>
  </si>
  <si>
    <t>Signálnbí světlo 230VAC, červené, komplet na zeď</t>
  </si>
  <si>
    <t>RPol585</t>
  </si>
  <si>
    <t>Štítky na popisy sada</t>
  </si>
  <si>
    <t>RPol586</t>
  </si>
  <si>
    <t>Servisní zásuvka 230VAC, 6A</t>
  </si>
  <si>
    <t>RPol587</t>
  </si>
  <si>
    <t>Ostatní komponenty výzbroje rozvaděče</t>
  </si>
  <si>
    <t>RPol588</t>
  </si>
  <si>
    <t>Propojovací kabel ethernet</t>
  </si>
  <si>
    <t>RFA2,FA3,FA6, F</t>
  </si>
  <si>
    <t>RFA5,</t>
  </si>
  <si>
    <t>RPol625</t>
  </si>
  <si>
    <t>Rozvaděč plastový, IP65, 3x18U</t>
  </si>
  <si>
    <t>RFA2,FA3,FA6</t>
  </si>
  <si>
    <t>RPol626</t>
  </si>
  <si>
    <t>Kabely vč. nosných konstrukcí a montážní materiál včetně montáže</t>
  </si>
  <si>
    <t>RPol589</t>
  </si>
  <si>
    <t>JYTY 2x1</t>
  </si>
  <si>
    <t>RPol590</t>
  </si>
  <si>
    <t>JY(St)Y 1x2x0,6</t>
  </si>
  <si>
    <t>RPol591</t>
  </si>
  <si>
    <t>JY(St)Y 2x2x0,6</t>
  </si>
  <si>
    <t>RPol592</t>
  </si>
  <si>
    <t>JY(St)Y 4x2x0,6</t>
  </si>
  <si>
    <t>RPol593</t>
  </si>
  <si>
    <t>CYKY-J 3x1.5</t>
  </si>
  <si>
    <t>RPol594</t>
  </si>
  <si>
    <t>UTP Cat.5e</t>
  </si>
  <si>
    <t>RPol595</t>
  </si>
  <si>
    <t>Žlab 100x40 plastový</t>
  </si>
  <si>
    <t>RPol596</t>
  </si>
  <si>
    <t>Žlab drátěný 50x50</t>
  </si>
  <si>
    <t>RPol597</t>
  </si>
  <si>
    <t>Podpěry (20x), konzole(10x), spojky(120), kolena(11x), T-kusy (9x)</t>
  </si>
  <si>
    <t>RPol598</t>
  </si>
  <si>
    <t>Lišta vkládací 20x20</t>
  </si>
  <si>
    <t>RPol599</t>
  </si>
  <si>
    <t>Trubka ohebná 20</t>
  </si>
  <si>
    <t>RPol600</t>
  </si>
  <si>
    <t>Trubka plast 25 včetně kolen</t>
  </si>
  <si>
    <t>RPol601</t>
  </si>
  <si>
    <t>Drobný montážní materiál (konzole, podpěry, příchytky, pásky, svorky apod.)</t>
  </si>
  <si>
    <t>RPol602</t>
  </si>
  <si>
    <t>Kabel CY6</t>
  </si>
  <si>
    <t>RPol603</t>
  </si>
  <si>
    <t>Bernard svorka</t>
  </si>
  <si>
    <t>RPol604</t>
  </si>
  <si>
    <t>Přesuny hmot a zařízení staveniště</t>
  </si>
  <si>
    <t>RPol621</t>
  </si>
  <si>
    <t>RPol627</t>
  </si>
  <si>
    <t>JYTY 4x1</t>
  </si>
  <si>
    <t>RPol628</t>
  </si>
  <si>
    <t>Žlab 40x40 plastový</t>
  </si>
  <si>
    <t>RPol629</t>
  </si>
  <si>
    <t>Inženýrské práce</t>
  </si>
  <si>
    <t>RPol605</t>
  </si>
  <si>
    <t>programové vybavení stanice pro ŘS rozvaděč RMR1</t>
  </si>
  <si>
    <t>RPol606</t>
  </si>
  <si>
    <t>SW operátorského pracoviště pro ŘS rozvaděč RMR1</t>
  </si>
  <si>
    <t>RPol607</t>
  </si>
  <si>
    <t>seřízení, uvedení do provozu pro ŘS rozvaděč RMR1</t>
  </si>
  <si>
    <t>RPol608</t>
  </si>
  <si>
    <t>zaškolení obsluhy pro ŘS rozvaděč RMR1</t>
  </si>
  <si>
    <t>RPol609</t>
  </si>
  <si>
    <t>Výrobní dokumentace rozvaděče RMR1</t>
  </si>
  <si>
    <t>RPol611</t>
  </si>
  <si>
    <t>Elektrická revize výchozí pro ŘS rozvaděč RMR1</t>
  </si>
  <si>
    <t>RPol622</t>
  </si>
  <si>
    <t>programové vybavení stanice pro ŘS rozvaděč RMR2</t>
  </si>
  <si>
    <t>RPol623</t>
  </si>
  <si>
    <t>SW operátorského pracoviště pro ŘS rozvaděč RMR2</t>
  </si>
  <si>
    <t>RPol6072</t>
  </si>
  <si>
    <t>seřízení, uvedení do provozu pro ŘS rozvaděč RMR2</t>
  </si>
  <si>
    <t>zaškolení obsluhy pro ŘS rozvaděč RMR2</t>
  </si>
  <si>
    <t>RPol6092</t>
  </si>
  <si>
    <t>Výrobní dokumentace rozvaděče RMR2</t>
  </si>
  <si>
    <t>RPol6112</t>
  </si>
  <si>
    <t>Elektrická revize výchozí pro ŘS rozvaděč RMR2</t>
  </si>
  <si>
    <t>RPol631</t>
  </si>
  <si>
    <t>programové vybavení stanice pro ŘS rozvaděč RMR3</t>
  </si>
  <si>
    <t>RPol632</t>
  </si>
  <si>
    <t>SW operátorského pracoviště pro ŘS rozvaděč RMR3</t>
  </si>
  <si>
    <t>RPol633</t>
  </si>
  <si>
    <t>seřízení, uvedení do provozu pro ŘS rozvaděč RMR3</t>
  </si>
  <si>
    <t>RPol6083</t>
  </si>
  <si>
    <t>zaškolení obsluhy pro ŘS rozvaděč RMR3</t>
  </si>
  <si>
    <t>RPol634</t>
  </si>
  <si>
    <t>Výrobní dokumentace rozvaděče RMR3</t>
  </si>
  <si>
    <t>RPol636</t>
  </si>
  <si>
    <t>Elektrická revize výchozí pro ŘS rozvaděč RMR3</t>
  </si>
  <si>
    <t xml:space="preserve">  D1.01.5</t>
  </si>
  <si>
    <t>SO.101 - Hlavní objekt - Zařízení pro  dopravu osob (výtahy, plošiny) - nezpůsobilé</t>
  </si>
  <si>
    <t>D1.01.5</t>
  </si>
  <si>
    <t>33-M</t>
  </si>
  <si>
    <t>Montáže dopr.zaříz.,sklad. zař. a váh</t>
  </si>
  <si>
    <t>330030055.1R</t>
  </si>
  <si>
    <t>Kompletní montáž a dodávka výtahu osobního dle specifikace v PD část D1.01.5</t>
  </si>
  <si>
    <t>1  kompletní dodávka výtahu =1.000 [A] 
Celkem: A=1.000 [B]</t>
  </si>
  <si>
    <t>Specifikace výtahu viz. D1.01.5 Zařízení pro dopravu osob  
Dodávka zahrnuje:  
- dodávku a montáž zařízení v rozsahu přiložené technické specifikace  
- zhotovení technické a projektové dokumentace (1 paré)  
- dopravu na stavbu  
- ekologickou likvidaci nevratných obalů  
- vykonání předepsaných zkoušek  
- zaškolení obsluhy  
- uvedení do provozu  
- vydání prohlášení o shodě dle zákona č.90/2016 Sb.  
- osvětlení šachty</t>
  </si>
  <si>
    <t>330030055.2R</t>
  </si>
  <si>
    <t>Kompletní montáž a dodávka proskleného opláštění výtahové šachty, vč. kotvení do nosné ocelové konstrukce výtahu</t>
  </si>
  <si>
    <t>48.2  kompletní zasklení výtahové šachty dle specifikace v PD=48.200 [A] 
Celkem: A=48.200 [B]</t>
  </si>
  <si>
    <t>Kompletní montáž a dodávka proskleného opláštění výtahové šachty, vč. kotvení do nosné ocelové konstrukce výtahu, a vč. přítlačných a podkladních prvků dle specifikace D1.01.5.</t>
  </si>
  <si>
    <t xml:space="preserve">  D1.02.1 - E.2</t>
  </si>
  <si>
    <t>SO.102 Vedlejší objekt -  Hrubá spodní stavba - nezpůsobilé</t>
  </si>
  <si>
    <t>D1.02.1 - E.2</t>
  </si>
  <si>
    <t>B.3.9.4.2 R</t>
  </si>
  <si>
    <t>Vypracování realizační a výrobní dodavatelské dokumentace pro hlavní objekt SO.102 a přidružené SO a PS (předpoklad 1,0% ze ZRN celého objektu)</t>
  </si>
  <si>
    <t>23.13*(0.627*0.627/2)+8.5*(0.795*0.795/2)+12.15*(0.980*0.980/2)=13.067 [A] 
obvodové spádování v přibližném sklonu 1:1 dle PD půdorys výkopů, uvažována střední hodnota mezi dvěma výškovými body terénu 
= 
= 
0.94*5/2*3spádování příjezdové cesty v přibližném sklonu 1:6 dle PD půdorys výkopů=7.050 [D] 
144.7*1.25odtěžení zeminy ze stavební jámy dle PD půdorys výkopů=180.875 [E] 
= 
Celkem: A+B+C+D+E+F=</t>
  </si>
  <si>
    <t>1. V cenách jsou započteny i náklady na přehození výkopku na vzdálenost do 3 m nebo naložení na dopravní prostředek.</t>
  </si>
  <si>
    <t>3*(1.55*1.55*0.5)jámy pro prefa základové patky do hloubky -1,75 m=3.604 [A] 
3*(1.55*1.55*0.1)jámy pro prefa základové patky do hloubky -1,35 m=0.721 [B] 
1.5*6.85*0.1+2*1.5*0.4+0.4*0.4/2*1.5jáma pro prefa pas=2.348 [C] 
= 
= 
Celkem: A+B+C+D+E=</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</si>
  <si>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</si>
  <si>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0.5*(2.475+4.95+4.95+4.150)*0.4rýhy pro monolitcké pasy dle PD půdorys výkopů=3.305 [A]</t>
  </si>
  <si>
    <t>1. V cenách jsou započteny i náklady na přehození výkopku na přilehlém terénu na vzdálenost do 3 m od podélné osy rýhy nebo naložení na dopravní prostředek.</t>
  </si>
  <si>
    <t>162351123</t>
  </si>
  <si>
    <t>Vodorovné přemístění výkopku nebo sypaniny po suchu na obvyklém dopravním prostředku, bez naložení výkopku, avšak se složením bez rozhrnutí z horniny třídy těžitelnosti II skupiny 4 a 5 na vzdálenost přes 50 do 500 m</t>
  </si>
  <si>
    <t>200.992073135=200.992 [A] 
6.672=6.672 [B] 
3.305=3.305 [C] 
= 
= 
Celkem: A+B+C+D+E=</t>
  </si>
  <si>
    <t>144.7zhutnění zeminy ve stavební jámě=144.700 [A] 
6*(1.55*1.55)zhutnění jámy pro základové patky=14.415 [B] 
1.5*6.85zhutnění jámy pro základový pas=10.275 [C] 
5.15*3hutnění příjezdové cesty =15.450 [D] 
= 
= 
121.6001zhutnění zásypu jámy pod plochou podlahy=121.600 [G] 
26.942zhutnění okrajů stavební jámy po zásypu=26.942 [H] 
5*3zhutnění bývalé příjezdové cesty po zásypu=15.000 [I] 
= 
Celkem: A+B+C+D+E+F+G+H+I+J=</t>
  </si>
  <si>
    <t>12*1.8=21.600 [A]</t>
  </si>
  <si>
    <t>0.27*21.63+144.7*0.8vylepšená zemina pro zpětný zásyp=121.600 [A]</t>
  </si>
  <si>
    <t>0.44*23.42+1.12*8.56+0.94*5/2*3náklad -zásyp okrajů stavební jámy a příjezdové cesty dle PD půdorys výkopů=26.942 [A] 
121.6001náklad - vylepšená zemina pro zpětný zásyp=121.600 [B] 
= 
Celkem: A+B+C=</t>
  </si>
  <si>
    <t>121.6001=121.600 [A] 
26.942=26.942 [B] 
Celkem: A+B=148.542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</si>
  <si>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</si>
  <si>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Nakládání s odpadem - Odpad z podkladní vrstev stávající zpevněných plochy, zeminy, štěrk, štěrkopísek apod. zatříděný do Katalogu odpadů pod kódem O 17 05 04</t>
  </si>
  <si>
    <t>2*(210.969073135-148.5421)2000 kg/m3=124.854 [A]</t>
  </si>
  <si>
    <t>= 
2nebezpečný odpad pro odvoz na skládku=2.000 [B]</t>
  </si>
  <si>
    <t>274313711</t>
  </si>
  <si>
    <t>Základy z betonu prostého pasy betonu kamenem neprokládaného tř. C 20/25</t>
  </si>
  <si>
    <t>0.4*0.5*(3.175+2*5.65+4.74)monolitický pas dle TZ E.2.2, PD ASR půdorys základů na osách  A,2,3=3.843 [A]</t>
  </si>
  <si>
    <t>279113154</t>
  </si>
  <si>
    <t>Základové zdi z tvárnic ztraceného bednění včetně výplně z betonu bez zvláštních nároků na vliv prostředí třídy C 25/30, tloušťky zdiva přes 250 do 300 mm</t>
  </si>
  <si>
    <t>3.95*2*1.0dle PD ASR půdorys základů=7.900 [A]</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</si>
  <si>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</si>
  <si>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279113155.1R</t>
  </si>
  <si>
    <t>Základové zdi z tvárnic ztraceného bednění včetně výplně z betonu bez zvláštních nároků na vliv prostředí třídy C 30/37, tloušťky zdiva přes 300 do 400 mm</t>
  </si>
  <si>
    <t>(3.175+2*5.65+4.74)*0.9dle PD ASR půdorys základů=17.294 [A]</t>
  </si>
  <si>
    <t>80*0.9*0.89/1000svislá dle TZ E2.2 výztuž pr. 12 mm - 0,89kg/m=0.064 [A] 
= 
= 
32*1.0*0.89/1000svislá dle TZ E2.2 výztuž pr. 12 mm - 0,89kg/m=0.028 [D] 
= 
Celkem: A+B+C+D+E= 
F * 1.1Koeficient množství=</t>
  </si>
  <si>
    <t>274361221</t>
  </si>
  <si>
    <t>Výztuž základů pasů z betonářské oceli 10 216 (E)</t>
  </si>
  <si>
    <t>2*3*1.1*(3.175+2*5.65+4.74)*0.23/1000vodorovná dle TZ E2.2 výztuž pr. 6 mm - 0,23kg/m=0.029 [A] 
2*3*1.1*3.95*2*0.23/1000vodorovná dle TZ E2.2 výztuž pr. 6 mm - 0,23kg/m=0.012 [B] 
= 
Celkem: A+B+C= 
D * 1.1Koeficient množství=</t>
  </si>
  <si>
    <t>0.2*22.04*5.83podsyp pod konstrukci podlahy hutněný po vrstvách 150 mm=25.699 [A]</t>
  </si>
  <si>
    <t>1. Ceny slouží pro ocenění násypů pod základové konstrukce tloušťky vrstvy do 300 mm.  
2. Násypy s tloušťkou vrstvy přesahující 300 mm se ocení cenami souboru cen 213 31-…. Polštáře zhutněné pod základy vkatalogu 800-2 Zvláštní zakládání objektů. 
Způsob hutnění dle TZ E.2.2</t>
  </si>
  <si>
    <t>632481215</t>
  </si>
  <si>
    <t>Separační vrstva k oddělení podlahových vrstev z geotextilie</t>
  </si>
  <si>
    <t>22.04*5.8geotextilie konstrukce podlah=127.832 [A]</t>
  </si>
  <si>
    <t>(22.25+6.1)*0.2=5.670 [A]</t>
  </si>
  <si>
    <t>5.67=5.670 [A]</t>
  </si>
  <si>
    <t>273313911</t>
  </si>
  <si>
    <t>Základy z betonu prostého desky z betonu kamenem neprokládaného tř. C 30/37</t>
  </si>
  <si>
    <t>3.1podkladový beton pod prefa pas rozdílné výšky=3.100 [A] 
3*0.2podkladový beton pod prefa patky 0,1m=0.600 [B] 
3*1.2podkladový beton pod prefa patky výšky 0,5m=3.600 [C] 
= 
Celkem: A+B+C+D=</t>
  </si>
  <si>
    <t>6dle PD SKR 03.01=6.000 [A]</t>
  </si>
  <si>
    <t>1. Za kus se považuje i každá samostatně montovaná část patky, jestliže se patka skládá ze dvou nebo více částí.</t>
  </si>
  <si>
    <t>RE22P1</t>
  </si>
  <si>
    <t>základová patka ŽB prefa 1350x1350x900mm</t>
  </si>
  <si>
    <t>6prvek E51 dle PD stavebně konstrukční řešení  č.v. 03.01=6.000 [A]</t>
  </si>
  <si>
    <t>Specifikace dle TZ SKR  
Položka obsahuje dodávku a dopravu kompletního stavebního dílu včetně všech úprav a spojovacího materiálu.</t>
  </si>
  <si>
    <t>275125004</t>
  </si>
  <si>
    <t>Montáž základových patek ze železobetonu hmotnosti přes 10 do 15 t</t>
  </si>
  <si>
    <t>RE22P2.2</t>
  </si>
  <si>
    <t>základový pas ŽB prefa 1300x6650x900mm</t>
  </si>
  <si>
    <t>1prvek E52 dle PD stavebně konstrukční řešení  č.v. 03.01 =1.000 [A]</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</si>
  <si>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</si>
  <si>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</si>
  <si>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11.5hydroizolace 1.NP=11.500 [A]</t>
  </si>
  <si>
    <t>11.5hydroizolace pod podlahy a stěny 1.NP=11.500 [A] 
A * 0.00033Koeficient množství=0.004 [B]</t>
  </si>
  <si>
    <t>= 
4.5*2*0.3dle PD ASR půdorys základů=2.700 [B] 
22*0.4dle PD ASR půdorys základů=8.800 [C] 
Celkem: A+B+C=</t>
  </si>
  <si>
    <t>= 
3.95*2*0.3dle PD ASR půdorys základů=2.370 [B] 
(3.175+2*5.65+4.74)*0.4dle PD ASR půdorys základů=7.686 [C] 
Celkem: A+B+C= 
D * 1.165Koeficient množství=</t>
  </si>
  <si>
    <t>navýšení 10 % na přesahy  
navýšení 5% na provedení detailů</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</si>
  <si>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</si>
  <si>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</si>
  <si>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</si>
  <si>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 xml:space="preserve">  D1.02.1 - E.3</t>
  </si>
  <si>
    <t>SO.102 Vedlejší objekt - Hrubá vrchní stavba - nezpůsobilé</t>
  </si>
  <si>
    <t>D1.02.1 - E.3</t>
  </si>
  <si>
    <t>E3.1</t>
  </si>
  <si>
    <t>311234045.1R</t>
  </si>
  <si>
    <t>22.25*1.25příčky 1.NP tl. 250 mm dle PD ASR=27.813 [A]</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</si>
  <si>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</si>
  <si>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632451022</t>
  </si>
  <si>
    <t>Potěr cementový vyrovnávací z malty (MC-15) v pásu o průměrné (střední) tl. přes 20 do 30 mm</t>
  </si>
  <si>
    <t>22.25*0.25spádový beton 3% dle TZ ASR E.3.2=5.563 [A]</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</si>
  <si>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</si>
  <si>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342244121</t>
  </si>
  <si>
    <t>Příčky jednoduché z cihel děrovaných klasických spojených na pero a drážku na maltu M5, pevnost cihel do P15, tl. příčky 140 mm</t>
  </si>
  <si>
    <t>2*4.5*2.95příčky 1.NP tl. 140 mm dle PD ASR=26.550 [A]</t>
  </si>
  <si>
    <t>4*2.95dle TZ E3.1=11.800 [A]</t>
  </si>
  <si>
    <t>E3.2</t>
  </si>
  <si>
    <t>5.85*22.2*0.25podlaha 1.NP dle TZ=32.468 [A]</t>
  </si>
  <si>
    <t>2*5.83*22.2*0.008výztuž podlahy 1.NP ve dvou vrstvách - 7,9 kg/m2=2.071 [A]</t>
  </si>
  <si>
    <t>2*5.85*22.2*5*0.8*0.4/1000obvodová výztuž desky pr. 8 mm 0,4 kg/m=0.416 [A] 
5.85*22.2*6*1.0*0.4/1000distanční výztuž desky pr. 8 mm 0,4 kg/m=0.312 [B] 
Celkem: A+B=0.728 [C]</t>
  </si>
  <si>
    <t>631351101</t>
  </si>
  <si>
    <t>Bednění v podlahách rýh a hran zřízení</t>
  </si>
  <si>
    <t>= 
(22.25+6.1)*0.35bednění přední hrany podlahy 1.NP=9.923 [B]</t>
  </si>
  <si>
    <t>631351102</t>
  </si>
  <si>
    <t>Bednění v podlahách rýh a hran odstranění</t>
  </si>
  <si>
    <t>634112123</t>
  </si>
  <si>
    <t>Obvodová dilatace mezi stěnou a mazaninou nebo potěrem podlahovým páskem z pěnového PE s fólií tl. do 10 mm, výšky 80 mm</t>
  </si>
  <si>
    <t>6.1+22.25+6.1dle TZ a PD půdorys 1.NP=34.450 [A]</t>
  </si>
  <si>
    <t>3*6.1dle PD ASR=18.300 [A]</t>
  </si>
  <si>
    <t>1. Vcenách jsou započteny i náklady na vyčištění spár po řezání.</t>
  </si>
  <si>
    <t>634661111</t>
  </si>
  <si>
    <t>Výplň dilatačních spar mazanin silikonovým tmelem, šířka spáry do 5 mm</t>
  </si>
  <si>
    <t>1. Vcenách jsou započteny i náklady na ochranu okrajů spáry papírovou páskou.  
2. Vcenách 634 66-21.. a 634 66-31.. jsou započteny i náklady na těsnící provazec zpěnového polyetylénu.</t>
  </si>
  <si>
    <t>331123901</t>
  </si>
  <si>
    <t>Montáž sloupů ze železobetonu osazených do dutiny patky, v budovách výšky do 18 m, hmotnosti do 1,5 t</t>
  </si>
  <si>
    <t>6sloupy 1.NP=6.000 [A]</t>
  </si>
  <si>
    <t>ME32P1R</t>
  </si>
  <si>
    <t>sloup nosný ŽB montovaných hal 300x300x4000mm</t>
  </si>
  <si>
    <t>6dle PD stavebně konstrukční řešení  č.v. 03.01=6.000 [A]</t>
  </si>
  <si>
    <t>342123431</t>
  </si>
  <si>
    <t>Montáž dílců obvodových stěn ze železobetonu s nesvařovanými spoji, hmotnosti přes 3,0 do 5,5 t, v budovách výšky do 12 m</t>
  </si>
  <si>
    <t>ME32P2R</t>
  </si>
  <si>
    <t>panel stěnový nosný ŽB montovaných hal 4300x2000x250mm</t>
  </si>
  <si>
    <t>prvek M01 dle PD SKR 03.01  
Specifikace dle TZ SKR  
Položka obsahuje dodávku a dopravu kompletního stavebního dílu včetně všech úprav a spojovacího materiálu.</t>
  </si>
  <si>
    <t>342123441</t>
  </si>
  <si>
    <t>Montáž dílců obvodových stěn ze železobetonu s nesvařovanými spoji, hmotnosti přes 5,5 do 7,0 t, v budovách výšky do 12 m</t>
  </si>
  <si>
    <t>ME32P3R</t>
  </si>
  <si>
    <t>panel stěnový nosný ŽB montovaných hal 4300x2100x250mm</t>
  </si>
  <si>
    <t>prvek M01.1 dle PD SKR 03.01  
Specifikace dle TZ SKR  
Položka obsahuje dodávku a dopravu kompletního stavebního dílu včetně všech úprav a spojovacího materiálu.</t>
  </si>
  <si>
    <t>411125003</t>
  </si>
  <si>
    <t>Montáž stropních panelů ze železobetonu hmotnosti přes 3 do 5 t</t>
  </si>
  <si>
    <t>ME32P4R</t>
  </si>
  <si>
    <t>deska prefabrikovaná nosná ŽB 3725x2000x350</t>
  </si>
  <si>
    <t>2dle PD stavebně konstrukční řešení  č.v. 03.01=2.000 [A]</t>
  </si>
  <si>
    <t>ME32P5R</t>
  </si>
  <si>
    <t>deska prefabrikovaná nosná ŽB 3725x2100x350</t>
  </si>
  <si>
    <t>1dle PD stavebně konstrukční řešení  č.v. 03.01=1.000 [A]</t>
  </si>
  <si>
    <t>411125004.1R</t>
  </si>
  <si>
    <t>Montáž stropních panelů ze železobetonu hmotnosti přes 5 do 7,5 t</t>
  </si>
  <si>
    <t>ME32P6R</t>
  </si>
  <si>
    <t>deska prefabrikovaná nosná ŽB 5325x2000x350</t>
  </si>
  <si>
    <t>ME32P7R</t>
  </si>
  <si>
    <t>deska prefabrikovaná nosná ŽB 6200x2000x350</t>
  </si>
  <si>
    <t>4dle PD stavebně konstrukční řešení  č.v. 03.01=4.000 [A]</t>
  </si>
  <si>
    <t>ME32P8R</t>
  </si>
  <si>
    <t>deska prefabrikovaná nosná ŽB 6200x2100x350</t>
  </si>
  <si>
    <t>ME32P9R</t>
  </si>
  <si>
    <t>deska prefabrikovaná nosná ŽB 5325x2100x350</t>
  </si>
  <si>
    <t>413123111</t>
  </si>
  <si>
    <t>Montáž trámů, průvlaků, ztužidel a obdobných tyčových dílců vodorovných konstrukcí hmotnosti do 3 t s nesvařovanými spoji, v budovách výšky do 12 m</t>
  </si>
  <si>
    <t>ME32P10R</t>
  </si>
  <si>
    <t>překlad ŽB prefabrikovaný 400x600x6100mm</t>
  </si>
  <si>
    <t>3dle PD stavebně konstrukční řešení  č.v. 03.01=3.000 [A]</t>
  </si>
  <si>
    <t xml:space="preserve">  D1.02.1 - E.4</t>
  </si>
  <si>
    <t>SO.102 Vedlejší objekt - Složené konstrukce – specifikace - nezpůsobilé</t>
  </si>
  <si>
    <t>D1.02.1 - E.4</t>
  </si>
  <si>
    <t>611131111.1R</t>
  </si>
  <si>
    <t>Polymercementový spojovací můstek pro konstrukce stropů nanášený ručně</t>
  </si>
  <si>
    <t>135.725=135.725 [A]</t>
  </si>
  <si>
    <t>632450133</t>
  </si>
  <si>
    <t>Potěr cementový vyrovnávací ze suchých směsí v ploše o průměrné (střední) tl. přes 30 do 40 mm</t>
  </si>
  <si>
    <t>6.1*22.25Spádová vrstva z betonu dle PD půdorys střechy skladba S3.3=135.725 [A]</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</si>
  <si>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</si>
  <si>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712771001.2R</t>
  </si>
  <si>
    <t>Provedení separační vrstvy z fólií ploché střechy sklon do 5°</t>
  </si>
  <si>
    <t>ME45SSTR</t>
  </si>
  <si>
    <t>sklovláknitá separační textilie</t>
  </si>
  <si>
    <t>712363001</t>
  </si>
  <si>
    <t>Provedení povlakové krytiny střech plochých do 10° fólií termoplastickou mPVC (měkčené PVC) rozvinutí a natažení fólie v ploše</t>
  </si>
  <si>
    <t>= 
135.725=135.725 [B]</t>
  </si>
  <si>
    <t>Specifikace dle TZ E.4.5</t>
  </si>
  <si>
    <t>28322013</t>
  </si>
  <si>
    <t>fólie hydroizolační střešní mPVC mechanicky kotvená tl 1,5mm barevná</t>
  </si>
  <si>
    <t>= 
135.725=135.725 [B] 
B * 1.1655Koeficient množství=158.187 [C]</t>
  </si>
  <si>
    <t>Specifikace dle TZ E.4.5  
Třída chování při vnějším požáru BROOF(t3).</t>
  </si>
  <si>
    <t>712363003</t>
  </si>
  <si>
    <t>Provedení povlakové krytiny střech plochých do 10° fólií termoplastickou mPVC (měkčené PVC) vytvoření spoje dvou pásů fólií horkovzdušným navařením</t>
  </si>
  <si>
    <t>3*22.25+1*6.13 podélné a 1 příčný spoj dle půrysu střechy=72.850 [A]</t>
  </si>
  <si>
    <t>712363005</t>
  </si>
  <si>
    <t>Provedení povlakové krytiny střech plochých do 10° fólií termoplastickou mPVC (měkčené PVC) aplikace fólie na oplechování (na tzv. fóliový plech) horkovzdušným</t>
  </si>
  <si>
    <t>Provedení povlakové krytiny střech plochých do 10° fólií termoplastickou mPVC (měkčené PVC) aplikace fólie na oplechování (na tzv. fóliový plech) horkovzdušným navařením v plné ploše</t>
  </si>
  <si>
    <t>1.0*(22.25*2+6.1)spoj se závětrnou lištou=50.600 [A]</t>
  </si>
  <si>
    <t>767881112</t>
  </si>
  <si>
    <t>Montáž záchytného systému proti pádu bodů samostatných nebo v systému s poddajným kotvícím vedením do železobetonu chemickou kotvou</t>
  </si>
  <si>
    <t>5dle PD půdorys střechy=5.000 [A]</t>
  </si>
  <si>
    <t>767881151</t>
  </si>
  <si>
    <t>Montáž záchytného systému proti pádu nástavců určených k upevnění na sloupky nebo body v systému poddajného kotvícího vedení středových, rohových, dělících délky vedení do 50 m</t>
  </si>
  <si>
    <t>17.5dle PD ASR půdorys střechy=17.500 [A]</t>
  </si>
  <si>
    <t>998712101.9R</t>
  </si>
  <si>
    <t>Přesun hmot pro konstrukci střešního pláště, vodorovná dopravní vzdálenost do 100 m pro budovy výšky do 6 m</t>
  </si>
  <si>
    <t xml:space="preserve">  D1.02.1 - E.5</t>
  </si>
  <si>
    <t>SO.102 Vedlejší objekt -  Úpravy povrchů - nezpůsobilé</t>
  </si>
  <si>
    <t>D1.02.1 - E.5</t>
  </si>
  <si>
    <t>Úpravy povrchů stropů a podhledů</t>
  </si>
  <si>
    <t>621131111</t>
  </si>
  <si>
    <t>Podkladní a spojovací vrstva vnějších omítaných ploch polymercementový spojovací můstek nanášený ručně podhledů</t>
  </si>
  <si>
    <t>(21.95+6*0.05)*6.1dle PD ASR půdorys střechy skladba S3.3=135.725 [A]</t>
  </si>
  <si>
    <t>621321301</t>
  </si>
  <si>
    <t>Omítka vápenocementová vnějších ploch nanášená strojně jednovrstvá, tloušťky do 15 mm hrubá nezatřená podhledů</t>
  </si>
  <si>
    <t>1. Pro ocenění nanášení omítky v tloušťce jádrové omítky přes 15 mm se použije příplatek za každých dalších i započatých 5 mm.  
2. Podkladní a spojovací vrstvy se oceňují cenami souboru cen 62.13-1... této části katalogu.</t>
  </si>
  <si>
    <t>621131321</t>
  </si>
  <si>
    <t>Podkladní a spojovací vrstva vnějších omítaných ploch penetrace nanášená strojně podhledů</t>
  </si>
  <si>
    <t>611181002.1R</t>
  </si>
  <si>
    <t>Cementová stěrka vnitřních i vnějších povrchů tloušťky do 3 mm bez penetrace</t>
  </si>
  <si>
    <t>Specifikace dle TZ E.5.3</t>
  </si>
  <si>
    <t>622131111</t>
  </si>
  <si>
    <t>Podkladní a spojovací vrstva vnějších omítaných ploch polymercementový spojovací můstek nanášený ručně stěn</t>
  </si>
  <si>
    <t>173.4755=173.476 [A]</t>
  </si>
  <si>
    <t>622321301</t>
  </si>
  <si>
    <t>Omítka vápenocementová vnějších ploch nanášená strojně jednovrstvá, tloušťky do 15 mm hrubá nezatřená stěn</t>
  </si>
  <si>
    <t>22.25*1.275*2+2*4.5*3*2zdivo 1.NP zděné dle PD ASR půdorys 1.NP skladba F3.1=110.738 [A] 
6.1*3+(6.1+0.25*2)*3.53zdivo 1.NP ŽB dle PD ASR půdorys 1.NP skladba F3.2=41.598 [B] 
4*0.3*2.95sloupy 1.NP skladba F3.2=3.540 [C] 
22*0.4*2boční část stropní konstrukce dle PD pohledy skladba F3.2=17.600 [D] 
Celkem: A+B+C+D=173.476 [E]</t>
  </si>
  <si>
    <t>622131321</t>
  </si>
  <si>
    <t>Podkladní a spojovací vrstva vnějších omítaných ploch penetrace nanášená strojně stěn</t>
  </si>
  <si>
    <t>612181001.1R</t>
  </si>
  <si>
    <t>Specifikace dle TZ E.5.4</t>
  </si>
  <si>
    <t>R102SO102</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</si>
  <si>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339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</si>
  <si>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941211111</t>
  </si>
  <si>
    <t>Montáž lešení řadového rámového lehkého pracovního s podlahami s provozním zatížením tř. 3 do 200 kg/m2 šířky tř. SW06 od 0,6 do 0,9 m, výšky do 10 m</t>
  </si>
  <si>
    <t>255plocha kolem celého objektu pro lešení dle PD v.č. 03, 06=255.000 [A]</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</si>
  <si>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</si>
  <si>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</si>
  <si>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</si>
  <si>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120*255doba použití 120 dní=30 600.000 [A]</t>
  </si>
  <si>
    <t>255plocha kolem celého objektu dle PD v.č. 03, 06=255.000 [A]</t>
  </si>
  <si>
    <t>941211811</t>
  </si>
  <si>
    <t>Demontáž lešení řadového rámového lehkého pracovního s provozním zatížením tř. 3 do 200 kg/m2 šířky tř. SW06 od 0,6 do 0,9 m, výšky do 10 m</t>
  </si>
  <si>
    <t>255=255.000 [A]</t>
  </si>
  <si>
    <t xml:space="preserve">  D1.02.1 - E.6</t>
  </si>
  <si>
    <t>SO.102 Vedlejší objekt - Kompletace - nezpůsobilé</t>
  </si>
  <si>
    <t>D1.02.1 - E.6</t>
  </si>
  <si>
    <t>Zámečnické výrobky a konstrukce</t>
  </si>
  <si>
    <t>767122111</t>
  </si>
  <si>
    <t>Montáž stěn a příček s výplní drátěnou sítí spojených šroubováním</t>
  </si>
  <si>
    <t>22.00*2.00   výměra viz Specifikace zámečnických výrobků 08=44.000 [A] 
Celkem: A=44.000 [B]</t>
  </si>
  <si>
    <t>ME63Z03R</t>
  </si>
  <si>
    <t>Plotové pole Z03 oka 50x200x5 v=2000mm včetně požadované povrchové úpravy, kotvícího a spojovacího materiálu</t>
  </si>
  <si>
    <t>22  dle TZ E.6.3 a specifikace zámečnických výrobků 08=22.000 [A] 
Celkem: A=22.000 [B]</t>
  </si>
  <si>
    <t>Poznámka k položce: Vlastnosti dle TZ E.6.3 a specifikace zámečnických výrobků  
Položka obsahuje kompletizovaný stavební díl včetně veškerého příslušenství, montážních a spojovacích prostředků a povrchových úprav nezbytných pro instalaci a úplnou funkčnost výrobku.</t>
  </si>
  <si>
    <t>767136142.1R</t>
  </si>
  <si>
    <t>Montáž doplňujících částí sloupků stěn a příček</t>
  </si>
  <si>
    <t>14  výměra viz Specifikace zámečnických výrobků 08=14.000 [A] 
Celkem: A=14.000 [B]</t>
  </si>
  <si>
    <t>ME63Z02R</t>
  </si>
  <si>
    <t>Ocelový sloupek oplocení Z02 100x60x3 v=2000mm včetně požadované povrchové úpravy, kotvícího a spojovacího materiálu</t>
  </si>
  <si>
    <t>14  dle TZ E.6.3 a specifikace zámečnických výrobků 08=14.000 [A] 
Celkem: A=14.000 [B]</t>
  </si>
  <si>
    <t>767832112.1R</t>
  </si>
  <si>
    <t>Montáž venkovních požárních žebříků do ocelové konstrukce</t>
  </si>
  <si>
    <t>4.415   výměra viz Specifikace zámečnických výrobků 08=4.415 [A] 
Celkem: A=4.415 [B]</t>
  </si>
  <si>
    <t>Poznámka k položce: Vlastnosti dle TZ E.6.3 a specifikace zámečnických výrobků</t>
  </si>
  <si>
    <t>44983000.1R</t>
  </si>
  <si>
    <t>Ocelový žebřík s ochranným košem Z01  v=4415mm kompletní konstrukce včetně požadované povrchové úpravy a spojovacího materiálu</t>
  </si>
  <si>
    <t>1  dle TZ E.6.3 a specifikace zámečnických výrobků 08=1.000 [A] 
Celkem: A=1.000 [B]</t>
  </si>
  <si>
    <t>Poznámka k položce: Vlastnosti dlle TZ E.6.3 a specifikace zámečnických výrobků  
Položka obsahuje kompletizovaný stavební díl včetně veškerého příslušenství, montážních a spojovacích prostředků a povrchových úprav nezbytných pro instalaci a úplnou funkčnost výrobku.</t>
  </si>
  <si>
    <t>953942121</t>
  </si>
  <si>
    <t>Osazování drobných kovových předmětů se zalitím maltou cementovou, do vysekaných kapes nebo připravených otvorů ochranných úhelníků</t>
  </si>
  <si>
    <t>7.00   výměra viz Specifikace zámečnických výrobků 08=7.000 [A] 
Celkem: A=7.000 [B]</t>
  </si>
  <si>
    <t>ME63Z04R</t>
  </si>
  <si>
    <t>Ocelový ochranný úhelník Z04 80x80x2 v=1500mm včetně požadované povrchové úpravy, kotvícího a spojovacího materiálu</t>
  </si>
  <si>
    <t>7  dle TZ E.6.3 a specifikace zámečnických výrobků 08=7.000 [A] 
Celkem: A=7.000 [B]</t>
  </si>
  <si>
    <t>998767101</t>
  </si>
  <si>
    <t>Přesun hmot pro zámečnické konstrukce stanovený z hmotnosti přesunovaného materiálu vodorovná dopravní vzdálenost do 50 m v objektech výšky do 6 m</t>
  </si>
  <si>
    <t>Klempířské výrobky a konstrukce</t>
  </si>
  <si>
    <t>721239114</t>
  </si>
  <si>
    <t>Střešní vtoky (vpusti) montáž střešních vtoků ostatních typů se svislým odtokem do DN 160</t>
  </si>
  <si>
    <t>4  střešní vpusť K04 DN100 viz Specifikace klempířských prvků 09=4.000 [A] 
Celkem: A=4.000 [B]</t>
  </si>
  <si>
    <t>56231116.1R</t>
  </si>
  <si>
    <t>střešní vpusť K04 s vyhříváním</t>
  </si>
  <si>
    <t>Poznámka k položce: Vlastnosti dle specifikace klempířských výrobků</t>
  </si>
  <si>
    <t>764212403</t>
  </si>
  <si>
    <t>Oplechování střešních prvků z pozinkovaného plechu štítu závětrnou lištou rš 250 mm</t>
  </si>
  <si>
    <t>50.60  oplechování okraje střechy K02 viz Specifikace klempířských prvků 09=50.600 [A] 
Celkem: A=50.600 [B]</t>
  </si>
  <si>
    <t>Specifikace dle TZ ASR E.6.5</t>
  </si>
  <si>
    <t>764214606</t>
  </si>
  <si>
    <t>Oplechování horních ploch zdí a nadezdívek (atik) z pozinkovaného plechu s povrchovou úpravou mechanicky kotvené rš 500 mm</t>
  </si>
  <si>
    <t>22.00  oplechování horních ploch zdi K01 viz Specifikace klempířských prvků 09=22.000 [A]</t>
  </si>
  <si>
    <t>Poznámka k položce: - položka je včetně vyříznutí, úpravy a utěsnění okolo sloupků  
Specifikace dle TZ ASR E.6.5</t>
  </si>
  <si>
    <t>764311603</t>
  </si>
  <si>
    <t>Lemování zdí z pozinkovaného plechu s povrchovou úpravou boční nebo horní rovné, střech s krytinou prejzovou nebo vlnitou rš 250 mm</t>
  </si>
  <si>
    <t>6.10  lemování zdi K03 viz Specifikace klempířských prvků 09=6.100 [A] 
Celkem: A=6.100 [B]</t>
  </si>
  <si>
    <t>764316614</t>
  </si>
  <si>
    <t>Lemování sloupků zábradlí z pozinkovaného plechu s povrchovou úpravou obvodu přes 300 mm</t>
  </si>
  <si>
    <t>14.00  oplechování sloupků v K01 viz Specifikace klempířských prvků 09=14.000 [A] 
Celkem: A=14.000 [B]</t>
  </si>
  <si>
    <t>764216601.1R</t>
  </si>
  <si>
    <t>Oplechování parapetů z pozinkovaného plechu s povrchovou úpravou rovných mechanicky kotvené, bez rohů rš 130 mm</t>
  </si>
  <si>
    <t>21.75oplechování přesahu základu K05 viz Specifikace klempířských prvků=21.750 [A] 
= 
Celkem: A+B=</t>
  </si>
  <si>
    <t>764216605.1R</t>
  </si>
  <si>
    <t>Oplechování parapetů z pozinkovaného plechu s povrchovou úpravou rovných mechanicky kotvené, bez rohů rš 380 mm</t>
  </si>
  <si>
    <t>0.85oplechování přesahu základu K06 viz Specifikace klempířských prvků 09.=0.850 [A]</t>
  </si>
  <si>
    <t>998721101</t>
  </si>
  <si>
    <t>Přesun hmot pro vnitřní kanalizace stanovený z hmotnosti přesunovaného materiálu vodorovná dopravní vzdálenost do 50 m v objektech výšky do 6 m</t>
  </si>
  <si>
    <t>998764101</t>
  </si>
  <si>
    <t>Přesun hmot pro konstrukce klempířské stanovený z hmotnosti přesunovaného materiálu vodorovná dopravní vzdálenost do 50 m v objektech výšky do 6 m</t>
  </si>
  <si>
    <t xml:space="preserve">  D1.02.4.1</t>
  </si>
  <si>
    <t>SO.102 Vedlejší objekt - Zdravotně technické instalace - nezpůsobilé</t>
  </si>
  <si>
    <t>D1.02.4.1</t>
  </si>
  <si>
    <t>132201110R00</t>
  </si>
  <si>
    <t>Hloubení rýh š.do 60 cm v hor.3 do 50 m3, STROJNĚ</t>
  </si>
  <si>
    <t>9.9výpočet stanoven výpočtovým softwarem, dle výkresu 02. Kanalizace v části v části  D1.02.4.1 ZDRAVOTNĚ TECHNICKÉ INSTALACE=9.900 [A] 
Celkem: A=9.900 [B]</t>
  </si>
  <si>
    <t>0.3*9.9dle PD část D1.02.4=2.970 [A]</t>
  </si>
  <si>
    <t>5.8výpočet stanoven výpočtovým softwarem, dle výkresu 02. Kanalizace v části v části  D1.02.4.1 ZDRAVOTNĚ TECHNICKÉ INSTALACE=5.800 [A]</t>
  </si>
  <si>
    <t>174100010RAA</t>
  </si>
  <si>
    <t>9.9-1.5-5.8-27.8*0.125*0.125*3.1415*0.25dle PD část D1.02.4.1=2.259 [A]</t>
  </si>
  <si>
    <t>1.5výpočet stanoven výpočtovým softwarem, dle výkresu 02. Kanalizace v části v části  D1.02.4.1 ZDRAVOTNĚ TECHNICKÉ INSTALACE=1.500 [A]</t>
  </si>
  <si>
    <t>721231111RT4</t>
  </si>
  <si>
    <t>Vtok střešní TW v povlakové krytině</t>
  </si>
  <si>
    <t>4 dle výkresu 02. Kanalizace v části v části  D1.02.4.1 ZDRAVOTNĚ TECHNICKÉ INSTALACE=4.000 [A]</t>
  </si>
  <si>
    <t>28.2dle výkresu 02. Kanalizace v části v části  D1.02.4.1 ZDRAVOTNĚ TECHNICKÉ INSTALACE=28.200 [A]</t>
  </si>
  <si>
    <t>721290111R00</t>
  </si>
  <si>
    <t>Zkouška těsnosti kanalizace vodou DN 125</t>
  </si>
  <si>
    <t>28.2+1.9dle PD část D1.02.4.1=30.100 [A]</t>
  </si>
  <si>
    <t>12.0+9dle PD část D1.02.4.1=21.000 [A]</t>
  </si>
  <si>
    <t>721140935R00</t>
  </si>
  <si>
    <t>Oprava - přechod z plastových trub na litinu DN100</t>
  </si>
  <si>
    <t>4dle výkresu 02. Kanalizace v části v části  D1.02.4.1 ZDRAVOTNĚ TECHNICKÉ INSTALACE=4.000 [A]</t>
  </si>
  <si>
    <t>721141195R00</t>
  </si>
  <si>
    <t>Montáž potrubí z litinových trub odpadního DN 100</t>
  </si>
  <si>
    <t>22.9dle výkresu 02. Kanalizace v části v části  D1.02.4.1 ZDRAVOTNĚ TECHNICKÉ INSTALACE=22.900 [A]</t>
  </si>
  <si>
    <t>5525117401</t>
  </si>
  <si>
    <t>Trouba kanal.lit. DN 100 mm + 50% na tvarovky</t>
  </si>
  <si>
    <t>24.045včetně ztratného 5 %, dle PD část D1.02.4.1=24.045 [A]</t>
  </si>
  <si>
    <t>998011001R00</t>
  </si>
  <si>
    <t>Přesun hmot pro budovy zděné výšky do 6 m</t>
  </si>
  <si>
    <t>12.522=12.522 [A]</t>
  </si>
  <si>
    <t>998721101R00</t>
  </si>
  <si>
    <t>Přesun hmot pro vnitřní kanalizaci, výšky do 6 m</t>
  </si>
  <si>
    <t>0.533=0.533 [A]</t>
  </si>
  <si>
    <t xml:space="preserve">  D1.02.4.4.1</t>
  </si>
  <si>
    <t>SO.102 Vedlejší objekt - Silnoproudé elektroinstalace - způsobilé</t>
  </si>
  <si>
    <t>D1.02.4.4.1</t>
  </si>
  <si>
    <t>2.1. Svítidla</t>
  </si>
  <si>
    <t>RPol303</t>
  </si>
  <si>
    <t>8   viz. výkres D1.02.4.4-04=8.000 [A]</t>
  </si>
  <si>
    <t>RPol304</t>
  </si>
  <si>
    <t>ekologický příspěvek na svítidla</t>
  </si>
  <si>
    <t xml:space="preserve">  D1.02.4.4.2</t>
  </si>
  <si>
    <t>SO.102 Vedlejší objekt - Silnoproudé elektroinstalace - nezpůsobilé</t>
  </si>
  <si>
    <t>D1.02.4.4.2</t>
  </si>
  <si>
    <t>RPol313</t>
  </si>
  <si>
    <t>Zemnící pásek FeZn 30x4mm, pozink</t>
  </si>
  <si>
    <t>105 viz. výkres D1.02.4.4-05.1=105.000 [A]</t>
  </si>
  <si>
    <t>RPol314</t>
  </si>
  <si>
    <t>Zemnící drát FeZn O10mm, nerez V4A</t>
  </si>
  <si>
    <t>RPol315</t>
  </si>
  <si>
    <t>Zemnící svorka pásek-pásek, pozink, vč. asfalt. nátěru</t>
  </si>
  <si>
    <t>RPol316</t>
  </si>
  <si>
    <t>Zemnící svorka pásek-drát, pozink, vč. asfalt. nátěru</t>
  </si>
  <si>
    <t>RPol317</t>
  </si>
  <si>
    <t>Zemnící svorka na výlezový žebřík, nerez</t>
  </si>
  <si>
    <t>RPol318</t>
  </si>
  <si>
    <t>Jímací tyč výšky 1,5m AlMgSi Rd 16/10, vč. svorky, betonového podstavce a PVC podložky</t>
  </si>
  <si>
    <t>RPol319</t>
  </si>
  <si>
    <t>90   viz. výkres D1.02.4.4-05.2=90.000 [A]</t>
  </si>
  <si>
    <t>RPol320</t>
  </si>
  <si>
    <t>RPol321</t>
  </si>
  <si>
    <t>Podpěra vedení do zdiva plastová, vč. vrutu a hmoždinky</t>
  </si>
  <si>
    <t>RPol322</t>
  </si>
  <si>
    <t>RPol326</t>
  </si>
  <si>
    <t>RPol327</t>
  </si>
  <si>
    <t>RPol328</t>
  </si>
  <si>
    <t>RPol329</t>
  </si>
  <si>
    <t>RPol331</t>
  </si>
  <si>
    <t>1  - viz. výkres D1.02.4.4-04=1.000 [A]</t>
  </si>
  <si>
    <t>RPol332</t>
  </si>
  <si>
    <t>RPol333</t>
  </si>
  <si>
    <t>Výkop pro uzemnění 0,7x0,35m (HxŠ), vč. zpětného zásypu a zhutnění</t>
  </si>
  <si>
    <t>65- viz. výkresy D1.02.4.4-06 a 07=65.000 [A]</t>
  </si>
  <si>
    <t>1) položka zahrnuje veškerý potřebný drobný instalační materiál pro ucelenou montáž zařízení, rozvaděče, skříně nebo kabelové trasy  
   Kabelový výkop mezi objekty SO.101 a SO.102 je zahrnut v samostatném souboru D2.01  PS.201 – Dieselagregát.  
   Objekty SO.102 a SO.103 jsou stavebně propojené. Realizace uzemnění a bleskosvodu musí probíhat koordinovaně, a to vč. zemních prací.</t>
  </si>
  <si>
    <t>2.2. Ovladače osvětlení</t>
  </si>
  <si>
    <t>RPol305</t>
  </si>
  <si>
    <t>3 viz. výkres D1.02.4.4-04=3.000 [A]</t>
  </si>
  <si>
    <t>RPol128.2</t>
  </si>
  <si>
    <t>Ovladač, bílý, kompletní řaz. 1/0+1/0, pod omítku, IP44 (pro sběrnicové ovladače)</t>
  </si>
  <si>
    <t>2.3. Zásuvky</t>
  </si>
  <si>
    <t>RPol306</t>
  </si>
  <si>
    <t>4viz. výkres D1.02.4.4-04=4.000 [A]</t>
  </si>
  <si>
    <t>2.4 Kabely a vodiče</t>
  </si>
  <si>
    <t>70dle kabelové tabulky v.č. 01.3 uvedené v PD=70.000 [A]</t>
  </si>
  <si>
    <t>118dle kabelové tabulky v.č. 01.3 uvedené v PD=118.000 [A]</t>
  </si>
  <si>
    <t>123dle kabelové tabulky v.č. 01.3 uvedené v PD=123.000 [A]</t>
  </si>
  <si>
    <t>90dle kabelové tabulky v.č. 01.3 uvedené v PD=90.000 [A]</t>
  </si>
  <si>
    <t>80 - viz složka D1.02.4.4-01.3 - Kabelová tabulka =80.000 [A]</t>
  </si>
  <si>
    <t>2.5. Instalační krabice a svorky</t>
  </si>
  <si>
    <t>RPol307</t>
  </si>
  <si>
    <t>Instalační krabice přístrojová na omítku, 80x28mm (pro ovladače 1/0+1/0)</t>
  </si>
  <si>
    <t>3   viz. výkres D1.02.4.4-04=3.000 [A]</t>
  </si>
  <si>
    <t>2.6. Kabelové žlaby, instalační kanály, lišty a trubky vč. příslušenství</t>
  </si>
  <si>
    <t>RPol308</t>
  </si>
  <si>
    <t>Kabelový žlab drátěný 60X150, vč. spojovacích a nosných prvků výrobce</t>
  </si>
  <si>
    <t>25   viz. výkres D1.02.4.4-04=25.000 [A]</t>
  </si>
  <si>
    <t>RPol309</t>
  </si>
  <si>
    <t>Kabelový žlab drátěný 60X100, vč. spojovacích a nosných prvků výrobce</t>
  </si>
  <si>
    <t>RPol310</t>
  </si>
  <si>
    <t>Inst. trubka tuhá O 32mm, tm. šedá, střední mech. odolnost, vč. příchytek</t>
  </si>
  <si>
    <t>RPol311</t>
  </si>
  <si>
    <t>Inst. trubka tuhá O 25mm, tm. šedá, střední mech. odolnost, vč. příchytek</t>
  </si>
  <si>
    <t>RPol312</t>
  </si>
  <si>
    <t>Inst. trubka tuhá O 40mm, tm. šedá, střední mech. odolnost, vč. příchytek</t>
  </si>
  <si>
    <t>Poznámka:   Topný samoregulační kabel pro el. otápění střešních vpustí bude systémovou součástí ucelené dodávky těchto vpustí.</t>
  </si>
  <si>
    <t xml:space="preserve">  D1.03.1 - E.2</t>
  </si>
  <si>
    <t>SO.103 Vedlejší objekt -  Hrubá spodní stavba - nezpůsobilé</t>
  </si>
  <si>
    <t>D1.03.1 - E.2</t>
  </si>
  <si>
    <t>B.3.9.4.3 R</t>
  </si>
  <si>
    <t>Vypracování realizační a výrobní dodavatelské dokumentace pro hlavní objekt SO.103 a přidružené SO a PS (předpoklad 1,0% ze ZRN celého objektu)</t>
  </si>
  <si>
    <t>E.2.1</t>
  </si>
  <si>
    <t>1.25*(324.6-27.9)stavební jáma do hloubky -1,25m=370.875 [A] 
27.9*0.45stavební jáma do hloubky -0,45m=12.555 [B] 
0.8*0.8/2*21.8spádování středové z hloubky -0,45m do -1,25m=6.976 [C] 
= 
10.46*(0.717*0.171/2)+11.52*(0.817*0.817/2)+22.92*(0.833*0.833/2)+24.72*(0.797*0.797/2)=20.289 [E] 
obvodové spádování v přibližném sklonu 1:1 dle PD půdorys výkopů, uvažována střední hodnota mezi dvěma výškovými body terénu 
= 
5*0.83/2*3příjezdová rampa ve sklonu 1:6=6.225 [G] 
Celkem: A+B+C+D+E+F+G=</t>
  </si>
  <si>
    <t>131351100</t>
  </si>
  <si>
    <t>Hloubení nezapažených jam a zářezů strojně s urovnáním dna do předepsaného profilu a spádu v hornině třídy těžitelnosti II skupiny 4 do 20 m3</t>
  </si>
  <si>
    <t>8*1.6*1.6*0.1odtěžení zeminy pod patkami do hloubky -1,35m=2.048 [A]</t>
  </si>
  <si>
    <t>132351251</t>
  </si>
  <si>
    <t>Hloubení nezapažených rýh šířky přes 800 do 2 000 mm strojně s urovnáním dna do předepsaného profilu a spádu v hornině třídy těžitelnosti II skupiny 4 do 20 m3</t>
  </si>
  <si>
    <t>0.1*0.4*(6.65+4.85*3+4.95)rýhy pro monolitické pasy  dle PD půdorys základů na ose G a ose 6=1.046 [A] 
6.65*0.4*0.1rýha pro monolitický pas do hloubky -1,35m=0.266 [B] 
0.5*12.3rýha pro podkladní beton mon. základu do hloubky -1,75m=6.150 [C] 
0.1*17.7rýha pro podkladní beton mon. základu do hloubky -1,35m=1.770 [D] 
2*0.4*0.4/2*1.1spádování z hloubky -1,35m do -1,75m=0.176 [E] 
= 
Celkem: A+B+C+D+E+F=</t>
  </si>
  <si>
    <t>1. V cenách jsou započteny i náklady na případné nutné přemístění výkopku ve výkopišti na vzdálenost do 3 m a na přehození výkopku na přilehlém terénu na vzdálenost do 3 m od osy rýhy nebo naložení na dopravní prostředek.</t>
  </si>
  <si>
    <t>416.92012243=416.920 [A] 
2.048=2.048 [B] 
9.408=9.408 [C] 
Celkem: A+B+C=428.376 [D]</t>
  </si>
  <si>
    <t>(324.6-27.9)stavební jáma do hloubky -1,25m=296.700 [A] 
27.9stavební jáma do hloubky -0,45m=27.900 [B] 
1.13*21.8spádování středové z hloubky -0,45m do -1,25m=24.634 [C] 
5.15*3příjezdová rampa=15.450 [D] 
Mezisoučet: A+B+C+D=364.684 [E] 
= 
8*1.6*1.6hutnění zeminy pod patkami=20.480 [G] 
6.65*0.4rýha pro monolitický pas do hloubky -1,35m=2.660 [H] 
12.3rýha pro podkladní beton mon. základu do hloubky -1,75m=12.300 [I] 
17.7rýha pro podkladní beton mon. základu do hloubky -1,35m=17.700 [J] 
2*0.57*1.1hutnění spádu z hloubky -1,35m do -1,75m=1.254 [K] 
Mezisoučet: F+G+H+I+J+K= 
= 
8.025*25.125+26.5*1.31zhutnění zásypu vylepšenou zeminou pod pojížděnou podlahu=236.343 [N] 
1.53*(10.585+34.72)+1.13*10.585 zhutnění okrajů stavební jámy po zásypu=81.278 [O] 
Mezisoučet: M+N+O= 
= 
Celkem: A+B+C+D+F+G+H+I+J+K+M+N+O+Q=</t>
  </si>
  <si>
    <t>0.6*8.025*25.125+26.5*0.6zásyp vylepšenou zeminou pod pojížděnou podlahu=136.877 [A] 
1.16*32.125+1.145*9.06+0.45*9.06+5*0.83/2*3zásyp okrajů stavební jámy a příjezdové rampy=57.941 [B] 
0.56*21.8spádování středové zásyp=12.208 [C] 
= 
Celkem: A+B+C+D=</t>
  </si>
  <si>
    <t>136.876875=136.877 [A]</t>
  </si>
  <si>
    <t>207.025575=207.026 [A]</t>
  </si>
  <si>
    <t>= 
2*(428.37612243 -207.025575)428.37612243 na skládku - uvažováno 2000kg/m3=442.701 [B]</t>
  </si>
  <si>
    <t>= 
4nebezpečný odpad pro odvoz na skládku=4.000 [B]</t>
  </si>
  <si>
    <t>E.2.2</t>
  </si>
  <si>
    <t>Zakládání</t>
  </si>
  <si>
    <t>271572211</t>
  </si>
  <si>
    <t>Podsyp pod základové konstrukce se zhutněním a urovnáním povrchu ze štěrkopísku netříděného</t>
  </si>
  <si>
    <t>25.125*8.2*0.15podsyp pod pojízdné plochy skladba P1.1=30.904 [A] 
4.7*7.4*0.15podsyp pod pochozí plochy skladba P2.1=5.217 [B] 
0.602*26.6zásyp kamenivem okraje objektu na ose 5, dle PD řez 2-2=16.013 [C] 
hutnění po 150ti mm 
Celkem: A+B+C=52.134 [D]</t>
  </si>
  <si>
    <t>Specifkace dle TZ E.2.2</t>
  </si>
  <si>
    <t>274313611</t>
  </si>
  <si>
    <t>Základy z betonu prostého pasy betonu kamenem neprokládaného tř. C 16/20</t>
  </si>
  <si>
    <t>4.7*7.4*0.1PB pod pochozí plochy skladba P2.1=3.478 [A] 
= 
0.1*0.4*(6.65+4.85*3+4.95)PB monolitické pasy  dle PD půdorys základů na ose G a ose 6=1.046 [C] 
= 
Celkem: A+B+C+D=</t>
  </si>
  <si>
    <t>25.125*8.025*0.15vyztužený podkladní beton pod pojízdné podlahy skladba P1.1=30.244 [A] 
9.2PB mon. základ dle PD půdorys základů na osách A,C,5 a 6=9.200 [B] 
8*0.3PB prefa patky dle PD půdorys základů=2.400 [C] 
= 
= 
Celkem: A+B+C+D+E=</t>
  </si>
  <si>
    <t>25.125*8.025*0.0054KARI 150/150-8 hmotnosti 5,4kg/m2=1.089 [A]</t>
  </si>
  <si>
    <t>274322611</t>
  </si>
  <si>
    <t>Základy z betonu železového (bez výztuže) pasy z betonu se zvýšenými nároky na prostředí tř. C 30/37</t>
  </si>
  <si>
    <t>26.3základový pas monolitický dle PD půdorys základů na osách A,C,5 a 6=26.300 [A]</t>
  </si>
  <si>
    <t>274361821</t>
  </si>
  <si>
    <t>Výztuž základů pasů z betonářské oceli 10 505 (R) nebo BSt 500</t>
  </si>
  <si>
    <t>2.600výztuž pr. 16mm dle PD SKR - v.č 03.02=2.600 [A]</t>
  </si>
  <si>
    <t>274351121</t>
  </si>
  <si>
    <t>Bednění základů pasů rovné zřízení</t>
  </si>
  <si>
    <t>25.125*0.15podkladní beton pojízdné podlahy skladba P1.1=3.769 [A] 
1.2*(32.5+23.7)*1.05základový pas monolitický dle PD půdorys základů na osách A,C,5 a 6=70.812 [B] 
= 
Celkem: A+B+C=</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</si>
  <si>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</si>
  <si>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</si>
  <si>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</si>
  <si>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</si>
  <si>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0.9*(6.65+4.85*3+4.95)PB monolitické pasy  dle PD půdorys základů na ose G a ose 6=23.535 [A]</t>
  </si>
  <si>
    <t>2*3*(6.65+4.85*3+4.95)*0.23/1000vodorovná dle TZ E2.2 výztuž pr. 6 mm - 0,23kg/m=0.036 [A]</t>
  </si>
  <si>
    <t>105*0.9*0.89/1000svislá dle TZ E2.2 výztuž pr. 12 mm - 0,89kg/m=0.084 [A]</t>
  </si>
  <si>
    <t>8dle PD SKR 03.01=8.000 [A]</t>
  </si>
  <si>
    <t>ME22P2R</t>
  </si>
  <si>
    <t>základová patka ŽB prefa 1400x1400x900mm</t>
  </si>
  <si>
    <t>8prvek E51 dle PD stavebně konstrukční řešení  č.v. 03.01=8.000 [A]</t>
  </si>
  <si>
    <t>E.2.3</t>
  </si>
  <si>
    <t>31.8*8.425hydroizolace celoplošná 1.NP=267.915 [A] 
84*0.25vytažení HI nad terén=21.000 [B] 
= 
Celkem: A+B+C=</t>
  </si>
  <si>
    <t>273hydroizolace pod podlahy a stěny 1.NP=273.000 [A] 
A * 0.00033Koeficient množství=0.090 [B]</t>
  </si>
  <si>
    <t>31.8*8.425hydroizolace celoplošná 1.NP=267.915 [A] 
84*0.35provedení zpětného spoje, vytažení HI nad terén=29.400 [B] 
= 
Celkem: A+B+C=</t>
  </si>
  <si>
    <t>specifikace dle TZ</t>
  </si>
  <si>
    <t xml:space="preserve">  D1.03.1 - E.3</t>
  </si>
  <si>
    <t>SO.103 Vedlejší objekt -  Hrubá vrchní stavba - nezpůsobilé</t>
  </si>
  <si>
    <t>D1.03.1 - E.3</t>
  </si>
  <si>
    <t>(5.3*3.6+7.9*3)příčky 1.NP tl. 150 mm=42.780 [A] 
-1.6*2.15-1.0*2.02odečet otvorů=-5.460 [B] 
Celkem: A+B=37.320 [C]</t>
  </si>
  <si>
    <t>(6.335*2+8.6)*0.65atika dle PD ASR půdorys střechy=13.826 [A]</t>
  </si>
  <si>
    <t>(25.5-4*0.35)*3.3+0.375*3.65plocha obvodové stěny tl. 250 mm=80.899 [A]</t>
  </si>
  <si>
    <t>311234261</t>
  </si>
  <si>
    <t>Zdivo jednovrstvé z cihel děrovaných nebroušených klasických spojených na pero a drážku na maltu M10, pevnost cihel přes P10 do P15, tl. zdiva 300 mm</t>
  </si>
  <si>
    <t>(8.6*2+5.3*2)*3.65plocha zdiva 1.NP tl. 300 mm=101.470 [A] 
-2*1.6*2.15odečet otvorů=-6.880 [B] 
= 
Celkem: A+B+C=</t>
  </si>
  <si>
    <t>3.6*2+3*11=40.200 [A]</t>
  </si>
  <si>
    <t>317168022</t>
  </si>
  <si>
    <t>Překlady keramické ploché osazené do maltového lože, výšky překladu 71 mm šířky 145 mm, délky 1250 mm</t>
  </si>
  <si>
    <t>1překlad P01 dle specifikace překladů=1.000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</si>
  <si>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</si>
  <si>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317168025</t>
  </si>
  <si>
    <t>Překlady keramické ploché osazené do maltového lože, výšky překladu 71 mm šířky 145 mm, délky 2000 mm</t>
  </si>
  <si>
    <t>1překlad P02 dle specifikace překladů=1.000 [A]</t>
  </si>
  <si>
    <t>4*2překlad P03 dle specifikace překladů=8.000 [A]</t>
  </si>
  <si>
    <t>331123902</t>
  </si>
  <si>
    <t>Montáž sloupů ze železobetonu osazených do dutiny patky, v budovách výšky do 18 m, hmotnosti přes 1,5 do 3 t</t>
  </si>
  <si>
    <t>593ME32S1R</t>
  </si>
  <si>
    <t>sloup nosný ŽB montovaných hal 350x1050x4000mm</t>
  </si>
  <si>
    <t>6sloupy SD5,SE5,SF5, SD6,SE6,SF6, dle PD SKR  v.č. 03.01=6.000 [A]</t>
  </si>
  <si>
    <t>593ME32S2R</t>
  </si>
  <si>
    <t>sloup nosný ŽB montovaných hal 350x700x4000mm</t>
  </si>
  <si>
    <t>2sloupy SG5,SG6 dle PD SKR  v.č. 03.01=2.000 [A]</t>
  </si>
  <si>
    <t>413123111.1R</t>
  </si>
  <si>
    <t>Montáž trámů, průvlaků, ztužidel a obdobných tyčových dílců vodorovných konstrukcí hmotnosti do 15 t s nesvařovanými spoji, v budovách výšky do 12 m</t>
  </si>
  <si>
    <t>4průvlaky A61, A62=4.000 [A] 
8Ztužidla N01-N06=8.000 [B] 
= 
Celkem: A+B+C=</t>
  </si>
  <si>
    <t>593ME32Z1R</t>
  </si>
  <si>
    <t>Ztužidlo ŽB montovaných hal 6450x1500x200mm</t>
  </si>
  <si>
    <t>6ztužidla N01,N02,N04,N05 dle PD SKR  v.č. 03.01=6.000 [A]</t>
  </si>
  <si>
    <t>593ME32Z2R</t>
  </si>
  <si>
    <t>Ztužidlo ŽB montovaných hal 6625x1500x200mm</t>
  </si>
  <si>
    <t>2ztužidla N03,N06 dle PD SKR  v.č. 03.01=2.000 [A]</t>
  </si>
  <si>
    <t>593ME32P1R</t>
  </si>
  <si>
    <t>Průvlak ŽB prefabrikovaný 750x650x8600mm A61</t>
  </si>
  <si>
    <t>3dle PD SKR  v.č. 03.01=3.000 [A]</t>
  </si>
  <si>
    <t>593ME32P2R</t>
  </si>
  <si>
    <t>Průvlak ŽB prefabrikovaný 1500x500x8600mm A62</t>
  </si>
  <si>
    <t>1dle PD SKR  v.č. 03.01=1.000 [A]</t>
  </si>
  <si>
    <t>411133902.1R</t>
  </si>
  <si>
    <t>59346863</t>
  </si>
  <si>
    <t>panel stropní předpjatý š 1190mm v 250mm, počet lan 10 + 2</t>
  </si>
  <si>
    <t>6.1*18P11=109.800 [A] 
6.245*6P12=37.470 [B] 
5.57*6P13=33.420 [C] 
= 
Celkem: A+B+C+D=</t>
  </si>
  <si>
    <t>59346863.1R</t>
  </si>
  <si>
    <t>panel stropní předpjatý 1000x990x250mm, počet lan 10 + 2</t>
  </si>
  <si>
    <t>6.1*3P11=18.300 [A] 
6.245*1P12=6.245 [B] 
5.57*1P13=5.570 [C] 
= 
Celkem: A+B+C+D=</t>
  </si>
  <si>
    <t>389381001</t>
  </si>
  <si>
    <t>Dobetonování prefabrikovaných konstrukcí</t>
  </si>
  <si>
    <t>1.5dobetonávka=1.500 [A] 
2.5zálivka=2.500 [B] 
= 
Celkem: A+B+C=</t>
  </si>
  <si>
    <t>1. V ceně jsou započteny i náklady na bednění.  
2. V ceně nejsou započteny náklady na výztuž, která se oceňuje cenou 389 36-1001 Doplňující výztuž prefabrikovaných konstrukcí.</t>
  </si>
  <si>
    <t>389361001</t>
  </si>
  <si>
    <t>Doplňující výztuž prefabrikovaných konstrukcí pro každý druh a stavební díl z betonářské oceli</t>
  </si>
  <si>
    <t>60/1000=0.060 [A] 
180/1000=0.180 [B] 
Celkem: A+B=0.240 [C]</t>
  </si>
  <si>
    <t>417321616</t>
  </si>
  <si>
    <t>Ztužující pásy a věnce z betonu železového (bez výztuže) tř. C 30/37</t>
  </si>
  <si>
    <t>1.1ŽB - Věnec +3.000=1.100 [A] 
1.6ŽB - Věnec +3.000=1.600 [B] 
0.2ŽB - Věnec +3.350 DB=0.200 [C] 
0.9ŽB - Věnec +3.350=0.900 [D] 
2.1ŽB - Věnec +3.600=2.100 [E] 
1.1ŽB - Věnec +3.85 DB=1.100 [F] 
= 
Celkem: A+B+C+D+E+F+G=</t>
  </si>
  <si>
    <t>417361821</t>
  </si>
  <si>
    <t>Výztuž ztužujících pásů a věnců z betonářské oceli 10 505 (R) nebo BSt 500</t>
  </si>
  <si>
    <t>560/1000výztuž pr. 14 mm=0.560 [A] 
320/1000výztuž pr. 8 mm=0.320 [B] 
= 
Celkem: A+B+C=</t>
  </si>
  <si>
    <t>417351115</t>
  </si>
  <si>
    <t>Bednění bočnic ztužujících pásů a věnců včetně vzpěr zřízení</t>
  </si>
  <si>
    <t>0.8*((2*6.275+0.3+0.25+0.375)+(8.1+0.375+0.25+0.675+8.3))věnec +3,000=24.940 [A] 
0.55*28.7věnec +3,350=15.785 [B] 
0.45*(26.6+29)věnec +3,600=25.020 [C] 
0.45*40.5věnec +3,850=18.225 [D] 
Celkem: A+B+C+D=83.970 [E]</t>
  </si>
  <si>
    <t>417351116</t>
  </si>
  <si>
    <t>Bednění bočnic ztužujících pásů a věnců včetně vzpěr odstranění</t>
  </si>
  <si>
    <t xml:space="preserve">  D1.03.1 - E.4.1</t>
  </si>
  <si>
    <t>SO.103 Vedlejší objekt -  Složené konstrukce - specifikace - způsobilé</t>
  </si>
  <si>
    <t>D1.03.1 - E.4.1</t>
  </si>
  <si>
    <t>204.3225=204.323 [A]</t>
  </si>
  <si>
    <t>1. Množství tepelné izolace podlah okrajovými pásky k ceně -1211 se určuje v m projektované délky obložení (bez přesahů) na obvodu podlahy.</t>
  </si>
  <si>
    <t>28376382</t>
  </si>
  <si>
    <t>deska XPS hrana polodrážková a hladký povrch 500kPa tl 100mm</t>
  </si>
  <si>
    <t>Specifikace dle TZ E.4.4</t>
  </si>
  <si>
    <t>47.6=47.600 [A]</t>
  </si>
  <si>
    <t>28375011</t>
  </si>
  <si>
    <t>deska EPS 70 pro konstrukce s malým zatížením ?=0,039 tl 120mm</t>
  </si>
  <si>
    <t>47.6=47.600 [A] 
A * 1.02Koeficient množství=48.552 [B]</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</si>
  <si>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</si>
  <si>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</si>
  <si>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</si>
  <si>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Konstrukce obvodového pláště</t>
  </si>
  <si>
    <t>136.9+43.6+62.6+38.5plocha pro 274.5352 dle PD pohledy, skladba F1.1 a F1.2=281.600 [A] 
8.9*0.4+8.9*1.1 +(3.4+1.5+0.9)*1.1+(30.5+1.558)*1.1plocha soklu budovy dle PD pohledy=54.994 [B] 
= 
Celkem: A+B+C=</t>
  </si>
  <si>
    <t>622321121</t>
  </si>
  <si>
    <t>Omítka vápenocementová vnějších ploch nanášená ručně jednovrstvá, tloušťky do 15 mm hladká stěn</t>
  </si>
  <si>
    <t>281.6=281.600 [A] 
54.9938=54.994 [B] 
= 
Celkem: A+B+C=</t>
  </si>
  <si>
    <t>622211021</t>
  </si>
  <si>
    <t>Montáž kontaktního zateplení lepením a mechanickým kotvením z polystyrenových desek na vnější stěny, na podklad betonový nebo z lehčeného betonu, z tvárnic keramických nebo vápenopískových, tloušťky desek přes 80 do 120 mm</t>
  </si>
  <si>
    <t>28376443</t>
  </si>
  <si>
    <t>deska XPS hrana rovná a strukturovaný povrch 300kPa tl 100mm</t>
  </si>
  <si>
    <t>Specifikace dle TZ E4.4</t>
  </si>
  <si>
    <t>622211031.1R</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</si>
  <si>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</si>
  <si>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</si>
  <si>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281.6=281.600 [A]</t>
  </si>
  <si>
    <t>63151566</t>
  </si>
  <si>
    <t>deska tepelně izolační minerální kontaktních fasád podélné vlákno ?=0,038 tl 160mm</t>
  </si>
  <si>
    <t>přesná specifikace dle TZ kap. E.4.4</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</si>
  <si>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</si>
  <si>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</si>
  <si>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</si>
  <si>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54.9938=54.994 [A] 
3.2*3dvouplášťová stěna skladba F2.1=9.600 [B] 
281.6=281.600 [C] 
= 
Celkem: A+B+C+D=</t>
  </si>
  <si>
    <t>622212001</t>
  </si>
  <si>
    <t>Montáž kontaktního zateplení vnějšího ostění, nadpraží nebo parapetu lepením z polystyrenových desek hloubky špalet do 200 mm, tloušťky desek do 40 mm</t>
  </si>
  <si>
    <t>2.15*2+1.6dle PD půdorys 1.NP dveřní otvor=5.900 [A] 
5.4*4+8*3dle PD půdorys 1.NP otvory vrat=45.600 [B] 
= 
Celkem: A+B+C=</t>
  </si>
  <si>
    <t>28375931</t>
  </si>
  <si>
    <t>deska EPS 70 fasádní ?=0,039 tl 30mm</t>
  </si>
  <si>
    <t>= 
0.12*(2.15*2+1.6)dle PD půdorys 1.NP dveřní otvor=0.708 [B] 
0.16*(5.4*4+8*3)dle PD půdorys 1.NP otvory vrat=7.296 [C] 
= 
Celkem: A+B+C+D= 
E * 1.1Koeficient množství=</t>
  </si>
  <si>
    <t>8.9+8.9+(3.4+1.5+0.9)+(30.5+1.558)délka soklu budovy dle PD pohledy=55.658 [A]</t>
  </si>
  <si>
    <t>59051653</t>
  </si>
  <si>
    <t>profil zakládací Al tl 0,7mm pro ETICS pro izolant tl 160mm</t>
  </si>
  <si>
    <t>= 
8.9+8.9+(3.4+1.5+0.9)+(30.5+1.558)délka soklu budovy dle PD pohledy=55.658 [B] 
B * 1.05Koeficient množství=58.441 [C]</t>
  </si>
  <si>
    <t>59051647</t>
  </si>
  <si>
    <t>profil zakládací Al tl 0,7mm pro ETICS pro izolant tl 100mm</t>
  </si>
  <si>
    <t>1.05*3dvouplastova stena =3.150 [A] 
A * 1.1Koeficient množství=3.465 [B]</t>
  </si>
  <si>
    <t>4*4.35nárožní lišta=17.400 [A] 
2.02*2+3*2*3ostění dveří a vrat=22.040 [B] 
1.6nadpraží dveří=1.600 [C] 
57.5-1.54okapnice po obvodu stěny=55.960 [D] 
(24.75-(3*1.05))zateplení nadpraží nad garážovými vraty=21.600 [E] 
Mezisoučet: A+B+C+D+E=118.600 [F] 
= 
1.6nadpraží dveří=1.600 [H] 
(24.75-(3*1.05))zateplení nadpraží nad garážovými vraty=21.600 [I] 
2.02*2+3*2*3ostění dveří a vrat=22.040 [J] 
2*(6.335*2+8.6)27.685 dle PD ASR půdorys střechy=42.540 [K] 
= 
Mezisoučet: G+H+I+J+K+L= 
= 
Celkem: A+B+C+D+E+G+H+I+J+K+L+N=</t>
  </si>
  <si>
    <t>4*4.35nárožní lišta=17.400 [A] 
2.02*2+3*2*3ostění dveří a vrat=22.040 [B] 
1.6nadpraží dveří=1.600 [C] 
57.5-1.54okapnice po obvodu stěny=55.960 [D] 
(24.75-(3*1.05))zateplení nadpraží nad garážovými vraty=21.600 [E] 
Celkem: A+B+C+D+E=118.600 [F] 
F * 1.05Koeficient množství=124.530 [G]</t>
  </si>
  <si>
    <t>1.6nadpraží dveří=1.600 [A] 
(24.75-(3*1.05))zateplení nadpraží nad garážovými vraty=21.600 [B] 
B * 1.05Koeficient množství=22.680 [C]</t>
  </si>
  <si>
    <t>59051476.1R</t>
  </si>
  <si>
    <t>2.02*2+3*2*3ostění dveří a vrat=22.040 [A] 
A * 1.05Koeficient množství=23.142 [B]</t>
  </si>
  <si>
    <t>28342206.1R</t>
  </si>
  <si>
    <t>2*(6.335*2+8.6)27.685 dle PD ASR půdorys střechy=42.540 [A] 
A * 1.05Koeficient množství=44.667 [B]</t>
  </si>
  <si>
    <t>629991012</t>
  </si>
  <si>
    <t>Zakrytí vnějších ploch před znečištěním včetně pozdějšího odkrytí výplní otvorů a svislých ploch fólií přilepenou na začišťovací lištu</t>
  </si>
  <si>
    <t>1.54*2.12plocha dveří=3.265 [A]</t>
  </si>
  <si>
    <t>1. Vceně -1012 nejsou započteny náklady na dodávku a montáž začišťovací lišty; tyto se oceňují cenou 622 14-3004 této části katalogu a materiálem ve specifikaci.</t>
  </si>
  <si>
    <t>622142001</t>
  </si>
  <si>
    <t>Potažení vnějších ploch pletivem v ploše nebo pruzích, na plném podkladu sklovláknitým vtlačením do tmelu stěn</t>
  </si>
  <si>
    <t>281.6=281.600 [A] 
9.6=9.600 [B] 
Celkem: A+B=291.200 [C]</t>
  </si>
  <si>
    <t>1. Vcenách -2001 jsou započteny i náklady na tmel.</t>
  </si>
  <si>
    <t>6222E44F1R</t>
  </si>
  <si>
    <t>Montáž kontaktní difuzně otevřené fólie budov v do 6 m</t>
  </si>
  <si>
    <t>9.6=9.600 [A]</t>
  </si>
  <si>
    <t>622ME44F1R</t>
  </si>
  <si>
    <t>Fólie kontaktní difuzně otevřená</t>
  </si>
  <si>
    <t>Specifikace dle TZ E.4.4  
Položka obsahuje dodávku a dopravu kontakní fólie</t>
  </si>
  <si>
    <t>767421231.1R</t>
  </si>
  <si>
    <t>Montáž fasádních kovových obkladů kazetových do betonu výšky do 10 m</t>
  </si>
  <si>
    <t>767ME44KKR</t>
  </si>
  <si>
    <t>Kovový fasádní obklad</t>
  </si>
  <si>
    <t>Specifikace dle TZ E.4.4  
Položka obsahuje nosný rošt, kotevní a spojovací prvky, klempířské lemování a ukončení související s fasádou, pohledové prvky, dodávku a dopravu.</t>
  </si>
  <si>
    <t>79.1*0.35zateplení 507.61 zevnitř tl. 100 mm=27.685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</si>
  <si>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</si>
  <si>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256.66=256.660 [A]</t>
  </si>
  <si>
    <t>283ME45PPR</t>
  </si>
  <si>
    <t>deska z pěnového polystyrenu EPS 150 S 1000x500x2x80mm</t>
  </si>
  <si>
    <t>256.66*2 2 vrstvy po 80 mm=513.320 [A] 
A * 1.06Koeficient množství=544.119 [B]</t>
  </si>
  <si>
    <t>283ME45PUR</t>
  </si>
  <si>
    <t>256.66 vrchní třetí vrstva 80 mm s zavřenou povrchovou strukturou=256.660 [A] 
A * 1.06Koeficient množství=272.060 [B]</t>
  </si>
  <si>
    <t>998712101.1R</t>
  </si>
  <si>
    <t>Přesun hmot PSV pro konstrukci střešního pláště, vodorovná dopravní vzdálenost do 100 m pro budovy výšky do 6 m</t>
  </si>
  <si>
    <t xml:space="preserve">  D1.03.1 - E.4.2</t>
  </si>
  <si>
    <t>SO.103 Vedlejší objekt -  Složené konstrukce - specifikace - nezpůsobilé</t>
  </si>
  <si>
    <t>D1.03.1 - E.4.2</t>
  </si>
  <si>
    <t>273321411</t>
  </si>
  <si>
    <t>Základy z betonu železového (bez výztuže) desky z betonu bez zvláštních nároků na prostředí tř. C 20/25</t>
  </si>
  <si>
    <t>5.95*8*0.061ŽB deska tl. 61mm skladba P2.1=2.904 [A]</t>
  </si>
  <si>
    <t>273322711</t>
  </si>
  <si>
    <t>Základy z betonu železového (bez výztuže) desky z betonu se zvýšenými nároky na prostředí tř. C 35/45</t>
  </si>
  <si>
    <t>8.1*25.225*0.236ŽB deska tl. 236mm skladba P1.1=48.220 [A]</t>
  </si>
  <si>
    <t>2*8.1*25.225*0.01234KARI 100/100-10 hmotnosti 12,34 kg/m2=5.043 [A]</t>
  </si>
  <si>
    <t>= 
5.4*4*0.25bednění přední hrany podlahy 1.NP=5.400 [B]</t>
  </si>
  <si>
    <t>634911124</t>
  </si>
  <si>
    <t>Řezání dilatačních nebo smršťovacích spár v čerstvé betonové mazanině nebo potěru šířky přes 5 do 10 mm, hloubky přes 50 do 80 mm</t>
  </si>
  <si>
    <t>7.9*3dle TZ E.4.2=23.700 [A]</t>
  </si>
  <si>
    <t>634662111</t>
  </si>
  <si>
    <t>Výplň dilatačních spar mazanin akrylátovým tmelem, šířka spáry do 10 mm</t>
  </si>
  <si>
    <t>634112113</t>
  </si>
  <si>
    <t>Obvodová dilatace mezi stěnou a mazaninou nebo potěrem podlahovým páskem z pěnového PE tl. do 10 mm, výšky 80 mm</t>
  </si>
  <si>
    <t>5.3+5.3+8dle TZ E.4.2, výška desky 61mm=18.600 [A]</t>
  </si>
  <si>
    <t>634112117</t>
  </si>
  <si>
    <t>Obvodová dilatace mezi stěnou a mazaninou nebo potěrem podlahovým páskem z pěnového PE tl. do 10 mm, výšky 200 mm</t>
  </si>
  <si>
    <t>8.1+25.6+8.1+3*0.35dle TZ E.4.2, výška desky 236mm=42.850 [A] 
A * 1.2Koeficient množství=51.420 [B]</t>
  </si>
  <si>
    <t>Specifikace dle TZ E.4.2</t>
  </si>
  <si>
    <t>5.95*8plocha pochozí podlahy skladba P2.1=47.600 [A]</t>
  </si>
  <si>
    <t>631342132</t>
  </si>
  <si>
    <t>Mazanina z betonu lehkého tepelně-izolačního polystyrénového tl. přes 120 do 240 mm, objemové hmotnosti 500 kg/m3</t>
  </si>
  <si>
    <t>8.2*31.3plocha vegetační střechy=256.660 [A] 
= 
256.66*(0.035+0.165)/2převod na m3=25.666 [C]</t>
  </si>
  <si>
    <t>62853004.1R</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</si>
  <si>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</si>
  <si>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Nosná vložka z hliníkové fólie.</t>
  </si>
  <si>
    <t>256.66zvětšeno koeff. množství 1,2 - ztratné + vytažení pod oplechování 507.61=256.660 [A] 
A * 1.2Koeficient množství=307.992 [B]</t>
  </si>
  <si>
    <t>Specifikace dle TZ E.4.5  
Součástí položky je i parotěsná vrstva z hliníkové fólie.</t>
  </si>
  <si>
    <t>256.66=256.660 [A] 
A * 1.165Koeficient množství=299.009 [B]</t>
  </si>
  <si>
    <t>= 
256.66textilie 300g/m2 dle TZ E.4.5 skladba S2.1=256.660 [B] 
256.66textilie 300g/m2 dle TZ E.4.5 skladba S2.1=256.660 [C] 
= 
= 
Celkem: A+B+C+D+E=</t>
  </si>
  <si>
    <t>256.66textilie 300g/m2 dle TZ E.4.5 skladba S2.1=256.660 [A] 
256.66textilie 300g/m2 dle TZ E.4.5 skladba S2.1=256.660 [B] 
= 
= 
Celkem: A+B+C+D= 
E * 1.155Koeficient množství=</t>
  </si>
  <si>
    <t>256.66=256.660 [A] 
A * 1.1Koeficient množství=282.326 [B]</t>
  </si>
  <si>
    <t>256.66*0.12=30.799 [A]</t>
  </si>
  <si>
    <t>8dle PD půdorys střechy=8.000 [A]</t>
  </si>
  <si>
    <t>62.5dle PD ASR půdorys střechy=62.500 [A]</t>
  </si>
  <si>
    <t xml:space="preserve">  D1.03.1 - E.5</t>
  </si>
  <si>
    <t>SO.103 Vedlejší objekt -  Úpravy povrchů - nezpůsobilé</t>
  </si>
  <si>
    <t>D1.03.1 - E.5</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</si>
  <si>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</si>
  <si>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59761416.1R</t>
  </si>
  <si>
    <t>sokl-dlažba keramická do interiéru i exteriéru 300x80mm</t>
  </si>
  <si>
    <t>26.6/0.3dle PD půdorys 1.NP=88.667 [A]</t>
  </si>
  <si>
    <t>1. Položky jsou učeny pro všechy druhy povrchových úprav.</t>
  </si>
  <si>
    <t>59761432.1R</t>
  </si>
  <si>
    <t>dlažba keramická MF 200x200</t>
  </si>
  <si>
    <t>8.1*25.225plocha pojízdné podlahy skladba P1.1=204.323 [A]</t>
  </si>
  <si>
    <t>1. V ceně 776 12-1511 zábrana proti vlhkosti jsou započteny i náklady na 2 vrstvy penetrace a zasypání křemičitým pískem.  
2. V cenách 776 14-1111 až 776 14-4111 jsou započteny i náklady na dodání stěrky. 
Specifikace dle TZ E.4.2.</t>
  </si>
  <si>
    <t>998771101</t>
  </si>
  <si>
    <t>Přesun hmot pro podlahy z dlaždic stanovený z hmotnosti přesunovaného materiálu vodorovná dopravní vzdálenost do 50 m v objektech výšky do 6 m</t>
  </si>
  <si>
    <t>612131321</t>
  </si>
  <si>
    <t>Podkladní a spojovací vrstva vnitřních omítaných ploch penetrace disperzní nanášená strojně stěn</t>
  </si>
  <si>
    <t>348.4952=348.495 [A]</t>
  </si>
  <si>
    <t>612321141</t>
  </si>
  <si>
    <t>Omítka vápenocementová vnitřních ploch nanášená ručně dvouvrstvá, tloušťky jádrové omítky do 10 mm a tloušťky štuku do 3 mm štuková svislých konstrukcí stěn</t>
  </si>
  <si>
    <t>(8+8+8+5.3+5.3)*3.6+5.3*2*3.6vnitřní stěny místností=162.720 [A] 
(25.5+7.9)*3.6obvodová stěna garáže zevnitř=120.240 [B] 
7.9*2*3příčka garáže oboustranně=47.400 [C] 
(4*0.55+2*0.21+7*0.34)*3sloupy=15.000 [D] 
25.5*0.6stěna nad vraty=15.300 [E] 
= 
-(1*2.02+1.54*2.12+1.6*2.15*2)odečet otvorů=-12.165 [G] 
= 
Celkem: A+B+C+D+E+F+G+H=</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</si>
  <si>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</si>
  <si>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612321191</t>
  </si>
  <si>
    <t>Omítka vápenocementová vnitřních ploch nanášená ručně Příplatek k cenám za každých dalších i započatých 5 mm tloušťky omítky přes 10 mm stěn</t>
  </si>
  <si>
    <t>348.4952=348.495 [A] 
= 
= 
Celkem: A+B+C=</t>
  </si>
  <si>
    <t>784111031</t>
  </si>
  <si>
    <t>Omytí podkladu omytí v místnostech výšky do 3,80 m</t>
  </si>
  <si>
    <t>247.36celková plocha podlah 1.NP=247.360 [A]</t>
  </si>
  <si>
    <t>1. V cenách nejsou započteny náklady na dodávku fólie, tyto se oceňují ve speifikaci.Ztratné lze stanovit ve výši 5%.</t>
  </si>
  <si>
    <t>784181101</t>
  </si>
  <si>
    <t>Penetrace podkladu jednonásobná základní akrylátová bezbarvá v místnostech výšky do 3,80 m</t>
  </si>
  <si>
    <t>784211001</t>
  </si>
  <si>
    <t>Malby z malířských směsí oděruvzdorných za mokra jednonásobné, bílé za mokra odruvzdorné výborně v místnostech výšky do 3,80 m</t>
  </si>
  <si>
    <t>348.4952*2=696.990 [A] 
= 
= 
Celkem: A+B+C=</t>
  </si>
  <si>
    <t>611131321</t>
  </si>
  <si>
    <t>Podkladní a spojovací vrstva vnitřních omítaných ploch penetrace disperzní nanášená strojně stropů</t>
  </si>
  <si>
    <t>280.15=280.150 [A]</t>
  </si>
  <si>
    <t>48.7*4stropy garáží=194.800 [A] 
23.85+17.76stropy místností=41.610 [B] 
(1.85*8.1)*2+(1.85-0.15)*8.1průvlaky=43.740 [C] 
Celkem: A+B+C=280.150 [D]</t>
  </si>
  <si>
    <t>611321191</t>
  </si>
  <si>
    <t>Omítka vápenocementová vnitřních ploch nanášená ručně Příplatek k cenám za každých dalších i započatých 5 mm tloušťky omítky přes 10 mm stropů</t>
  </si>
  <si>
    <t>= 
280.15=280.150 [B] 
= 
Celkem: A+B+C=</t>
  </si>
  <si>
    <t>= 
280.15*2=560.300 [B] 
= 
Celkem: A+B+C=</t>
  </si>
  <si>
    <t>54.9938=54.994 [A]</t>
  </si>
  <si>
    <t>622331101</t>
  </si>
  <si>
    <t>Omítka cementová vnějších ploch nanášená ručně jednovrstvá, tloušťky do 15 mm hrubá nezatřená stěn</t>
  </si>
  <si>
    <t>54.9938omítka vodoodpudivá pro 54.9938 budovy=54.994 [A]</t>
  </si>
  <si>
    <t>622521011R</t>
  </si>
  <si>
    <t>Omítka tenkovrstvá silikátová vnějších ploch probarvená, včetně penetrace podkladu zrnitá, tloušťky 1,5 mm stěn</t>
  </si>
  <si>
    <t>R102SO103</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</si>
  <si>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640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</si>
  <si>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481.5plocha kolem celého objektu pro lešení dle PD v.č. 03, 06=481.500 [A]</t>
  </si>
  <si>
    <t>120*481.5doba použití 120 dní=57 780.000 [A]</t>
  </si>
  <si>
    <t>481.5=481.500 [A]</t>
  </si>
  <si>
    <t>481.5plocha kolem celého objektu dle PD v.č. 03, 06=481.500 [A]</t>
  </si>
  <si>
    <t xml:space="preserve">  D1.03.1 - E.6.1</t>
  </si>
  <si>
    <t>SO.103 Vedlejší objekt - Kompletace - způsobilé</t>
  </si>
  <si>
    <t>D1.03.1 - E.6.1</t>
  </si>
  <si>
    <t>E.6.1</t>
  </si>
  <si>
    <t>Výplně otvorů</t>
  </si>
  <si>
    <t>RE61VO3104</t>
  </si>
  <si>
    <t>Dodávka a montáž plných dveří ozn. č. 104</t>
  </si>
  <si>
    <t>1np 1=1.000 [A] 
Celkem: A=1.000 [B]</t>
  </si>
  <si>
    <t>Položka obsahuje dodávku a montáž s dopravou kompletního výrobku, včetně veškerého příslušenství a vybavení, všech montážních a spojovacích prvků, kování atd.   
Ocenění dle specifikace uvedené v části D1.03 SO.103 - VEDLEJŠÍ OBJEKT- GARÁŽ, D1.03.1 ARCHITEKTONICKO STAVEBNÍ ŘEŠENÍ, 08.SPECIFIKACE VÝPLNÍ OTVORŮ</t>
  </si>
  <si>
    <t>RE61VO3105a</t>
  </si>
  <si>
    <t>Dodávka a montáž vrat ozn. č. 105a</t>
  </si>
  <si>
    <t>RE61VO3105b</t>
  </si>
  <si>
    <t>Dodávka a montáž vrat ozn. č. 105b</t>
  </si>
  <si>
    <t xml:space="preserve">  D1.03.1 - E.6.2</t>
  </si>
  <si>
    <t>SO.103 Vedlejší objekt - Kompletace - nezpůsobilé</t>
  </si>
  <si>
    <t>D1.03.1 - E.6.2</t>
  </si>
  <si>
    <t>642942221</t>
  </si>
  <si>
    <t>Osazování zárubní nebo rámů kovových dveřních lisovaných nebo z úhelníků bez dveřních křídel na cementovou maltu, plochy otvoru přes 2,5 do 4,5 m2</t>
  </si>
  <si>
    <t>1101 dle specifikace výplní otvorů=1.000 [A]</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</si>
  <si>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</si>
  <si>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55331438.1R</t>
  </si>
  <si>
    <t>zárubeň jednokřídlá ocelová pro dodatečnou montáž tl stěny 110-150mm rozměru 1500/2100mm</t>
  </si>
  <si>
    <t>1101=1.000 [A]</t>
  </si>
  <si>
    <t>Specifikace dle TZ E.6.1</t>
  </si>
  <si>
    <t>642945112</t>
  </si>
  <si>
    <t>Osazování ocelových zárubní protipožárních nebo protiplynových dveří do vynechaného otvoru, s obetonováním, dveří dvoukřídlových přes 2,5 do 6,5 m2</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</si>
  <si>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</si>
  <si>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61182320.1R</t>
  </si>
  <si>
    <t>zárubeň jednokřídlá obložková s laminátovým povrchem a protipožární úpravou tl stěny 260-350mm rozměru 1500/ 2100mm</t>
  </si>
  <si>
    <t>766660002</t>
  </si>
  <si>
    <t>Montáž dveřních křídel dřevěných nebo plastových otevíravých do ocelové zárubně povrchově upravených jednokřídlových, šířky přes 800 mm</t>
  </si>
  <si>
    <t>1102 dle specifikace výplní=1.000 [A]</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</si>
  <si>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</si>
  <si>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61160054.2R</t>
  </si>
  <si>
    <t>102 - jednokřídlé dřevěné dveře plné protipožární levé, se světlým průchodem ~900/2100 mm</t>
  </si>
  <si>
    <t>dle specifikace výplní otvorů.  
Položka obsahuje dodávku a dopravu kompletního výrobku včetně povrchových úprav, zamykacího systému, kování a všech spojovacích a montážních prostředků nezbytných pro instalaci a úplnou funkčnost výrobku.</t>
  </si>
  <si>
    <t>766660012</t>
  </si>
  <si>
    <t>Montáž dveřních křídel dřevěných nebo plastových otevíravých do ocelové zárubně povrchově upravených dvoukřídlových, šířky přes 1450 mm</t>
  </si>
  <si>
    <t>2101,103, dle specifikace výplní=2.000 [A]</t>
  </si>
  <si>
    <t>61160054.1R</t>
  </si>
  <si>
    <t>101 - dvoukřídlé dřevěné dveře levé plné, světlý průchod aktivním křídlem ~900/2100 mm</t>
  </si>
  <si>
    <t>61160054.3R</t>
  </si>
  <si>
    <t>103 - dvoukřídlé dřevěné dveře levé plné protipožární, světlý průchod aktivním křídlem ~900/2100 mm</t>
  </si>
  <si>
    <t>553E61106R</t>
  </si>
  <si>
    <t>Dodávka a montáž - požární exteriérový roletový uzávěr. Předstěnová montáž v nadpraží otvoru. Pro uzavření otvoru 5400x3000 mm.</t>
  </si>
  <si>
    <t>1dle PD půdorys 1.NP=1.000 [A] 
= 
= 
Celkem: A+B+C=</t>
  </si>
  <si>
    <t>Položka obsahuje dodávku a dopravu kompletního výrobku včetně povrchových úprav, zamykacího systému, kování a všech spojovacích a montážních prostředků nezbytných pro instalaci a úplnou funkčnost výrobku.  
Prvek 106 dle specifikace výplní otvorů</t>
  </si>
  <si>
    <t>998766101.1R</t>
  </si>
  <si>
    <t>Přesun hmot tonážní pro konstrukce výplní otvorů v objektech v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</si>
  <si>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</si>
  <si>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642945111</t>
  </si>
  <si>
    <t>Osazování ocelových zárubní protipožárních nebo protiplynových dveří do vynechaného otvoru, s obetonováním, dveří jednokřídlových do 2,5 m2</t>
  </si>
  <si>
    <t>1102  dle specifikace výplní otvorů=1.000 [A]</t>
  </si>
  <si>
    <t>55331563.1R</t>
  </si>
  <si>
    <t>zárubeň jednokřídlá ocelová pro zdění s protipožární úpravou tl stěny 110-150mm rozměru 900/1970, 2100mm</t>
  </si>
  <si>
    <t>2.050   výměra viz Specifikace zámečnických výrobků 08=2.050 [A] 
Celkem: A=2.050 [B]</t>
  </si>
  <si>
    <t>44983000.2R</t>
  </si>
  <si>
    <t>Ocelový žebřík Z11  v=2050mm kompletní konstrukce včetně požadované povrchové úpravy a spojovacího materiálu</t>
  </si>
  <si>
    <t>6.00   Z14 výměra viz Specifikace zámečnických výrobků=6.000 [A] 
2 Z16 výměra viz Specifikace zámečnických výrobků=2.000 [B] 
= 
Celkem: A+B+C=</t>
  </si>
  <si>
    <t>953ME63Z1R</t>
  </si>
  <si>
    <t>Ocelový ochranný úhelník Z14 80x80x6 v=3000mm včetně požadované povrchové úpravy, kotvícího a spojovacího materiálu</t>
  </si>
  <si>
    <t>6  dle TZ E.6.3 a specifikace zámečnických výrobků=6.000 [A] 
Celkem: A=6.000 [B]</t>
  </si>
  <si>
    <t>953ME63Z2R</t>
  </si>
  <si>
    <t>Ocelový ochranný úhelník Z16 80x40x6 v=2800mm včetně požadované povrchové úpravy, kotvícího a spojovacího materiálu</t>
  </si>
  <si>
    <t>2  dle TZ E.6.3 a specifikace zámečnických výrobků=2.000 [A] 
Celkem: A=2.000 [B]</t>
  </si>
  <si>
    <t>767995116</t>
  </si>
  <si>
    <t>Montáž ostatních atypických zámečnických konstrukcí hmotnosti přes 100 do 250 kg</t>
  </si>
  <si>
    <t>4*19.65*5.4Z17 ukončující  úhelník 19,65kg/m=424.440 [A]</t>
  </si>
  <si>
    <t>1. Určení cen se řídí hmotností jednotlivě montovaného dílu konstrukce.</t>
  </si>
  <si>
    <t>953ME63Z3R</t>
  </si>
  <si>
    <t>Ocelový ochranný úhelník Z150x100x10 v=5400mm včetně požadované povrchové úpravy, kotvícího a spojovacího materiálu</t>
  </si>
  <si>
    <t>786623021.1R</t>
  </si>
  <si>
    <t>Montáž fasádní žaluzie plochy do 4 m2</t>
  </si>
  <si>
    <t>4Z12 dle specifikace zámečnických konstrukcí=4.000 [A]</t>
  </si>
  <si>
    <t>1. V cenách -3021 až -3027 nejsou započteny náklady na dodávku žaluzie, tyto se oceňují ve specifikaci.</t>
  </si>
  <si>
    <t>55342540.1R</t>
  </si>
  <si>
    <t>žaluzie fasádní včetně příslušenství plochy do 0,5m2</t>
  </si>
  <si>
    <t>0.2*0.2*4Z12=0.160 [A]</t>
  </si>
  <si>
    <t>644941112</t>
  </si>
  <si>
    <t>Montáž průvětrníků nebo mřížek odvětrávacích velikosti přes 150 x 200 do 300 x 300 mm</t>
  </si>
  <si>
    <t>8Z13 dle specifikace zámečnických konstrukcí=8.000 [A]</t>
  </si>
  <si>
    <t>1. V cenách nejsou započteny náklady na dodávku průvětrníku nebo mřížky, tyto se oceňují ve specifikaci. 
Poznámka k položce: Vlastnosti dle TZ E.6.3 a specifikace zámečnických výrobků</t>
  </si>
  <si>
    <t>55341426</t>
  </si>
  <si>
    <t>mřížka větrací nerezová se síťovinou 200x200mm</t>
  </si>
  <si>
    <t>751514776</t>
  </si>
  <si>
    <t>Montáž protidešťové stříšky nebo výfukové hlavice do plechového potrubí kruhové bez příruby, průměru přes 100 do 200 mm</t>
  </si>
  <si>
    <t>4Z15 dle specifikace zámečnických konstrukcí=4.000 [A]</t>
  </si>
  <si>
    <t>42981267</t>
  </si>
  <si>
    <t>výfuková hlavice Pz D 200mm</t>
  </si>
  <si>
    <t>42981015</t>
  </si>
  <si>
    <t>trouba spirálně vinutá Pz D 200mm, l=3000mm</t>
  </si>
  <si>
    <t>0.9Z15 dle specifikace zámečnických konstrukcí=0.900 [A]</t>
  </si>
  <si>
    <t>56231116.2R</t>
  </si>
  <si>
    <t>střešní vpusť dvouvpusťová K16 s vyhříváním</t>
  </si>
  <si>
    <t>712363115</t>
  </si>
  <si>
    <t>Provedení povlakové krytiny střech plochých do 10° fólií ostatní činnosti při pokládání hydroizolačních fólií (materiál ve specifikaci) zaizolování prostupů stř</t>
  </si>
  <si>
    <t>Provedení povlakové krytiny střech plochých do 10° fólií ostatní činnosti při pokládání hydroizolačních fólií (materiál ve specifikaci) zaizolování prostupů střešní rovinou kruhový průřez, průměr do 300 mm</t>
  </si>
  <si>
    <t>1. Povlakové krytiny střech jednotlivě do 10 m2 se oceňují skladebně cenou příslušné izolace a cenou 712 39-9097 Příplatek za plochu do 10 m2. 
Prostup VZT potrubím K15  
Poznámka k položce: Vlastnosti dle specifikace klempířských výrobků</t>
  </si>
  <si>
    <t>28342014</t>
  </si>
  <si>
    <t>manžeta těsnící pro prostupy hydroizolací z PVC uzavřená kruhová vnitřní průměr 120-180</t>
  </si>
  <si>
    <t>Prostup VZT potrubím K15  
Poznámka k položce: Vlastnosti dle specifikace klempířských výrobků</t>
  </si>
  <si>
    <t>713191321</t>
  </si>
  <si>
    <t>Montáž tepelné izolace stavebních konstrukcí - doplňky a konstrukční součásti střech plochých osazení odvětrávacích komínků</t>
  </si>
  <si>
    <t>Prostup odkouřením kotle K14  
Poznámka k položce: Vlastnosti dle specifikace klempířských výrobků</t>
  </si>
  <si>
    <t>62851024</t>
  </si>
  <si>
    <t>komínek střešní odvětrávací s integrovanou manžetou z modifikovaného asfaltového pásu DN 150</t>
  </si>
  <si>
    <t>82.25  oplechování atiky K11 viz Specifikace klempířských prvků=82.250 [A] 
Celkem: A=82.250 [B]</t>
  </si>
  <si>
    <t>Oplechování atiky K11  
Poznámka k položce: Vlastnosti dle specifikace klempířských výrobků</t>
  </si>
  <si>
    <t>764311603.1R</t>
  </si>
  <si>
    <t>Lemování zdí z pozinkovaného plechu s povrchovou úpravou boční nebo horní rovné, střech s krytinou prejzovou nebo vlnitou rš 120 mm</t>
  </si>
  <si>
    <t>77.9 lemování zdi horní K12 viz Specifikace klempířských prvků =77.900 [A] 
77.9 lemování zdi boční K13 viz Specifikace klempířských prvků =77.900 [B] 
Celkem: A+B=155.800 [C]</t>
  </si>
  <si>
    <t>Oplechování vnější roh K12  
Oplechování vnitřní roh K13  
Poznámka k položce: Vlastnosti dle specifikace klempířských výrobků</t>
  </si>
  <si>
    <t xml:space="preserve">  D1.03.4.1</t>
  </si>
  <si>
    <t>SO.103 Vedlejší objekt - Zdravotně technické instalace - nezpůsobilé</t>
  </si>
  <si>
    <t>D1.03.4.1</t>
  </si>
  <si>
    <t>11.3výpočet stanoven výpočtovým softwarem, dle výkresu 02. Kanalizace v části D1.03.4.1 ZDRAVOTNĚ TECHNICKÉ INSTALACE=11.300 [A]</t>
  </si>
  <si>
    <t>0.3*11.3dle PD část D1.03.4.1=3.390 [A]</t>
  </si>
  <si>
    <t>6.9výpočet stanoven výpočtovým softwarem, dle výkresu 02. Kanalizace v části  D1.03.4.1 ZDRAVOTNĚ TECHNICKÉ INSTALACE=6.900 [A]</t>
  </si>
  <si>
    <t>11.3-1.9-6.9-33*0.125*0.125*3.1415*0.25-0.1*0.1*3.1415*0.25*1.5dle PD část D1.03.4.1=2.083 [A]</t>
  </si>
  <si>
    <t>1.9výpočet stanoven výpočtovým softwarem, dle výkresu 02. Kanalizace v části  D1.03.4.1 ZDRAVOTNĚ TECHNICKÉ INSTALACE=1.900 [A]</t>
  </si>
  <si>
    <t>721176145R00</t>
  </si>
  <si>
    <t>Potrubí HT dešťové (svislé) D 110 x 2,7 mm</t>
  </si>
  <si>
    <t>12 dle 01. Technická zpráva a výkresu 02. Kanalizace v části  D1.03.4.1 ZDRAVOTNĚ TECHNICKÉ INSTALACE=12.000 [A]</t>
  </si>
  <si>
    <t>721176135R00</t>
  </si>
  <si>
    <t>Potrubí HT svodné (ležaté) zavěšené D 110 x 2,7 mm</t>
  </si>
  <si>
    <t>16 dle 01. Technická zpráva a výkresu 02. Kanalizace v části  D1.03.4.1 ZDRAVOTNĚ TECHNICKÉ INSTALACE=16.000 [A]</t>
  </si>
  <si>
    <t>4dle 01. Technická zpráva a výkresu 02. Kanalizace v části  D1.03.4.1 ZDRAVOTNĚ TECHNICKÉ INSTALACE=4.000 [A]</t>
  </si>
  <si>
    <t>28.2dle 01. Technická zpráva a výkresu 02. Kanalizace v části  D1.03.4.1 ZDRAVOTNĚ TECHNICKÉ INSTALACE=28.200 [A]</t>
  </si>
  <si>
    <t>28.2+1.9dle PD část D1.03.4.1=30.100 [A]</t>
  </si>
  <si>
    <t>12+16+3.4dle PD část D1.03.4.1=31.400 [A]</t>
  </si>
  <si>
    <t>1.4dle 01. Technická zpráva a výkresu 02. Kanalizace v části  D1.03.4.1 ZDRAVOTNĚ TECHNICKÉ INSTALACE=1.400 [A]</t>
  </si>
  <si>
    <t>1dle 01. Technická zpráva a výkresu 02. Kanalizace v části  D1.03.4.1 ZDRAVOTNĚ TECHNICKÉ INSTALACE=1.000 [A]</t>
  </si>
  <si>
    <t>722171213R00</t>
  </si>
  <si>
    <t>Potrubí z PEHD, D 32 x 3,0 mm</t>
  </si>
  <si>
    <t>13dle 01. Technická zpráva a výkresu 03. Vodovod v části  D1.03.4.1 ZDRAVOTNĚ TECHNICKÉ INSTALACE=13.000 [A]</t>
  </si>
  <si>
    <t>722172312R00</t>
  </si>
  <si>
    <t>Potrubí z PPR, D 25x3,5 mm, PN 16, vč.zed.výpom.</t>
  </si>
  <si>
    <t>12dle 01. Technická zpráva a výkresu 03. Vodovod v části  D1.03.4.1 ZDRAVOTNĚ TECHNICKÉ INSTALACE=12.000 [A]</t>
  </si>
  <si>
    <t>722181211RU1</t>
  </si>
  <si>
    <t>1dle 01. Technická zpráva a výkresu 03. Vodovod v části  D1.03.4.1 ZDRAVOTNĚ TECHNICKÉ INSTALACE=1.000 [A]</t>
  </si>
  <si>
    <t>722181211RT8</t>
  </si>
  <si>
    <t>722237123R00</t>
  </si>
  <si>
    <t>Kohout vod.kul.,2xvnitř.záv. DN 25</t>
  </si>
  <si>
    <t>722237131R00</t>
  </si>
  <si>
    <t>Kohout vod.kulový s vypouš., DN 15</t>
  </si>
  <si>
    <t>2dle 01. Technická zpráva a výkresu 03. Vodovod v části  D1.03.4.1 ZDRAVOTNĚ TECHNICKÉ INSTALACE=2.000 [A]</t>
  </si>
  <si>
    <t>722237622R00</t>
  </si>
  <si>
    <t>Ventil vod.zpět.,2xvnitř.závit DN 20</t>
  </si>
  <si>
    <t>722264111R00</t>
  </si>
  <si>
    <t>Vodoměr bytový SV DN 15x80 mm, Qn 1,5</t>
  </si>
  <si>
    <t>722190402R00</t>
  </si>
  <si>
    <t>Vyvedení a upevnění výpustek DN 20</t>
  </si>
  <si>
    <t>722190403R00</t>
  </si>
  <si>
    <t>Vyvedení a upevnění výpustek DN 25</t>
  </si>
  <si>
    <t>13+12 dle 01. Technická zpráva a výkresu 03. Vodovod v části  D1.03.4.1 ZDRAVOTNĚ TECHNICKÉ INSTALACE=25.000 [A]</t>
  </si>
  <si>
    <t>13+12dle 01. Technická zpráva a výkresu 03. Vodovod v části  D1.03.4.1 ZDRAVOTNĚ TECHNICKÉ INSTALACE=25.000 [A]</t>
  </si>
  <si>
    <t>725</t>
  </si>
  <si>
    <t>725334301RT1</t>
  </si>
  <si>
    <t>Nálevka se sifonem PP HL21, DN 32</t>
  </si>
  <si>
    <t>15.115=15.115 [A]</t>
  </si>
  <si>
    <t>0.116=0.116 [A]</t>
  </si>
  <si>
    <t>998722101R00</t>
  </si>
  <si>
    <t>Přesun hmot pro vnitřní vodovod, výšky do 6 m</t>
  </si>
  <si>
    <t>0.087=0.087 [A]</t>
  </si>
  <si>
    <t xml:space="preserve">  D1.03.4.2</t>
  </si>
  <si>
    <t>SO.103 Vedlejší objekt - Vytápění - způsobilé</t>
  </si>
  <si>
    <t>D1.03.4.2</t>
  </si>
  <si>
    <t>01</t>
  </si>
  <si>
    <t>R.01.01</t>
  </si>
  <si>
    <t>Kondenzační plynový kotel s modulací výkonu, jmenovitý topný výkon 15 kW vč.instalační sady</t>
  </si>
  <si>
    <t>1výkres č. 02 - Půdorys 1.NP v části D1.03.4.2 - vytápění, specifikace viz zadávací list ZLP-VYT-001=1.000 [A]</t>
  </si>
  <si>
    <t>(např. Vaillant VU 15CS/1-5 A eco TEC plus) specifikace viz zadávací list ZLP-VYT-001</t>
  </si>
  <si>
    <t>R.01.02</t>
  </si>
  <si>
    <t>Modul VR921 se službou aplikace pro vzdálenou správu topného systému s regulací.</t>
  </si>
  <si>
    <t>1výkres č. 02 - Půdorys 1.NP v části D1.03.4.2 - vytápění=1.000 [A]</t>
  </si>
  <si>
    <t>R.01.03</t>
  </si>
  <si>
    <t>Ultrazvukový měřič tepla DN15, q=0,6 m3/h, závitový</t>
  </si>
  <si>
    <t>1výkres č. 02 - Půdorys 1.NP v části D1.03.4.2 - vytápění, specifikace viz zadávací list ZLP-VYT-002=1.000 [A]</t>
  </si>
  <si>
    <t>s komunikačním modulem M-Bus a příslušenstvím pro připojení viz zadávací list ZLP-VYT-002</t>
  </si>
  <si>
    <t>R.01.04</t>
  </si>
  <si>
    <t>Automatický dopouštěcí ventil 1/2", 10 bar</t>
  </si>
  <si>
    <t>1výkres č. 02 - Půdorys 1.NP v části D1.03.4.2 - vytápění, specifikace viz zadávací list ZLP-VYT-003=1.000 [A]</t>
  </si>
  <si>
    <t>02</t>
  </si>
  <si>
    <t>R.02.01</t>
  </si>
  <si>
    <t>o60/100mm</t>
  </si>
  <si>
    <t>R.02.02</t>
  </si>
  <si>
    <t>R.02.03</t>
  </si>
  <si>
    <t>Prodlužovací kus odkouření 1,0m</t>
  </si>
  <si>
    <t>R.02.04</t>
  </si>
  <si>
    <t>Prodlužovací kus odkouření 0,5m</t>
  </si>
  <si>
    <t>R.02.05</t>
  </si>
  <si>
    <t>Koleno 2x45°</t>
  </si>
  <si>
    <t>R.02.06</t>
  </si>
  <si>
    <t>Revizní otvor, 0,25 m</t>
  </si>
  <si>
    <t>03</t>
  </si>
  <si>
    <t>R.03.01</t>
  </si>
  <si>
    <t>3výkres č. 02 - Půdorys 1.NP v části D1.03.4.2 - vytápění=3.000 [A]</t>
  </si>
  <si>
    <t>R.03.02</t>
  </si>
  <si>
    <t>Filtr závitový DN25, PN16</t>
  </si>
  <si>
    <t>R.03.03</t>
  </si>
  <si>
    <t>4výkres č. 02 - Půdorys 1.NP v části D1.03.4.2 - vytápění=4.000 [A] 
Celkem: A=4.000 [B]</t>
  </si>
  <si>
    <t>R.03.04</t>
  </si>
  <si>
    <t>2výkres č. 02 - Půdorys 1.NP v části D1.03.4.2 - vytápění=2.000 [A]</t>
  </si>
  <si>
    <t>R.03.05</t>
  </si>
  <si>
    <t>R.03.06</t>
  </si>
  <si>
    <t>R.03.07</t>
  </si>
  <si>
    <t>R.03.08</t>
  </si>
  <si>
    <t>R.03.09</t>
  </si>
  <si>
    <t>R.03.10</t>
  </si>
  <si>
    <t>04</t>
  </si>
  <si>
    <t>R.04.01</t>
  </si>
  <si>
    <t>Deskové otopné těleso s bočním připojením - levé nebo pravé. Připojovací závit 4x G1/2, nejvyšší připustný provozní přetlak 1,0 MPa, nejvyšší přípustná provozní teplota 110 °C. 21-050070-50</t>
  </si>
  <si>
    <t>1výkres č. 02 - Půdorys 1.NP v části D1.03.4.2 - vytápění, specifikace viz zadávací list ZLP-VYT-004=1.000 [A]</t>
  </si>
  <si>
    <t>R.04.02</t>
  </si>
  <si>
    <t>Deskové otopné těleso s bočním připojením - levé nebo pravé. Připojovací závit 4x G1/2, nejvyšší připustný provozní přetlak 1,0 MPa, nejvyšší přípustná provozní teplota 110 °C. 33-090160-50</t>
  </si>
  <si>
    <t>05</t>
  </si>
  <si>
    <t>R.05.01</t>
  </si>
  <si>
    <t>663výkres č. 02 - Půdorys 1.NP v části D1.03.4.2 - vytápění=663.000 [A]</t>
  </si>
  <si>
    <t>R.05.02</t>
  </si>
  <si>
    <t>R.05.03</t>
  </si>
  <si>
    <t>4výkres č. 02 - Půdorys 1.NP v části D1.03.4.2 - vytápění=4.000 [A]</t>
  </si>
  <si>
    <t>R.05.04</t>
  </si>
  <si>
    <t>10výkres č. 02 - Půdorys 1.NP v části D1.03.4.2 - vytápění=10.000 [A]</t>
  </si>
  <si>
    <t>R.05.05</t>
  </si>
  <si>
    <t>2000výkres č. 02 - Půdorys 1.NP v části D1.03.4.2 - vytápění=2 000.000 [A]</t>
  </si>
  <si>
    <t>R.05.06</t>
  </si>
  <si>
    <t>50výkres č. 02 - Půdorys 1.NP v části D1.03.4.2 - vytápění=50.000 [A]</t>
  </si>
  <si>
    <t>R.05.07</t>
  </si>
  <si>
    <t>R.05.08</t>
  </si>
  <si>
    <t>R.05.09</t>
  </si>
  <si>
    <t>R.05.10</t>
  </si>
  <si>
    <t>R.05.11</t>
  </si>
  <si>
    <t>Sada regulačních kul. ventilů G1-Rp1 pro modulární plastový rozdělovač</t>
  </si>
  <si>
    <t>R.05.12</t>
  </si>
  <si>
    <t>06</t>
  </si>
  <si>
    <t>R.06.01</t>
  </si>
  <si>
    <t>R.06.02</t>
  </si>
  <si>
    <t>R.06.03</t>
  </si>
  <si>
    <t>25výkres č. 02 - Půdorys 1.NP v části D1.03.4.2 - vytápění=25.000 [A]</t>
  </si>
  <si>
    <t>R.06.04</t>
  </si>
  <si>
    <t>16výkres č. 02 - Půdorys 1.NP v části D1.03.4.2 - vytápění=16.000 [A]</t>
  </si>
  <si>
    <t>R.06.05</t>
  </si>
  <si>
    <t>2+2+25+16(součet položek R.06.01-R.06.04)=45.000 [A]</t>
  </si>
  <si>
    <t>R.06.06</t>
  </si>
  <si>
    <t>07</t>
  </si>
  <si>
    <t>R.07.01</t>
  </si>
  <si>
    <t>Termoizolační trubice z pěnového polyetylenu s uzavřenou buněčnou strukturou laminované zesílenou hliníkovou folií d22mm, tl.izolačního pouzdra 20mm viz zadávac</t>
  </si>
  <si>
    <t>Termoizolační trubice z pěnového polyetylenu s uzavřenou buněčnou strukturou laminované zesílenou hliníkovou folií d22mm, tl.izolačního pouzdra 20mm viz zadávací list ZLP-VYT-005</t>
  </si>
  <si>
    <t>26výkres č. 02 - Půdorys 1.NP v části D1.03.4.2 - vytápění, specifikace viz zadávací list ZLP-VYT-005=26.000 [A]</t>
  </si>
  <si>
    <t>R.07.02</t>
  </si>
  <si>
    <t>Termoizolační trubice z pěnového polyetylenu s uzavřenou buněčnou strukturou laminované zesílenou hliníkovou folií d28mm, tl.izolačního pouzdra 25mm viz zadávac</t>
  </si>
  <si>
    <t>Termoizolační trubice z pěnového polyetylenu s uzavřenou buněčnou strukturou laminované zesílenou hliníkovou folií d28mm, tl.izolačního pouzdra 25mm viz zadávací list ZLP-VYT-005</t>
  </si>
  <si>
    <t>17výkres č. 02 - Půdorys 1.NP v části D1.03.4.2 - vytápění, specifikace viz zadávací list ZLP-VYT-005=17.000 [A]</t>
  </si>
  <si>
    <t>08</t>
  </si>
  <si>
    <t>R.08.01</t>
  </si>
  <si>
    <t>20výkres č. 02 - Půdorys 1.NP v části D1.03.4.2 - vytápění=20.000 [A]</t>
  </si>
  <si>
    <t>09</t>
  </si>
  <si>
    <t>R.09.01</t>
  </si>
  <si>
    <t>R.09.02</t>
  </si>
  <si>
    <t>R.09.03</t>
  </si>
  <si>
    <t>3=3.000 [A]</t>
  </si>
  <si>
    <t>R.09.04</t>
  </si>
  <si>
    <t xml:space="preserve">  D1.03.4.4.1</t>
  </si>
  <si>
    <t>SO.103 Vedlejší objekt - Silnoproudé elektroinstalace - způsobilé</t>
  </si>
  <si>
    <t>D1.03.4.4.1</t>
  </si>
  <si>
    <t>2.1  Svítidla</t>
  </si>
  <si>
    <t>12    viz. výkres D1.03.4.4-04=12.000 [A]</t>
  </si>
  <si>
    <t xml:space="preserve">  D1.03.4.4.2</t>
  </si>
  <si>
    <t>SO.103 Vedlejší objekt - Silnoproudé elektroinstalace - nezpůsobilé</t>
  </si>
  <si>
    <t>D1.03.4.4.2</t>
  </si>
  <si>
    <t>80dle kabelové tabulky v.č. 01.3 uvedené v PD=80.000 [A]</t>
  </si>
  <si>
    <t>60dle kabelové tabulky v.č. 01.3 uvedené v PD=60.000 [A]</t>
  </si>
  <si>
    <t>58dle kabelové tabulky v.č. 01.3 uvedené v PD=58.000 [A]</t>
  </si>
  <si>
    <t>75dle kabelové tabulky v.č. 01.3 uvedené v PD=75.000 [A]</t>
  </si>
  <si>
    <t>82dle kabelové tabulky v.č. 01.3 uvedené v PD=82.000 [A]</t>
  </si>
  <si>
    <t>RPol342</t>
  </si>
  <si>
    <t>Kabel CXKH-R-O 5x2,5 mm2</t>
  </si>
  <si>
    <t>140dle kabelové tabulky v.č. 01.3 uvedené v PD=140.000 [A]</t>
  </si>
  <si>
    <t>RPol343</t>
  </si>
  <si>
    <t>Kabel CXKH-R-J 3x6 mm2</t>
  </si>
  <si>
    <t>RPol344</t>
  </si>
  <si>
    <t>129dle kabelové tabulky v.č. 01.3 uvedené v PD=129.000 [A]</t>
  </si>
  <si>
    <t>RPol345</t>
  </si>
  <si>
    <t>128dle kabelové tabulky v.č. 01.3 uvedené v PD=128.000 [A]</t>
  </si>
  <si>
    <t>RPol346</t>
  </si>
  <si>
    <t>190dle kabelové tabulky v.č. 01.3 uvedené v PD=190.000 [A]</t>
  </si>
  <si>
    <t>RPol346.1</t>
  </si>
  <si>
    <t>135dle kabelové tabulky v.č. 01.3 uvedené v PD=135.000 [A]</t>
  </si>
  <si>
    <t>85dle kabelové tabulky v.č. 01.3 uvedené v PD=85.000 [A]</t>
  </si>
  <si>
    <t>RPol347</t>
  </si>
  <si>
    <t>Elektronická značka BallMarker, červená (pro NN kabely v zemi mezi SO.101 a SO.102)</t>
  </si>
  <si>
    <t>RPol348</t>
  </si>
  <si>
    <t>Elektronická značka BallMarker, oranžová (pro sdělovací kabely v zemi mezi SO.101 a SO.102)</t>
  </si>
  <si>
    <t>6    viz. výkres D1.03.4.4-04=6.000 [A]</t>
  </si>
  <si>
    <t>RPol349</t>
  </si>
  <si>
    <t>Kabelový žlab drátěný 60X200, vč. spojovacích a nosných prvků výrobce</t>
  </si>
  <si>
    <t>24    viz. výkresy D1.03.4.4-04, 06 a 07=24.000 [A]</t>
  </si>
  <si>
    <t>RPol350</t>
  </si>
  <si>
    <t>Kabelový žlab drátěný 60X60, vč. spojovacích a nosných prvků výrobce</t>
  </si>
  <si>
    <t>RPol351</t>
  </si>
  <si>
    <t>RPol352</t>
  </si>
  <si>
    <t>RPol354</t>
  </si>
  <si>
    <t>Kabelová chránička korugovaná, rudá, d 40mm</t>
  </si>
  <si>
    <t>RPol354.1</t>
  </si>
  <si>
    <t>vč. kotev do plného zdiva nebo betonu</t>
  </si>
  <si>
    <t>RPol355</t>
  </si>
  <si>
    <t>24dle kabelové tabulky v.č. 01.3 uvedené v PD=24.000 [A]</t>
  </si>
  <si>
    <t>RPol356</t>
  </si>
  <si>
    <t>150dle kabelové tabulky v.č. 01.3 uvedené v PD=150.000 [A]</t>
  </si>
  <si>
    <t>RPol357</t>
  </si>
  <si>
    <t>RPol360</t>
  </si>
  <si>
    <t>RPol361</t>
  </si>
  <si>
    <t>RPol362</t>
  </si>
  <si>
    <t>RPol363</t>
  </si>
  <si>
    <t>RPol366</t>
  </si>
  <si>
    <t>RPol367</t>
  </si>
  <si>
    <t>RPol368</t>
  </si>
  <si>
    <t>RPol369</t>
  </si>
  <si>
    <t>RPol370</t>
  </si>
  <si>
    <t>12 -  viz. výkres D1.03.4.4-04=12.000 [A]</t>
  </si>
  <si>
    <t>RPol371</t>
  </si>
  <si>
    <t>Protipožární těsnění prostupu do O 30mm a délky do 200mm</t>
  </si>
  <si>
    <t>105-  viz. výkresy D1.03.4.4-06 a 07=105.000 [A]</t>
  </si>
  <si>
    <t>1.1. Rozvaděč R1.VG</t>
  </si>
  <si>
    <t>RPol334</t>
  </si>
  <si>
    <t>oceloplechová skříň, uzamykatelná, volně stojící, 2000+100x800x400mm (VxŠxH)</t>
  </si>
  <si>
    <t>In = 63A, Un = 400V, Ik = 6kA, TN-S, IP 40/20, zapojení dle výkr. dokumentace p.č. 03 (kompletní montáž, HW prvků řízení osvětlení uveden zvlášť)</t>
  </si>
  <si>
    <t>2.2 Ovladače osvětlení</t>
  </si>
  <si>
    <t>RPol335</t>
  </si>
  <si>
    <t>RPol128</t>
  </si>
  <si>
    <t>2.3. Systém inteligentního řízení osvětlení</t>
  </si>
  <si>
    <t>1    viz. výkres rozvaděče D1.03.4.4-03=1.000 [A]</t>
  </si>
  <si>
    <t>Nastavení systému v rozvaděči R1.VG (pro SO.103 a 102) a jeho uvedení do provozu bude součástí  celkového nastavení systému v objektu SO.101.</t>
  </si>
  <si>
    <t>2.4. Nouzové osvětlení</t>
  </si>
  <si>
    <t>RPol336</t>
  </si>
  <si>
    <t>Monitorovací jednotka pro NO typ „A“ v rozv. NN (R1.VG) pro výpadek napájení a osvětlení</t>
  </si>
  <si>
    <t>Monitoruje přítomnost všech tří fází, podpětí, výpadek fáze nebo středního vodiče, dále výpadek jističů osvětlení (přes pomocné kontakty jističů), dvě samostatné poplachové smyčky, přenos monitoringu přes BUS do hlavního rozvaděče NO (RNO-SUB1).</t>
  </si>
  <si>
    <t>RPol337</t>
  </si>
  <si>
    <t>LED svítidlo „NP1-W SP-1D“ nouzové svítidlo s piktogramem, nástěnné přisazené, LED 2,2W, 18 lm, IP54, IK03</t>
  </si>
  <si>
    <t>RPol338</t>
  </si>
  <si>
    <t>Piktogram DOLŮ</t>
  </si>
  <si>
    <t>RPol339</t>
  </si>
  <si>
    <t>LED svítidlo „N3“ pro osvětlení únikové cesty, stropní přisazené, LED 7,2W, 443 lm, IP65, IK04</t>
  </si>
  <si>
    <t>RPol340</t>
  </si>
  <si>
    <t>LED svítidlo „N5“ nouzové svítidlo antipanické, nástěnné přisazené, LED 5,5W, 302 lm, IP65, IK07</t>
  </si>
  <si>
    <t>Napájení NO bude provedeno z rozvaděče RNO-SUB1 s centrální baterií, který je umístěn v hl. objektu SO.101, v 1.NP, m.č. 111b. Nastavení a uvedení do provozu bude součástí celkového nastavení systému NO v objektu SO.101.</t>
  </si>
  <si>
    <t>2.5. Zásuvky</t>
  </si>
  <si>
    <t>4    viz. výkres D1.03.4.4-04=4.000 [A]</t>
  </si>
  <si>
    <t>2.6. Hlavní vypínače</t>
  </si>
  <si>
    <t>RPol341</t>
  </si>
  <si>
    <t>Vypínač pro garážová vrata 400V, 16A, 4P, na omítku, kryt polykarbonát, šedý, IP65</t>
  </si>
  <si>
    <t xml:space="preserve">  D1.03.4.5.1</t>
  </si>
  <si>
    <t>SO.103 Vedlejší objekt -  Slaboproudé elektroinstalace - SK - nezpůsobilé</t>
  </si>
  <si>
    <t>D1.03.4.5.1</t>
  </si>
  <si>
    <t>1.1.1   Datové zásuvky, konektory a inst. krabice</t>
  </si>
  <si>
    <t>1  viz. výkres D1.03.4.5-02 a 05=1.000 [A]</t>
  </si>
  <si>
    <t>RPol374</t>
  </si>
  <si>
    <t>Krabice instalační na omítku pro dat. zásuvku</t>
  </si>
  <si>
    <t>1.1.2   Kabely, vč. příslušenství</t>
  </si>
  <si>
    <t>RPol376</t>
  </si>
  <si>
    <t>RPol377</t>
  </si>
  <si>
    <t>Elektronická značka BallMarker, oranžová (pro datový kabel v zemi mezi SO.101 a SO.102)</t>
  </si>
  <si>
    <t>RPol378</t>
  </si>
  <si>
    <t>30dle kabelové tabulky v.č. 01.3 uvedené v PD=30.000 [A]</t>
  </si>
  <si>
    <t>1.1.3   Kabelové trasy</t>
  </si>
  <si>
    <t>37dle kabelové tabulky v.č. 01.3 uvedené v PD=37.000 [A]</t>
  </si>
  <si>
    <t>RPol380</t>
  </si>
  <si>
    <t>Kabelová chránička HDPE 32, oranžová</t>
  </si>
  <si>
    <t>1.1.4   Ostatní</t>
  </si>
  <si>
    <t>RPol435</t>
  </si>
  <si>
    <t>2  viz. výkres D1.03.4.5-05=2.000 [A]</t>
  </si>
  <si>
    <t>1.2   Podružný materiál</t>
  </si>
  <si>
    <t>RPol382</t>
  </si>
  <si>
    <t>1.3   Související činnosti</t>
  </si>
  <si>
    <t>RPol386</t>
  </si>
  <si>
    <t>Propojení do datového rozvaděče IDF3 v objektu SO.101</t>
  </si>
  <si>
    <t>RPol387</t>
  </si>
  <si>
    <t>RPol388</t>
  </si>
  <si>
    <t>RPol389</t>
  </si>
  <si>
    <t>RPol390</t>
  </si>
  <si>
    <t>RPol391</t>
  </si>
  <si>
    <t>1.4  Stavební přípomoce</t>
  </si>
  <si>
    <t>RPol436</t>
  </si>
  <si>
    <t>Zhotovení 2ks prostupů do O 30mm do délky 250mm, vč. oprava omítky</t>
  </si>
  <si>
    <t>1-  viz. výkres D1.03.4.5-05=1.000 [A]</t>
  </si>
  <si>
    <t xml:space="preserve">  D1.03.4.5.2</t>
  </si>
  <si>
    <t>SO.103 Vedlejší objekt - Slaboproudé elektroinstalace - PZTS - nezpůsobilé</t>
  </si>
  <si>
    <t>D1.03.4.5.2</t>
  </si>
  <si>
    <t>2.1.1   Zařízení</t>
  </si>
  <si>
    <t>RPol394</t>
  </si>
  <si>
    <t>Klávesnice přístupová, dotyková, sběrnicová, LCD displej</t>
  </si>
  <si>
    <t>1    viz. výkres D1.03.4.5-03 a 05=1.000 [A]</t>
  </si>
  <si>
    <t>1) položka zahrnuje veškerý potřebný drobný instalační materiál pro ucelenou montáž rozvaděče, skříně nebo funkčního souboru  
2) práce provádí pouze firma s certifikaci na instalaci vybraného uceleného systému PZTS</t>
  </si>
  <si>
    <t>RPol395</t>
  </si>
  <si>
    <t>Koncentrátor 8-vstupů, jedn. vyváženost, bzučák, vč. montážního boxu</t>
  </si>
  <si>
    <t>RPol396</t>
  </si>
  <si>
    <t>Čidlo prostorové duální PIR 90st., dosah min.10m, vč. držáku na stěnu</t>
  </si>
  <si>
    <t>RPol397</t>
  </si>
  <si>
    <t>Magnetický spínač čtyřdrátový, na dvoukřídlé dveře</t>
  </si>
  <si>
    <t>RPol398</t>
  </si>
  <si>
    <t>Magnetický spínač čtyřdrátový, na garážová vraty, pojezdový</t>
  </si>
  <si>
    <t>RPol399</t>
  </si>
  <si>
    <t>Krabice rozvodná s ochranným kontaktem</t>
  </si>
  <si>
    <t>2.1.2   Kabely, vč. příslušenství</t>
  </si>
  <si>
    <t>105dle kabelové tabulky v.č. 01.3 uvedené v PD=105.000 [A]</t>
  </si>
  <si>
    <t>RPol402</t>
  </si>
  <si>
    <t>Elektronická značka BallMarker, červená (pro kabel MN v zemi mezi SO.101 a SO.102)</t>
  </si>
  <si>
    <t>4 viz. výkres D1.03.4.5-05=4.000 [A]</t>
  </si>
  <si>
    <t>2dle kabelové tabulky v.č. 01.3 uvedené v PD=2.000 [A]</t>
  </si>
  <si>
    <t>vč. příchytek, hmoždinek a vrutů (pro mag. spínače garážových vrat)</t>
  </si>
  <si>
    <t>RPol404</t>
  </si>
  <si>
    <t>Kabelová chránička rudá korugovaná d 40mm</t>
  </si>
  <si>
    <t>2.1.4   Ostatní</t>
  </si>
  <si>
    <t>RPol405</t>
  </si>
  <si>
    <t>RPol406</t>
  </si>
  <si>
    <t>RPol407</t>
  </si>
  <si>
    <t>Protipožární ucpávky PPK EI60, stěna do O 100mm do 250mm, vč. rev. štítku</t>
  </si>
  <si>
    <t>6    viz. výkres D1.03.4.5-05=6.000 [A]</t>
  </si>
  <si>
    <t>2.2   Podružný materiál</t>
  </si>
  <si>
    <t>RPol408</t>
  </si>
  <si>
    <t>2.3   Související činnosti</t>
  </si>
  <si>
    <t>RPol411</t>
  </si>
  <si>
    <t>Propojení na ústřednu PZTS v objektu SO.101</t>
  </si>
  <si>
    <t>RPol412</t>
  </si>
  <si>
    <t>RPol413</t>
  </si>
  <si>
    <t>RPol414</t>
  </si>
  <si>
    <t>Nastavení a oživení</t>
  </si>
  <si>
    <t>RPol415</t>
  </si>
  <si>
    <t>2.4  Stavební přípomoce</t>
  </si>
  <si>
    <t>RPol418</t>
  </si>
  <si>
    <t>1  -  viz. výkres D1.03.4.5-05=1.000 [A]</t>
  </si>
  <si>
    <t>RPol419</t>
  </si>
  <si>
    <t>Zhotovení 1ks prostupů do O 50mm do délky 250mm, vč. opravy omítky</t>
  </si>
  <si>
    <t xml:space="preserve">  D1.03.4.5.3</t>
  </si>
  <si>
    <t>SO.103 Vedlejší objekt - Slaboproudé elektroinstalace - ZS - nezpůsobilé</t>
  </si>
  <si>
    <t>D1.03.4.5.3</t>
  </si>
  <si>
    <t>3.1.1   Zařízení</t>
  </si>
  <si>
    <t>RPol420</t>
  </si>
  <si>
    <t>Reproduktor nástěnný, 100V, 6/3/1,5W, MDF, IP54, keram. svorkovnice, EN54</t>
  </si>
  <si>
    <t>4viz. výkres D1.03.4.5-04 a 05=4.000 [A]</t>
  </si>
  <si>
    <t>1) položka zahrnuje veškerý potřebný drobný instalační materiál pro ucelenou montáž rozvaděče, skříně nebo funkčního souboru  
2) práce provádí pouze firma s certifikaci na instalaci vybraného uceleného systému ZS</t>
  </si>
  <si>
    <t>3.1.2   Kabely, vč. příslušenství</t>
  </si>
  <si>
    <t>RPol422</t>
  </si>
  <si>
    <t>Kabel metalický CXKH-R-O 2x2,5mm2, B2ca,s1,d0(d1)</t>
  </si>
  <si>
    <t>120dle kabelové tabulky v.č. 01.3 uvedené v PD=120.000 [A]</t>
  </si>
  <si>
    <t>RPol423</t>
  </si>
  <si>
    <t>Elektronická značka BallMarker, červená (pro kabel NN v zemi mezi SO.101 a SO.102)</t>
  </si>
  <si>
    <t>3.1.3   Kabelové trasy</t>
  </si>
  <si>
    <t>155dle kabelové tabulky v.č. 01.3 uvedené v PD=155.000 [A]</t>
  </si>
  <si>
    <t>3.1.4   Ostatní</t>
  </si>
  <si>
    <t>RPol424</t>
  </si>
  <si>
    <t>2 viz. výkres D1.03.4.5-05 a 06=2.000 [A]</t>
  </si>
  <si>
    <t>3.2   Podružný materiál</t>
  </si>
  <si>
    <t>RPol425</t>
  </si>
  <si>
    <t>3.3   Související činnosti</t>
  </si>
  <si>
    <t>RPol428</t>
  </si>
  <si>
    <t>Propojení na ústřednu ZS v objektu SO.101</t>
  </si>
  <si>
    <t>RPol429</t>
  </si>
  <si>
    <t>RPol430</t>
  </si>
  <si>
    <t>RPol431</t>
  </si>
  <si>
    <t>RPol432</t>
  </si>
  <si>
    <t>3.4  Stavební přípomoce</t>
  </si>
  <si>
    <t>RPol434</t>
  </si>
  <si>
    <t>1 -  viz. výkres D1.03.4.5-05=1.000 [A]</t>
  </si>
  <si>
    <t xml:space="preserve">  D1.03.4.6</t>
  </si>
  <si>
    <t>SO.103 Vedlejší objekt - Vnitřní rozvod OPZ  - nezpůsobilé</t>
  </si>
  <si>
    <t>D1.03.4.6</t>
  </si>
  <si>
    <t>plynová hadice FLEXI DN20 M G3/4" x M G3/4"</t>
  </si>
  <si>
    <t>230040007</t>
  </si>
  <si>
    <t>Montáž trubních dílů závitových DN 1 1/4"</t>
  </si>
  <si>
    <t>31942679</t>
  </si>
  <si>
    <t>vsuvka redukovaná mosaz 5/4"x1"</t>
  </si>
  <si>
    <t>230205231</t>
  </si>
  <si>
    <t>Montáž trubních dílů PE průměru do 110 mm elektrotvarovky nebo svařované na tupo O 40, tl. stěny 3,7 mm</t>
  </si>
  <si>
    <t>28615970</t>
  </si>
  <si>
    <t>elektrospojka SDR11 PE 100 PN16 D 40mm</t>
  </si>
  <si>
    <t>286149905R</t>
  </si>
  <si>
    <t>prostup zdi HSP PEFLEX-S d 40/DN 32 + integrovaný KK DN32 s vnitřním závitem 5/4"</t>
  </si>
  <si>
    <t>DN25 
12.60=12.600 [A] 
Celkem: A=12.600 [B]</t>
  </si>
  <si>
    <t>723150360R</t>
  </si>
  <si>
    <t>ochranná trubka DN50</t>
  </si>
  <si>
    <t>723150361R</t>
  </si>
  <si>
    <t>těsnící tmel</t>
  </si>
  <si>
    <t xml:space="preserve">  D1.04.1</t>
  </si>
  <si>
    <t>SO.104 - Zpevněné plochy a venkovní úpravy - Parkoviště, chodníky a zp. plochy  - nezpůsobilé</t>
  </si>
  <si>
    <t>D1.04.1</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</si>
  <si>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</si>
  <si>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</si>
  <si>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</si>
  <si>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</si>
  <si>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m.1</t>
  </si>
  <si>
    <t>122251106</t>
  </si>
  <si>
    <t>Odkopávky a prokopávky nezapažené strojně v hornině třídy těžitelnosti I skupiny 3 přes 1 000 do 5 000 m3</t>
  </si>
  <si>
    <t>1284Odkopávky po úroveň zemní pláně v půdorysu zpevněných ploch dle TZ m.1=1 284.000 [A] 
2581.26*0.5podloží zpevněných ploch v mocnosti 500 mm pro dodatečnou úpravu na deponii=1 290.630 [B] 
Celkem: A+B=2 574.630 [C]</t>
  </si>
  <si>
    <t>2.475Výkop rýhy drenážního pera u žlabu 10.5, vz. řez D-D´=2.475 [A] 
2.8Výkop rýhy drenážního pera v ploše P4b, vz. řez 134.9-134.9´ =2.800 [B] 
7.6Výkop vsakovací rýhy R1 u plochy P1=7.600 [C] 
15.8Výkop vsakovací rýhy R2 u plochy P2=15.800 [D] 
3.44Výkop vsakovací rýhy R3 u plochy P5c=3.440 [E] 
2.51Výkop vsakovací rýhy R4 u plochy P3=2.510 [F] 
1.28 Výkop vsakovací rýhy R5=1.280 [G] 
Celkem: A+B+C+D+E+F+G=35.905 [H]</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</si>
  <si>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</si>
  <si>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</si>
  <si>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</si>
  <si>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336.8Svahování plochy HTU v části plochy P7a, P7f=336.800 [A]</t>
  </si>
  <si>
    <t>1. Ceny jsou určeny pro svahování všech nově zřizovaných ploch výkopů nebo násypů ve sklonu přes 1:5.  
2. Úprava ploch vodorovných nebo ve sklonu do 1 : 5 se oceňuje cenami souboru cen 181 Úprava pláně vyrovnáním výškových rozdílů strojně.</t>
  </si>
  <si>
    <t>2581.26Plocha zemní pláně zpevněných ploch (P1-P6) po vytěžení původní  zeminy - dno stavení jámy=2 581.260 [A] 
2581.26Plocha zemní pláně zpevněných ploch (P1-P6) po zpětném zásypu vylepšenou zeminou=2 581.260 [B] 
64zhutnění dna rýh=64.000 [C] 
= 
Celkem: A+B+C+D=</t>
  </si>
  <si>
    <t>1284Odkopávky po úroveň zemní pláně v půdorysu zpevněných ploch dle TZ m.1=1 284.000 [A] 
2.475Výkop rýhy drenážního pera u žlabu 10.5, vz. řez D-D´=2.475 [B] 
2.8Výkop rýhy drenážního pera v ploše P4b, vz. řez 134.9-134.9´ =2.800 [C] 
7.6Výkop vsakovací rýhy R1 u plochy P1=7.600 [D] 
15.8Výkop vsakovací rýhy R2 u plochy P2=15.800 [E] 
3.44Výkop vsakovací rýhy R3 u plochy P5c=3.440 [F] 
2.51Výkop vsakovací rýhy R4 u plochy P3=2.510 [G] 
1.28Výkop vsakovací rýhy R5=1.280 [H] 
Mezisoučet: A+B+C+D+E+F+G+H=1 319.905 [I] 
= 
269.1504 přesun zeminy do vyrovnávací vrstvy=269.150 [K] 
= 
1290.63přesun na mezideponii=1 290.630 [M] 
1290.63přesun do podloží zpěvněných ploch=1 290.630 [N] 
= 
Celkem: A+B+C+D+E+F+G+H+J+K+L+M+N+O=</t>
  </si>
  <si>
    <t>269.1504=269.150 [A] 
1290.63=1 290.630 [B] 
Celkem: A+B=1 559.780 [C]</t>
  </si>
  <si>
    <t>167151111</t>
  </si>
  <si>
    <t>Nakládání, skládání a překládání neulehlého výkopku nebo sypaniny strojně nakládání, množství přes 100 m3, z hornin třídy těžitelnosti I, skupiny 1 až 3</t>
  </si>
  <si>
    <t>1284-269.1504Odkopávky po úroveň zemní pláně v půdorysu zpevněných ploch dle TZ m.1=1 014.850 [A] 
2.475Výkop rýhy drenážního pera u žlabu 10.5, vz. řez D-D´=2.475 [B] 
2.8Výkop rýhy drenážního pera v ploše P4b, vz. řez 134.9-134.9´ =2.800 [C] 
7.6Výkop vsakovací rýhy R1 u plochy P1=7.600 [D] 
15.8Výkop vsakovací rýhy R2 u plochy P2=15.800 [E] 
3.44Výkop vsakovací rýhy R3 u plochy P5c=3.440 [F] 
2.51Výkop vsakovací rýhy R4 u plochy P3=2.510 [G] 
1.28Výkop vsakovací rýhy R5=1.280 [H] 
Mezisoučet: A+B+C+D+E+F+G+H=1 050.755 [I] 
= 
269.15042610.535 do vyrovnávací vrstvy=269.150 [K] 
1290.63zpětný zásyp do podloží zpevněných ploch=1 290.630 [L] 
Celkem: A+B+C+D+E+F+G+H+J+K+L=</t>
  </si>
  <si>
    <t>1653.92*0.120Vyrovnávací vrstva s vylepšenou únosností dle TZ m.2=198.470 [A] 
578*0.060Vyrovnávací vrstva dlážděných ploch - 2610.535  s vylepšenou únosností dle TZ m.3=34.680 [B] 
11.7+24.3Vyrovnávací vrstva sportoviště dle TZ m.6=36.000 [C] 
= 
Mezisoučet: A+B+C+D= 
= 
1290.63uložení zeminy do podloží zpěvněných ploch=1 290.630 [G] 
= 
= 
= 
Celkem: A+B+C+D+F+G+H+I+J=</t>
  </si>
  <si>
    <t>2*(2610.535-269.1504-1290.63)2610.535 na skládku 2000kg/m3=2 101.509 [A]</t>
  </si>
  <si>
    <t>Nakládání s odpadem - stavební a demoliční odpady charakteru suti a zeminy s obsahem nebezpečných látek</t>
  </si>
  <si>
    <t>20odhad nebezpečného odpadu pro odvoz na skládku=20.000 [A]</t>
  </si>
  <si>
    <t>m.2</t>
  </si>
  <si>
    <t>Plochy z cementového betonu</t>
  </si>
  <si>
    <t>919735116</t>
  </si>
  <si>
    <t>Řezání stávajícího živičného krytu nebo podkladu hloubky přes 250 do 300 mm</t>
  </si>
  <si>
    <t>132.45Zaříznutí AB v ul. Nádražní dle TZ m.2 1653.92 v.č. 26.69.04.01.07=132.450 [A]</t>
  </si>
  <si>
    <t>1. V cenách jsou započteny i náklady na spotřebu vody.</t>
  </si>
  <si>
    <t>113107165</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</si>
  <si>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</si>
  <si>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400 do 500 mm</t>
  </si>
  <si>
    <t>26.69+75.25odstranění podkladu stávající komunikace z plochy 26.69 1653.92 75.25 do hloubky 0,45 m=101.940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</si>
  <si>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</si>
  <si>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113107181</t>
  </si>
  <si>
    <t>Odstranění podkladů nebo krytů strojně plochy jednotlivě přes 50 m2 do 200 m2 s přemístěním hmot na skládku na vzdálenost do 20 m nebo s naložením na dopravní prostředek živičných, o tl. vrstvy do 50 mm</t>
  </si>
  <si>
    <t>= 
(26.69+75.25)*2odstranění živice z plochy 26.69 1653.92 75.25=203.880 [B]</t>
  </si>
  <si>
    <t>Nakládání s odpadem - odpad z živice zatříděný do Katalogu odpadů pod kódem 17 03 01</t>
  </si>
  <si>
    <t>Nakládání s odpadem - odpad stavební suť zatříděný do Katalogu odpadů pod kódem 17 01 01</t>
  </si>
  <si>
    <t>919111112</t>
  </si>
  <si>
    <t>Řezání dilatačních spár v čerstvém cementobetonovém krytu příčných nebo podélných, šířky 4 mm, hloubky přes 60 do 80 mm</t>
  </si>
  <si>
    <t>644.97Kontrakční spáry dle PD výkres 26.69.04.1.07, TZ m.2=644.970 [A]</t>
  </si>
  <si>
    <t>919111223.1R</t>
  </si>
  <si>
    <t>Řezání spár pro vytvoření komůrky š 12 mm hl 30 mm pro těsnící zálivku v CB krytu</t>
  </si>
  <si>
    <t>644.97=644.970 [A]</t>
  </si>
  <si>
    <t>919112223.1R</t>
  </si>
  <si>
    <t>Řezání dilatačních spár v živičném krytu vytvoření komůrky pro těsnící zálivku šířky 12 mm, hloubky 30 mm</t>
  </si>
  <si>
    <t>68Spára živice / beton dle TZ m.3 1653.92 v.č. 26.69.04.1.07=68.000 [A] 
= 
196Spára živice / živice / obrubník, ul. Nádražní (zálivka) dle TZ m.3 1653.92 v.č. 26.69.04.1.07=196.000 [C] 
= 
Celkem: A+B+C+D=</t>
  </si>
  <si>
    <t>919122122.1R</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</si>
  <si>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</si>
  <si>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12 mm, hloubky 30 mm</t>
  </si>
  <si>
    <t>644.97=644.970 [A] 
196Spára živice / živice / obrubník, ul. Nádražní (zálivka) dle TZ m.3 1653.92 v.č. 26.69.04.1.07=196.000 [B] 
68Spára živice / beton dle TZ m.3 1653.92 v.č. 26.69.04.1.07=68.000 [C] 
Celkem: A+B+C=908.970 [D]</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</si>
  <si>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</si>
  <si>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</si>
  <si>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</si>
  <si>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312.32Dilatační spáry dle TZ m.3 1653.92 v.č. 26.69.04.1.07=312.320 [A]</t>
  </si>
  <si>
    <t>1. Vcenách jsou započteny i náklady na vyčištění spár před těsněním a zalitím a náklady na impregnaci, těsnění a zalití spár včetně dodání hmot.</t>
  </si>
  <si>
    <t>MM2HOR</t>
  </si>
  <si>
    <t>Hobra 1200x500 tl. 19 mm</t>
  </si>
  <si>
    <t>5pro dilatační spáry dle TZ m.2 1653.92 v.č. 26.69.04.1.07=5.000 [A]</t>
  </si>
  <si>
    <t>919726123</t>
  </si>
  <si>
    <t>Geotextilie netkaná pro ochranu, separaci nebo filtraci měrná hmotnost přes 300 do 500 g/m2</t>
  </si>
  <si>
    <t>1653.92=1 653.920 [A]</t>
  </si>
  <si>
    <t>1. V cenách jsou započteny i náklady na položení a dodání geotextilie včetně přesahů. 
Včetně dodávky materiálu, specifikace dle TZ e.1</t>
  </si>
  <si>
    <t>564871111</t>
  </si>
  <si>
    <t>Podklad ze štěrkodrti ŠD s rozprostřením a zhutněním plochy přes 100 m2, po zhutnění tl. 250 mm</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</si>
  <si>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</si>
  <si>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</si>
  <si>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</si>
  <si>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573111112</t>
  </si>
  <si>
    <t>Postřik infiltrační PI z asfaltu silničního s posypem kamenivem, v množství 1,00 kg/m2</t>
  </si>
  <si>
    <t>581141214</t>
  </si>
  <si>
    <t>Kryt cementobetonový silničních komunikací skupiny CB II tl. 230 mm</t>
  </si>
  <si>
    <t>1653.92Plocha základní konstrukce „1653.92“ dle TZ m.2=1 653.920 [A]</t>
  </si>
  <si>
    <t>1. Ceny jsou určeny i pro vyztužený cementobetonový kryt silničních komunikací.  
2. Ceny nelze použít pro cementobetonové kryty:  
a) komunikací pro pěší, které se oceňují cenami souboru cen 581 11-41 Kryt zprostého betonu komunikací pro pěší,  
b) letištních ploch, které se oceňují cenami souboru cen 581 1 . -61 Kryt cementobetonový letištních ploch skupiny L.  
3. Vcenách jsou započteny i náklady na:  
a) ošetření povrchu krytu vodou,  
b) postřik proti odpařování vody.  
4. V cenách nejsou započteny náklady na:  
a) výztuž cementobetonových krytů vyztužených, která se oceňuje cenou 919 71-6111 Ocelová výztuž cementobetonového krytu,  
b) živičné postřiky, nátěry nebo mezivrstvy, které se oceňují cenami souborů cen stavebního dílu 57 Kryty pozemních komunikací,  
c) vložky z lepenky, které se oceňují cenami souboru cen 919 7. -51 Vložka pod litý asfalt,  
d) dilatační spáry vkládané, které se oceňují cenami souboru cen 911 12-41 Dilatační spáry vkládané,  
e) dilatační spáry řezané, které se oceňují cenami souboru cen 911 11-1 Řezání dilatačních spár a 911 12-. Těsnění dilatačních spár vcementobetonovém krytu,  
f) postřiky povrchu ochrannou emulzí, které se oceňují cenou 919 74-8111 Provedení postřiku povrchu cementobetonového krytu nebo podkladu ochrannou emulzí,  
g) kotvy a kluzné trny spár, které se oceňují cenami souboru cen 911 13-4. Vyztužení dilatačních spár vcementobetonovém krytu.</t>
  </si>
  <si>
    <t>564740111.1R</t>
  </si>
  <si>
    <t>Vyrovnávací vrstva z kameniva hrubého drceného vel. 16-32 mm průměrné tl 120 mm</t>
  </si>
  <si>
    <t>Specifikace dle TZ m.3</t>
  </si>
  <si>
    <t>m.3</t>
  </si>
  <si>
    <t>Dlážděné plochy</t>
  </si>
  <si>
    <t>596212223.1R</t>
  </si>
  <si>
    <t>Kladení zámkové dlažby pozemních komunikací tl 80 mm skupiny B pl přes 300 m2</t>
  </si>
  <si>
    <t>578=578.000 [A]</t>
  </si>
  <si>
    <t>59245213</t>
  </si>
  <si>
    <t>dlažba zámková tvaru I 196x161x80mm přírodní</t>
  </si>
  <si>
    <t>578-20.7-13.4dlažba základní konstrukce dle TZ m.3=543.900 [A] 
A * 1.01Koeficient množství=549.339 [B]</t>
  </si>
  <si>
    <t>59245224</t>
  </si>
  <si>
    <t>dlažba zámková tvaru I základní pro nevidomé 196x161x80mm barevná</t>
  </si>
  <si>
    <t>20.7signální dlažba dle TZ m.3=20.700 [A] 
A * 1.01Koeficient množství=20.907 [B]</t>
  </si>
  <si>
    <t>571907118.1R</t>
  </si>
  <si>
    <t>Posyp krytu kamenivem drceným nebo těženým 4/8 mm, tloušťky 40 mm v množství do 70 kg/m2</t>
  </si>
  <si>
    <t>564730011</t>
  </si>
  <si>
    <t>Podklad nebo kryt z kameniva hrubého drceného vel. 8-16 mm s rozprostřením a zhutněním plochy přes 100 m2, po zhutnění tl. 100 mm</t>
  </si>
  <si>
    <t>564750111</t>
  </si>
  <si>
    <t>Podklad nebo kryt z kameniva hrubého drceného vel. 16-32 mm s rozprostřením a zhutněním plochy přes 100 m2, po zhutnění tl. 150 mm</t>
  </si>
  <si>
    <t>123M3SNTR</t>
  </si>
  <si>
    <t>Sorpční netkaná textilie pro záchyt ropných látek</t>
  </si>
  <si>
    <t>578Plocha základní konstrukce „578“ dle TZ m.3=578.000 [A]</t>
  </si>
  <si>
    <t>1. V cenách jsou započteny i náklady na položení a dodání geotextilie včetně přesahů. 
specifikace dle TZ m.3</t>
  </si>
  <si>
    <t>59245030</t>
  </si>
  <si>
    <t>dlažba tvar čtverec betonová 200x200x80mm přírodní</t>
  </si>
  <si>
    <t>13.4signální dlažba - kontrastní lemování šířky 0,25 m dle TZ m.3=13.400 [A] 
A * 1.01Koeficient množství=13.534 [B]</t>
  </si>
  <si>
    <t>564710112.1R</t>
  </si>
  <si>
    <t>Vyrovnávací vrstva z kameniva hrubého drceného vel. 16-32 mm průměrné tl 60 mm</t>
  </si>
  <si>
    <t>RM3PD1</t>
  </si>
  <si>
    <t>Parkovací doraz, délka 1650 mm, gumový, s žlutým reflexním polepem - dodávka a montáž</t>
  </si>
  <si>
    <t>10parkovací dorazy k ploše P4.578 dle TZ m.3=10.000 [A]</t>
  </si>
  <si>
    <t>Položka obsahuje dodávku a montáž s dopravou kompletního výrobku včetně všech montážních a spojovacích prostředků.</t>
  </si>
  <si>
    <t>m.4</t>
  </si>
  <si>
    <t>Plochy z asfaltového betonu</t>
  </si>
  <si>
    <t>577134211</t>
  </si>
  <si>
    <t>Asfaltový beton vrstva obrusná ACO 11 (ABS) s rozprostřením a se zhutněním z nemodifikovaného asfaltu v pruhu šířky do 3 m tř. II, po zhutnění tl. 40 mm</t>
  </si>
  <si>
    <t>26.69=26.690 [A]</t>
  </si>
  <si>
    <t>1. Cenami 577 1.-40 lze oceňovat např. chodníky, úzké cesty a vjezdy v pruhu šířky do 1,5 m jakékoliv délky a jednotlivé plochy velikosti do 10 m2.  
2. ČSN EN 13108-1 připouští pro ACO 11 pouze tl. 35 až 50 mm.</t>
  </si>
  <si>
    <t>573211107</t>
  </si>
  <si>
    <t>Postřik spojovací PS bez posypu kamenivem z asfaltu silničního, v množství 0,30 kg/m2</t>
  </si>
  <si>
    <t>581131203</t>
  </si>
  <si>
    <t>Kryt cementobetonový silničních komunikací skupiny CB II tl. 180 mm</t>
  </si>
  <si>
    <t>26.69Plocha základní konstrukce „26.69“ dle TZ m.4=26.690 [A]</t>
  </si>
  <si>
    <t>m.5</t>
  </si>
  <si>
    <t>75.25=75.250 [A]</t>
  </si>
  <si>
    <t>565175111</t>
  </si>
  <si>
    <t>Asfaltový beton vrstva podkladní ACP 16 (obalované kamenivo střednězrnné - OKS) s rozprostřením a zhutněním v pruhu šířky přes 1,5 do 3 m, po zhutnění tl. 100 m</t>
  </si>
  <si>
    <t>Asfaltový beton vrstva podkladní ACP 16 (obalované kamenivo střednězrnné - OKS) s rozprostřením a zhutněním v pruhu šířky přes 1,5 do 3 m, po zhutnění tl. 100 mm</t>
  </si>
  <si>
    <t>1. Cenami 565 1.-510 lze oceňovat např. chodníky, úzké cesty a vjezdy v pruhu šířky do 1,5 m jakékoliv délky a jednotlivé plochy velikosti do 10 m2.  
2. ČSN EN 13108-1 připouští pro ACP 16 pouze tl. 50 až 80 mm.</t>
  </si>
  <si>
    <t>75.25*2dle TZ e.5=150.500 [A]</t>
  </si>
  <si>
    <t>581141216</t>
  </si>
  <si>
    <t>Kryt cementobetonový silničních komunikací skupiny CB II tl. 250 mm</t>
  </si>
  <si>
    <t>75.25Plocha základní konstrukce „75.25“=75.250 [A]</t>
  </si>
  <si>
    <t>m.6</t>
  </si>
  <si>
    <t>Sportoviště</t>
  </si>
  <si>
    <t>M6ZPOR</t>
  </si>
  <si>
    <t>Zajišťovací poduška/žíněnka tl. 1,0 m, dodávka a montáž kompletní konstrukce</t>
  </si>
  <si>
    <t>4*5.1dle TZ m.6=20.400 [A]</t>
  </si>
  <si>
    <t>Položka obsahuje veškeré potřebné práce a materiály</t>
  </si>
  <si>
    <t>279113123</t>
  </si>
  <si>
    <t>Základové zdi z tvárnic ztraceného bednění včetně výplně z betonu bez zvláštních nároků na vliv prostředí třídy C 12/15, tloušťky zdiva přes 200 do 250 mm</t>
  </si>
  <si>
    <t>5.95*0.8Zídka k podušce dle TZ m.6=4.760 [A]</t>
  </si>
  <si>
    <t>E3TPR</t>
  </si>
  <si>
    <t>Dodávka a montáž povrchu běžecké dráhy 10+3mm</t>
  </si>
  <si>
    <t>134.9=134.900 [A]</t>
  </si>
  <si>
    <t>E3ETPR</t>
  </si>
  <si>
    <t>Dodávka a montáž ET podložky povrchu běžecké dráhy tl. 30mm</t>
  </si>
  <si>
    <t>1. V cenách 12-1111 až 18-1112 jsou započteny náklady na:  
a) položení trávníku,  
b) podlepení spojů páskou,  
c) ořezání okrajů,  
d) provedení zásypu.  
2. V cenách 12-1111 až 18-1112 nejsou započteny náklady na:  
a) podkladní vrstvy; tyto se oceňují cenami katalogu 822-1 Komunikace a letiště,  
b) drenáž; tyto se oceňují cenami části A01 katalogu 827-1,  
c) elastickou podložku; tato se oceňuje cenou 21-1111.</t>
  </si>
  <si>
    <t>134.9Plocha základní konstrukce „134.9“ dle TZ m.6=134.900 [A]</t>
  </si>
  <si>
    <t>171151103</t>
  </si>
  <si>
    <t>Uložení sypanin do násypů strojně s rozprostřením sypaniny ve vrstvách a s hrubým urovnáním zhutněných z hornin soudržných jakékoliv třídy těžitelnosti</t>
  </si>
  <si>
    <t>0.94drenážní kamenivo kolem zídky - kačírek=0.940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</si>
  <si>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</si>
  <si>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58337401</t>
  </si>
  <si>
    <t>kamenivo dekorační (kačírek) frakce 8/16</t>
  </si>
  <si>
    <t>m.7</t>
  </si>
  <si>
    <t>Lemovací prvky</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</si>
  <si>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</si>
  <si>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</si>
  <si>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</si>
  <si>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203dle TZ m.7=203.000 [A]</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</si>
  <si>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</si>
  <si>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</si>
  <si>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</si>
  <si>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10dle TZ m.7=10.000 [A]</t>
  </si>
  <si>
    <t>59217034</t>
  </si>
  <si>
    <t>obrubník betonový silniční 1000x150x300mm</t>
  </si>
  <si>
    <t>916231212</t>
  </si>
  <si>
    <t>Osazení chodníkového obrubníku betonového se zřízením lože, s vyplněním a zatřením spár cementovou maltou stojatého bez boční opěry, do lože z betonu prostého</t>
  </si>
  <si>
    <t>234dle TZ m.7=234.000 [A]</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</si>
  <si>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</si>
  <si>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916231292</t>
  </si>
  <si>
    <t>Osazení chodníkového obrubníku betonového se zřízením lože, s vyplněním a zatřením spár cementovou maltou Příplatek k cenám za řezání obrubníků při osazení do o</t>
  </si>
  <si>
    <t>Osazení chodníkového obrubníku betonového se zřízením lože, s vyplněním a zatřením spár cementovou maltou Příplatek k cenám za řezání obrubníků při osazení do oblouku vnitřního poloměru do 2,5 m</t>
  </si>
  <si>
    <t>5*1.7délka chodníkových oblouků=8.500 [A]</t>
  </si>
  <si>
    <t>59217019.1R</t>
  </si>
  <si>
    <t>obrubník betonový chodníkový 1000x100x150mm</t>
  </si>
  <si>
    <t>916132112</t>
  </si>
  <si>
    <t>Osazení silniční obruby z betonové přídlažby (krajníků) s ložem tl. přes 50 do 100 mm, s vyplněním a zatřením spár cementovou maltou šířky do 250 mm bez boční o</t>
  </si>
  <si>
    <t>Osazení silniční obruby z betonové přídlažby (krajníků) s ložem tl. přes 50 do 100 mm, s vyplněním a zatřením spár cementovou maltou šířky do 250 mm bez boční opěry, do lože z betonu prostého</t>
  </si>
  <si>
    <t>154dle TZ m.7=154.000 [A]</t>
  </si>
  <si>
    <t>1. Část lože z betonu prostého přesahující tl. 100 mm se oceňuje cenou 916 99-1121 Lože pod obrubníky, krajníky nebo obruby zdlažebních kostek.  
2. V cenách nejsou započteny náklady na dodání betonové přídlažby, tato se oceňuje ve specifikaci.</t>
  </si>
  <si>
    <t>59218002</t>
  </si>
  <si>
    <t>krajník betonový silniční 500x250x100mm</t>
  </si>
  <si>
    <t>154dle TZ m.7=154.000 [A] 
A * 1.02Koeficient množství=157.080 [B]</t>
  </si>
  <si>
    <t>916271112</t>
  </si>
  <si>
    <t>Chodníkový obrubník z recyklované pryže kladený do pískového lože tl. do 40 mm vodorovně, s lepenými spoji, barva červená</t>
  </si>
  <si>
    <t>5.95Obrubníky 100 x 1000 x 150 u zajišťovací podušky (pružné) dle TZ m.7=5.950 [A]</t>
  </si>
  <si>
    <t>1. V cenách jsou započteny náklady na dodání a usazení obrubníků, i provedení pískového lože.  
2. Vcenách nejsou započteny náklady na zemní práce. Tyto práce se oceňují příslušnými cenami katalogu 800-1 - Zemní práce.</t>
  </si>
  <si>
    <t>m.8</t>
  </si>
  <si>
    <t>Odvodnění</t>
  </si>
  <si>
    <t>7.6Výkop vsakovací rýhy R1 u plochy P1=7.600 [A] 
15.8Výkop vsakovací rýhy R2 u plochy P2=15.800 [B] 
3.44Výkop vsakovací rýhy R3 u plochy P5c=3.440 [C] 
2.51Výkop vsakovací rýhy R4 u plochy P3=2.510 [D] 
1.28Výkop vsakovací rýhy R5=1.280 [E] 
Celkem: A+B+C+D+E=30.630 [F]</t>
  </si>
  <si>
    <t>58343930</t>
  </si>
  <si>
    <t>kamenivo drcené hrubé frakce 16/32</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</si>
  <si>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</si>
  <si>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</si>
  <si>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</si>
  <si>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0.5*(27+12)*0.45obsyp potrubí drenážního pera dle TZ m.8=8.775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</si>
  <si>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</si>
  <si>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58337344</t>
  </si>
  <si>
    <t>štěrkopísek frakce 0/32</t>
  </si>
  <si>
    <t>0.5*(12+27)zhutnění výkopu rýhy drenážních per dle TZ m.8=19.500 [A] 
61zhutnění dna rýh dle TZ m.8=61.000 [B] 
= 
Celkem: A+B+C=</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</si>
  <si>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ručně.  
4. Ceny se zhutněním jsou určeny pro jakoukoliv míru zhutnění.</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</si>
  <si>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</si>
  <si>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</si>
  <si>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</si>
  <si>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27potrubí drenážního pera dle TZ m.8=27.000 [A]</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</si>
  <si>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</si>
  <si>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212752402</t>
  </si>
  <si>
    <t>Trativody z drenážních trubek pro liniové stavby a komunikace se zřízením štěrkového lože pod trubky a s jejich obsypem v otevřeném výkopu trubka korugovaná sendvičová PE-HD SN 8 celoperforovaná 360° DN 150</t>
  </si>
  <si>
    <t>12potrubí drenážního pera dle TZ m.8=12.000 [A]</t>
  </si>
  <si>
    <t>12*0.5*0.1podsyp drenážního pera dle TZ m.8=0.600 [A]</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</si>
  <si>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</si>
  <si>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272313511.1R</t>
  </si>
  <si>
    <t>Základy z betonu prostého klenby z betonu kamenem neprokládaného tř. C 8/10</t>
  </si>
  <si>
    <t>27*0.5*0.1podkladní beton drenážního pera dle TZ m.8=1.350 [A]</t>
  </si>
  <si>
    <t>M8OZR</t>
  </si>
  <si>
    <t>Žlab z modifikovaného propylenu vyztuženého vlákny pro třídy zatížení D 400 s revizním kusem a vpustí</t>
  </si>
  <si>
    <t>1žlab 6.5 1653.92 10.5 dle TZ m.8, uložení žlabů v.č. 26.69.04.1.10=1.000 [A]</t>
  </si>
  <si>
    <t>Položka obsahuje kompletní dodávku žlabů s montáží a všemi dílčími prvky.  
ŽLAB MONOLITICKÝ100/230, D 400  
KRYT ŠTĚRBINY D 400  
REVIZNÍ DÍL KOMPOZITNÍ 100/230, D 400  
VPUST 100, UPVC koš</t>
  </si>
  <si>
    <t>M8OV01R</t>
  </si>
  <si>
    <t>Odvodňovací vpusť V01 ze ŽB tř. C 20/25</t>
  </si>
  <si>
    <t>1Vpusť V01=1.000 [A]</t>
  </si>
  <si>
    <t>m.9</t>
  </si>
  <si>
    <t>Dopravní značení</t>
  </si>
  <si>
    <t>914111112</t>
  </si>
  <si>
    <t>Montáž svislé dopravní značky základní velikosti do 1 m2 páskováním na sloupy</t>
  </si>
  <si>
    <t>1SDZ IP12+O1=1.000 [A] 
2SDZ IP 22 doplněné nápisem „Pozor výjezd hasičů“=2.000 [B] 
= 
Celkem: A+B+C=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</si>
  <si>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</si>
  <si>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40445626</t>
  </si>
  <si>
    <t>informativní značky provozní IP14-IP29, IP31 750x1000mm</t>
  </si>
  <si>
    <t>74910440.1R</t>
  </si>
  <si>
    <t>Semafory pro značku IP22</t>
  </si>
  <si>
    <t>40445625</t>
  </si>
  <si>
    <t>informativní značky provozní IP8, IP9, IP11-IP13 500x700mm</t>
  </si>
  <si>
    <t>914511111</t>
  </si>
  <si>
    <t>Montáž sloupku dopravních značek délky do 3,5 m do betonového základu</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</si>
  <si>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</si>
  <si>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</si>
  <si>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</si>
  <si>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914531111</t>
  </si>
  <si>
    <t>Montáž konzol nebo nástavců pro osazení dopravních značek velikosti do 1 m2 na sloupek</t>
  </si>
  <si>
    <t>1. V ceně nejsou započteny náklady na:  
a) dodání konzol nebo nástavců, tyto se oceňují ve specifikaci,  
b) ochranné nátěry nástavce, tyto se oceňují příslušnými cenami katalogu 800-783 Nátěry.</t>
  </si>
  <si>
    <t>40445257</t>
  </si>
  <si>
    <t>svorka upínací na sloupek D 70mm</t>
  </si>
  <si>
    <t>915111111</t>
  </si>
  <si>
    <t>Vodorovné dopravní značení stříkané barvou dělící čára šířky 125 mm souvislá bílá základní</t>
  </si>
  <si>
    <t>= 
317.5VDZ vyznačení kolmých parkovacích stání, V10b=317.500 [B]</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</si>
  <si>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</si>
  <si>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915111115</t>
  </si>
  <si>
    <t>Vodorovné dopravní značení stříkané barvou dělící čára šířky 125 mm souvislá žlutá základní</t>
  </si>
  <si>
    <t>83.7VDZ podél ul. Nádražní, zákaz zastavení V12c=83.700 [A]</t>
  </si>
  <si>
    <t>915311112</t>
  </si>
  <si>
    <t>Vodorovné značení předformovaným termoplastem dopravní značky barevné velikosti do 2 m2</t>
  </si>
  <si>
    <t>1VDZ symbol vyhrazeného stání V10f=1.000 [A]</t>
  </si>
  <si>
    <t>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t>
  </si>
  <si>
    <t>915611111</t>
  </si>
  <si>
    <t>Předznačení pro vodorovné značení stříkané barvou nebo prováděné z nátěrových hmot liniové dělicí čáry, vodicí proužky</t>
  </si>
  <si>
    <t>83.7VDZ podél ul. Nádražní, zákaz zastavení V12c=83.700 [A] 
317.5VDZ vyznačení kolmých parkovacích stání, V10b=317.500 [B] 
Celkem: A+B=401.200 [C]</t>
  </si>
  <si>
    <t>1. Množství měrných jednotek se určuje:  
a) pro cenu -61 1111 v m délky dělicí čáry nebo vodícího proužku (včetně mezer),  
b) pro cenu -62 1111 v m2 natírané nebo stříkané plochy.</t>
  </si>
  <si>
    <t>915621111</t>
  </si>
  <si>
    <t>Předznačení pro vodorovné značení stříkané barvou nebo prováděné z nátěrových hmot plošné šipky, symboly, nápisy</t>
  </si>
  <si>
    <t>938908411</t>
  </si>
  <si>
    <t>Čištění vozovek splachováním vodou povrchu podkladu nebo krytu živičného, betonového nebo dlážděného</t>
  </si>
  <si>
    <t>2581.26Plocha zemní pláně zpevněných ploch (P1-P6)=2 581.260 [A]</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</si>
  <si>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</si>
  <si>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 xml:space="preserve">  D1.04.2</t>
  </si>
  <si>
    <t>SO.104 - Zpevněné plochy a venkovní úpravy - Venkovní osvětlení zpevněných ploch - nezpůsobilé</t>
  </si>
  <si>
    <t>D1.04.2</t>
  </si>
  <si>
    <t>1.   Svítidla VO</t>
  </si>
  <si>
    <t>LED svítidlo typ „A“ - 36xLED, Warm White 3000K, CRI70 700mA - A4 Optic</t>
  </si>
  <si>
    <t>6  - viz. výkres D1.04.2-02=6.000 [A]</t>
  </si>
  <si>
    <t>Poznámka k položce:    77 W, předřadník DALI</t>
  </si>
  <si>
    <t>RPol2</t>
  </si>
  <si>
    <t>ekologický příspěvek na likvidaci svítidla</t>
  </si>
  <si>
    <t>LED svítidlo typ „B“ - 24xLED, Warm White 3000K, CRI70 350mA - EWR Optic</t>
  </si>
  <si>
    <t>Poznámka k položce:    28 W, předřadník DALI</t>
  </si>
  <si>
    <t>Poznámka k položce: CRI70 350mA - A6 Optic, 28 W, předřadník DALI</t>
  </si>
  <si>
    <t>LED svítidlo typ „C“ - 1x LED, CRI70 350mA - A4 Optic</t>
  </si>
  <si>
    <t>Poznámka k položce:   15,1 W, předřadník DALI</t>
  </si>
  <si>
    <t>LED svítidlo typ „D“ - 36xLED Warm White 3000K, CRI70 350mA - EWR Optic</t>
  </si>
  <si>
    <t>Poznámka k položce:   39 W, předřadník DALI</t>
  </si>
  <si>
    <t>2.  Stožáry vč. příslušenství</t>
  </si>
  <si>
    <t>Patka stožáru betonová, pro stožár nadz. výšky 8m, 700x700x1100mm, di 300mm</t>
  </si>
  <si>
    <t>2  - viz. výkres D1.04.2-02=2.000 [A]</t>
  </si>
  <si>
    <t>Poznámka k položce: zhotovená litím v místě</t>
  </si>
  <si>
    <t>Stožár ocelový vetknutý, nadzemní výška 8m, O 133/89/60mm</t>
  </si>
  <si>
    <t>Manžeta ochranná plastová, na O 133mm</t>
  </si>
  <si>
    <t>3.  Kabely a chráničky</t>
  </si>
  <si>
    <t>Kabel CYKY-J 3x2,5mm2</t>
  </si>
  <si>
    <t>Kabely v objektech SO.101, SO.102 a SO.103 budou ukládány do kabelových tras daného objektu !</t>
  </si>
  <si>
    <t>rPol12</t>
  </si>
  <si>
    <t>Kabel CYKY-J 3x1,5mm2</t>
  </si>
  <si>
    <t>Kabel CYKY-O 2x1,5mm2</t>
  </si>
  <si>
    <t>RPol99.1</t>
  </si>
  <si>
    <t>Elektronická značka tzv. BallMarker, červená (pro kabely VO uložené v zemní trase)</t>
  </si>
  <si>
    <t>Kabelová chránička ohebná, dvouplášťová, rudá, korugovaná, d 50mm ( v zemi)</t>
  </si>
  <si>
    <t>23 - viz. výkres D1.04.2-02=23.000 [A]</t>
  </si>
  <si>
    <t>Ukončení vodíčů do 2,5 mm2</t>
  </si>
  <si>
    <t>4.  Ochranné uzemnění</t>
  </si>
  <si>
    <t>Pásek zemnící FeZn 30x4mm</t>
  </si>
  <si>
    <t>20- viz. výkres D1.04.2-02=20.000 [A]</t>
  </si>
  <si>
    <t>Drát zemnící nerez V4A, O 10mm</t>
  </si>
  <si>
    <t>Svorka zemnící pásek-pásek, FeZn</t>
  </si>
  <si>
    <t>Svorka zemnící pásek-drát, FeZn</t>
  </si>
  <si>
    <t>5.  Podružný materiál, přeprava materiálu</t>
  </si>
  <si>
    <t>6. Související činnosti</t>
  </si>
  <si>
    <t>Převzetí pracoviště</t>
  </si>
  <si>
    <t>Zajištění pracoviště</t>
  </si>
  <si>
    <t>Vypracování dodavatelské výrobně realizační dokumentace</t>
  </si>
  <si>
    <t>Návrh časových programů provozu VO ve spolupráci s provozovatelem do ŘS osvětlení</t>
  </si>
  <si>
    <t>RPol98.1</t>
  </si>
  <si>
    <t>Zpracování podkladů pro DSS (pro dokumentaci skutečného stavu, min. v tužce)</t>
  </si>
  <si>
    <t>7. Stavební přípomoce</t>
  </si>
  <si>
    <t>Zhotovení prostupu v cihlové zdi do O 25mm a délky 0,5m</t>
  </si>
  <si>
    <t>Sekání kabelové drážky v cihlové zdi do 30x40mm</t>
  </si>
  <si>
    <t>17- viz. výkres D1.04.2-02=17.000 [A]</t>
  </si>
  <si>
    <t>8. Zemní práce</t>
  </si>
  <si>
    <t>Kabelový výkop, 0,4x0,8m (ŠxH), kompl. vč. písk. lože, fólie, zásypu a konečné úpravy terénu pod krajem zpevněné plochy a volném terénu</t>
  </si>
  <si>
    <t>20 - viz. výkres D1.04.2-02 a 03=20.000 [A]</t>
  </si>
  <si>
    <t>Položka zahrnuje výkop, pískové lože, výstražnou fólii, zpětný zásyp výkopu, závěrečnou úpravu terénu a odvoz a skládkovné za přebytečný výkopek</t>
  </si>
  <si>
    <t>Výkop pro patku stožáru VO 0,8x0,8x1,2m (Š1xŠ2xH), vč. písk. lože, zásypu a úpravy terénu pod zpevněnou plochou výjezdu z parkoviště a vjezdu do myčky</t>
  </si>
  <si>
    <t xml:space="preserve">  D1.04.3</t>
  </si>
  <si>
    <t>SO.104 - Zpevněné plochy a venkovní úpravy - Sadové a konečné úpravy - nezpůsobilé</t>
  </si>
  <si>
    <t>D1.04.3</t>
  </si>
  <si>
    <t>184211379R</t>
  </si>
  <si>
    <t>Výsadba a pomocný materiál vč. 2x zálivka a růstové hnojivo</t>
  </si>
  <si>
    <t>Položka zahrnuje kompletní náklady na výsadbu 10ks stromů vč. pomocného materiálu.  
V rámci položky bude provedena zálivka a bude aplikováno růstové hnojivo.</t>
  </si>
  <si>
    <t>02650300R</t>
  </si>
  <si>
    <t>javor mléč /Acer platanoides/</t>
  </si>
  <si>
    <t>5=5.000 [A]</t>
  </si>
  <si>
    <t>02650301R</t>
  </si>
  <si>
    <t>lípa srdčitá /Tilia cordata/</t>
  </si>
  <si>
    <t>b.3</t>
  </si>
  <si>
    <t>Zatravnění</t>
  </si>
  <si>
    <t>111111104</t>
  </si>
  <si>
    <t>Odstranění travin a rákosu ručně rákosu pro jakoukoliv plochu</t>
  </si>
  <si>
    <t>688.4dle TZ b.3 odstranění původního vegetačního pokryvu=688.400 [A]</t>
  </si>
  <si>
    <t>1. Ceny nelze použít pro plochy, pro něž se oceňuje odstranění křovin cenami souboru 111 2 Odstranění křovin a stromů s odstraněním kořenů.  
2. Travinami se rozumějí také všechny zemědělské plodiny kromě vinné révy, chmele, maliní apod., tyto se považují za křoviny.  
3. V cenách jsou započteny i náklady na případné nutné přemístění a uložení porostu na hromady na vzdálenost do 50 m nebo naložení na dopravní prostředek.  
4. Množství jednotek se určí samostatně za každý objekt v m2 půdorysné plochy, z níž má být porost odstraněn.</t>
  </si>
  <si>
    <t>184802111R</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</si>
  <si>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</si>
  <si>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</si>
  <si>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688.4=688.400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</si>
  <si>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</si>
  <si>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182303111</t>
  </si>
  <si>
    <t>Doplnění zeminy nebo substrátu na travnatých plochách tloušťky do 50 mm v rovině nebo na svahu do 1:5</t>
  </si>
  <si>
    <t>3*(688.4-168)mocnost 3*50mm=1 561.200 [A]</t>
  </si>
  <si>
    <t>1. V cenách jsou započteny i náklady na vodorovné přemístění na vzdálenost do 3 m.  
2. V cenách nejsou započteny náklady na substrát.</t>
  </si>
  <si>
    <t>10371500</t>
  </si>
  <si>
    <t>substrát pro trávníky VL</t>
  </si>
  <si>
    <t>185802111</t>
  </si>
  <si>
    <t>Hnojení půdy nebo trávníku v rovině nebo na svahu do 1:5 rašelinou</t>
  </si>
  <si>
    <t>(688.4-168)*0.15/0.180*45/1000prohnojení substrátu v mocnosti 15 cm=19.515 [A] 
168*0.10/0.180*45/1000prohnojení substrátu v mocnosti 10 cm=4.200 [B] 
= 
Celkem: A+B+C=</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</si>
  <si>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</si>
  <si>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10311100</t>
  </si>
  <si>
    <t>rašelina zahradnická VL</t>
  </si>
  <si>
    <t>183403111.1R</t>
  </si>
  <si>
    <t>Obdělání půdy nakypřením hl. přes 50 do 100 mm v rovině nebo na svahu do 1:5</t>
  </si>
  <si>
    <t>181411151</t>
  </si>
  <si>
    <t>Založení trávníku na půdě předem připravené plochy do 1000 m2 předpěstovaným travním kobercem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</si>
  <si>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</si>
  <si>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00572420</t>
  </si>
  <si>
    <t>osivo směs travní parková okrasná</t>
  </si>
  <si>
    <t>181111121.1R</t>
  </si>
  <si>
    <t>Plošná úprava terénu válcováním v zemině skupiny 1 až 4 s urovnáním povrchu bez doplnění ornice souvislé plochy do 500 m2 při nerovnostech terénu přes 100 do 15</t>
  </si>
  <si>
    <t>Plošná úprava terénu válcováním v zemině skupiny 1 až 4 s urovnáním povrchu bez doplnění ornice souvislé plochy do 500 m2 při nerovnostech terénu přes 100 do 150 mm v rovině nebo na svahu do 1:5</t>
  </si>
  <si>
    <t>185803111</t>
  </si>
  <si>
    <t>Ošetření trávníku jednorázové v rovině nebo na svahu do 1:5</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</si>
  <si>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</si>
  <si>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185851121</t>
  </si>
  <si>
    <t>Dovoz vody pro zálivku rostlin na vzdálenost do 1000 m</t>
  </si>
  <si>
    <t>688.4*0.05=34.420 [A]</t>
  </si>
  <si>
    <t>1. Ceny lze použít pouze tehdy, když není voda dostupná z vodovodního řádu.  
2. V cenách jsou započteny i náklady na čerpání vody do cisterny.  
3. V cenách nejsou započteny náklady na dodání vody. Tyto náklady se oceňují individuálně.</t>
  </si>
  <si>
    <t>08211321</t>
  </si>
  <si>
    <t>voda pitná pro ostatní odběratele</t>
  </si>
  <si>
    <t>998231411</t>
  </si>
  <si>
    <t>Přesun hmot pro sadovnické a krajinářské úpravy - ručně bez užití mechanizace vodorovná dopravní vzdálenost do 100 m</t>
  </si>
  <si>
    <t xml:space="preserve">  IO.101</t>
  </si>
  <si>
    <t>Venkovní rozvod OPZ - nezpůsobilé</t>
  </si>
  <si>
    <t>IO.101</t>
  </si>
  <si>
    <t>119002121</t>
  </si>
  <si>
    <t>Pomocné konstrukce při zabezpečení výkopu vodorovné pochozí přechodová lávka délky do 2 m včetně zábradlí zřízení</t>
  </si>
  <si>
    <t>119002122</t>
  </si>
  <si>
    <t>Pomocné konstrukce při zabezpečení výkopu vodorovné pochozí přechodová lávka délky do 2 m včetně zábradlí odstranění</t>
  </si>
  <si>
    <t>119002411</t>
  </si>
  <si>
    <t>Pomocné konstrukce při zabezpečení výkopu vodorovné pojízdné z tlustého ocelového plechu šířky výkopu do 1 m zřízení</t>
  </si>
  <si>
    <t>119002412</t>
  </si>
  <si>
    <t>Pomocné konstrukce při zabezpečení výkopu vodorovné pojízdné z tlustého ocelového plechu šířky výkopu do 1 m odstranění</t>
  </si>
  <si>
    <t>119003131</t>
  </si>
  <si>
    <t>Pomocné konstrukce při zabezpečení výkopu svislé výstražná páska zřízení</t>
  </si>
  <si>
    <t>119003132</t>
  </si>
  <si>
    <t>Pomocné konstrukce při zabezpečení výkopu svislé výstražná páska odstranění</t>
  </si>
  <si>
    <t>94.0*0.8*1.3=97.760 [A] 
Celkem: A=97.760 [B]</t>
  </si>
  <si>
    <t>94.0*0.8*0.6=45.120 [A] 
Celkem: A=45.120 [B]</t>
  </si>
  <si>
    <t>94.0*0.8*0.3=22.560 [A] 
Celkem: A=22.560 [B]</t>
  </si>
  <si>
    <t>94.0*0.8=75.200 [A] 
Celkem: A=75.200 [B]</t>
  </si>
  <si>
    <t>22-M</t>
  </si>
  <si>
    <t>Montáže technologických zařízení pro dopravní stavby</t>
  </si>
  <si>
    <t>220182024</t>
  </si>
  <si>
    <t>Označení optického kabelu nebo spojky HDPE trubky zaměřovacím markrem / dvojicí magnetů</t>
  </si>
  <si>
    <t>220182024R</t>
  </si>
  <si>
    <t>analogový marker MAR 100 + příslušenství</t>
  </si>
  <si>
    <t>230040009</t>
  </si>
  <si>
    <t>Montáž trubních dílů závitových DN 2"</t>
  </si>
  <si>
    <t>551551025.2R</t>
  </si>
  <si>
    <t>plynová hadice FLEXI DN50 M2"xM2"</t>
  </si>
  <si>
    <t>31942681</t>
  </si>
  <si>
    <t>vsuvka redukovaná mosaz 2"x6/4"</t>
  </si>
  <si>
    <t>230040010</t>
  </si>
  <si>
    <t>Montáž trubních dílů závitových DN 2 1/2"</t>
  </si>
  <si>
    <t>31942681R</t>
  </si>
  <si>
    <t>nátrubek redukovaný G 2 1/2"xG 2"</t>
  </si>
  <si>
    <t>230040011</t>
  </si>
  <si>
    <t>Montáž trubních dílů závitových DN 3"</t>
  </si>
  <si>
    <t>31942682R</t>
  </si>
  <si>
    <t>dvojvsuvka redukovaná mosaz R3"xR2"</t>
  </si>
  <si>
    <t>230120042</t>
  </si>
  <si>
    <t>Čištění potrubí profukováním nebo proplachováním DN 40</t>
  </si>
  <si>
    <t>230120045</t>
  </si>
  <si>
    <t>Čištění potrubí profukováním nebo proplachováním DN 80</t>
  </si>
  <si>
    <t>230200008</t>
  </si>
  <si>
    <t>Montáž plynovodních přípojek svářením DN 3" (80)</t>
  </si>
  <si>
    <t>230200008R</t>
  </si>
  <si>
    <t>ocel trubka DN80 (89x4) izolace BRALEN</t>
  </si>
  <si>
    <t>230201114</t>
  </si>
  <si>
    <t>Montáž trubních dílů ocelových přivařovacích O přes 60,3 do 89 mm, tl. stěny 4,0 mm</t>
  </si>
  <si>
    <t>230201114R</t>
  </si>
  <si>
    <t>navařovací trubka DN80 s vnějším závitem 3"</t>
  </si>
  <si>
    <t>230205031</t>
  </si>
  <si>
    <t>Montáž potrubí PE průměru do 110 mm návin nebo tyč, svařované na tupo nebo elektrospojkou O 40, tl. stěny 3,7 mm</t>
  </si>
  <si>
    <t>28613922</t>
  </si>
  <si>
    <t>potrubí plynovodní z PE 100+ opláštěné vrstvou z pěnového PE, SDR 11, 40x3,7 mm</t>
  </si>
  <si>
    <t>230205051</t>
  </si>
  <si>
    <t>Montáž potrubí PE průměru do 110 mm návin nebo tyč, svařované na tupo nebo elektrospojkou O 90, tl. stěny 5,2 mm</t>
  </si>
  <si>
    <t>28613900</t>
  </si>
  <si>
    <t>potrubí plynovodní PE 100RC SDR 17,6 PN 0,1MPa tyče 12m 90x5,1mm</t>
  </si>
  <si>
    <t>28653053</t>
  </si>
  <si>
    <t>elektrokoleno 90° PE 100 D 40mm</t>
  </si>
  <si>
    <t>NCL.616177</t>
  </si>
  <si>
    <t>KH d40, PE100, SDR11, kulový kohout, elektro</t>
  </si>
  <si>
    <t>230205235</t>
  </si>
  <si>
    <t>Montáž trubních dílů PE průměru do 110 mm elektrotvarovky nebo svařované na tupo O 50, tl. stěny 4,6 mm</t>
  </si>
  <si>
    <t>28614973</t>
  </si>
  <si>
    <t>elektroredukce PE 100 PN16 D 50-40mm</t>
  </si>
  <si>
    <t>230205252</t>
  </si>
  <si>
    <t>Montáž trubních dílů PE průměru do 110 mm elektrotvarovky nebo svařované na tupo O 90, tl. stěny 8,2 mm</t>
  </si>
  <si>
    <t>28653060</t>
  </si>
  <si>
    <t>elektrokoleno 90° PE 100 D 90mm</t>
  </si>
  <si>
    <t>28614960</t>
  </si>
  <si>
    <t>elektrotvarovka T-kus rovnoramenný PE 100 PN16 D 90mm</t>
  </si>
  <si>
    <t>NCL.615391</t>
  </si>
  <si>
    <t>MR d90/50, PE100, SDR11, redukovaná spojka, elektro</t>
  </si>
  <si>
    <t>NCL.616180</t>
  </si>
  <si>
    <t>KH d90, PE100, SDR11, kulový kohout, elektro</t>
  </si>
  <si>
    <t>NCL.616639</t>
  </si>
  <si>
    <t>USTRS d90/80, PE100, SDR11, přechodový kus PE-HD / ocel</t>
  </si>
  <si>
    <t>230210004</t>
  </si>
  <si>
    <t>Oprava továrního opláštění a izolace svarů ovinem páskou za studena 4 vrstvy</t>
  </si>
  <si>
    <t>628030050</t>
  </si>
  <si>
    <t>izolační páska thermofit 50x15 000 mm</t>
  </si>
  <si>
    <t>230220001</t>
  </si>
  <si>
    <t>Montáž příslušenství plynovodů zemní soupravy pro šoupátka</t>
  </si>
  <si>
    <t>NCL.615487</t>
  </si>
  <si>
    <t>KH-T d50-225, délka 1,0 - 1,6 m, zemní teleskopická souprava pro KHP</t>
  </si>
  <si>
    <t>NCL.615486</t>
  </si>
  <si>
    <t>KH-T d32-40, délka 1,0 - 1,6 m, zemní teleskopická souprava pro KH a KHP</t>
  </si>
  <si>
    <t>230220006</t>
  </si>
  <si>
    <t>Montáž příslušenství plynovodů poklopu litinového</t>
  </si>
  <si>
    <t>NCL.0853P</t>
  </si>
  <si>
    <t>plovoucí poklop čtvercový, žlutý, plyn</t>
  </si>
  <si>
    <t>230230016</t>
  </si>
  <si>
    <t>Tlakové zkoušky hlavní vzduchem 0,6 MPa DN 50</t>
  </si>
  <si>
    <t>230230017</t>
  </si>
  <si>
    <t>Tlakové zkoušky hlavní vzduchem 0,6 MPa DN 80</t>
  </si>
  <si>
    <t>231210999</t>
  </si>
  <si>
    <t>Kontrola stavu pasivní ochrany před spuštěním do výkopu</t>
  </si>
  <si>
    <t>46-M</t>
  </si>
  <si>
    <t>Zemní práce při extr.mont.pracích</t>
  </si>
  <si>
    <t>460901214R</t>
  </si>
  <si>
    <t>Přístavek pro HUP, regulátor a plynoměr, betonová armovaná stavebnice E2 (1200x400x1080mm)</t>
  </si>
  <si>
    <t>Komunikace pozemní</t>
  </si>
  <si>
    <t>564871116</t>
  </si>
  <si>
    <t>Podklad ze štěrkodrti ŠD s rozprostřením a zhutněním plochy přes 100 m2, po zhutnění tl. 300 mm</t>
  </si>
  <si>
    <t>723160217</t>
  </si>
  <si>
    <t>Přípojky k plynoměrům spojované na závit s ochozem G 2"</t>
  </si>
  <si>
    <t>723160337</t>
  </si>
  <si>
    <t>Přípojky k plynoměrům rozpěrky přípojek G 2"</t>
  </si>
  <si>
    <t>723234314</t>
  </si>
  <si>
    <t>Armatury se dvěma závity středotlaké regulátory tlaku plynu jednostupňové pro zemní plyn, výkon do 60 m3/hod</t>
  </si>
  <si>
    <t>723239108</t>
  </si>
  <si>
    <t>Armatury se dvěma závity montáž armatur se dvěma závity ostatních typů G 3"</t>
  </si>
  <si>
    <t>55138966R</t>
  </si>
  <si>
    <t>kohout kulový plnoprůtokový nikl ovládání páčka PN35 T 185°C (EN 331, MOP 5) 3" žlutý</t>
  </si>
  <si>
    <t>723261914</t>
  </si>
  <si>
    <t>Montáž plynoměrů při rekonstrukci plynoinstalací s odvzdušněním a odzkoušením maximální průtok Q (m3/h) 40 m3/h</t>
  </si>
  <si>
    <t>38822276</t>
  </si>
  <si>
    <t>plynoměr membránový Qmax 40m3/h, PN 0,05MPa, DN 50</t>
  </si>
  <si>
    <t>998723101</t>
  </si>
  <si>
    <t>Přesun hmot pro vnitřní plynovod stanovený z hmotnosti přesunovaného materiálu vodorovná dopravní vzdálenost do 50 m v objektech výšky do 6 m</t>
  </si>
  <si>
    <t>767995111</t>
  </si>
  <si>
    <t>Montáž ostatních atypických zámečnických konstrukcí hmotnosti do 5 kg</t>
  </si>
  <si>
    <t>767995111R</t>
  </si>
  <si>
    <t>Držák přechodky 32</t>
  </si>
  <si>
    <t>Zámek přechodky 32</t>
  </si>
  <si>
    <t>HZS4222</t>
  </si>
  <si>
    <t>Hodinové zúčtovací sazby ostatních profesí revizní a kontrolní činnost geodet specialista</t>
  </si>
  <si>
    <t>VRN4</t>
  </si>
  <si>
    <t>Inženýrská činnost</t>
  </si>
  <si>
    <t>045203000</t>
  </si>
  <si>
    <t>Kompletační činnost</t>
  </si>
  <si>
    <t xml:space="preserve">  IO.102</t>
  </si>
  <si>
    <t>Napojení objektu na NN rozvody LDSŽ - nezpůsobilé</t>
  </si>
  <si>
    <t>IO.102</t>
  </si>
  <si>
    <t>RPol457</t>
  </si>
  <si>
    <t>1.1. Rozvaděč RNN (LDSŽ-E), pro přepojení rozvodů LDSŽ, u skladu ČD, st. 5065</t>
  </si>
  <si>
    <t>1viz. 01.2 - Seznam materiálu, v části D1.12 IO.102 NAPOJENÍ OBJEKTU NA NN ROZVODY LDSŽ=1.000 [A]</t>
  </si>
  <si>
    <t>1) položka zahrnuje veškerý potřebný drobný instalační materiál pro ucelenou montáž doplnění rozvaděče  
    venkovní kompaktní pilíř, rozpojovací, jistící, provedení lištové, termoset, 7x poj. lišta vel. 2, 2135x780x250mm (VxŠxH), kompletní  
   In = 520A, Un = 400V, TN-C, IP 44, IK 10, zapojení kabelů dle výkr. dokumentace p.č. 03</t>
  </si>
  <si>
    <t>RPol506</t>
  </si>
  <si>
    <t>1.2. Rozvaděč RNN.1 (LDSŽ-E1), pro připojení nové HZS, v severním oplocení</t>
  </si>
  <si>
    <t>1) položka zahrnuje veškerý potřebný drobný instalační materiál pro ucelenou montáž doplnění rozvaděče  
    venkovní kompaktní pilíř, rozpojovací, jistící, provedení lištové, termoset, 5x poj. lišta vel. 2, 2135x620x250mm (VxŠxH), kompletní  
   In = 520A, Un = 400V, TN-C, IP 44, IK 10, zapojení kabelů dle výkr. dokumentace p.č. 03</t>
  </si>
  <si>
    <t>RPol507</t>
  </si>
  <si>
    <t>1.3. Elektroměrový rozvaděč RE-HZS, pro připojení nové HZS, v severním oplocení</t>
  </si>
  <si>
    <t>1) položka zahrnuje veškerý potřebný drobný instalační materiál pro ucelenou montáž doplnění rozvaděče  
   venkovní kompaktní pilíř pro nepřímé dvousazbové měření, termoset, 1835x930x250mm (VxŠxH), kompletní  
   In = 250A, Un = 400V, TN-C, IP 44/20C, IK 10, zapojení dle standardů ČEZ Distribuce, a.s.  
   jistič před elektroměrem 250A, spoušť TMD, Ir=237A,  MTP 250/5A</t>
  </si>
  <si>
    <t>RPol437</t>
  </si>
  <si>
    <t>osazený elektroměr L G ZMD410CT44.0609 S4, vč. interface CU-B2 (RS485),</t>
  </si>
  <si>
    <t>1) položka zahrnuje veškerý potřebný drobný instalační materiál pro ucelenou montáž doplnění rozvaděče  
   vč. úředního ověření, plně dle standardů LDSŽ (dálkový přenos dodá, připojí a zprovozní správce LDSŽ)  
1.4. Pojistky nožové,  pro sazení do rozvaděčů RNN (LDSŽ-E) a RNN.1 (LDSŽ-E1)</t>
  </si>
  <si>
    <t>27viz. 01.2 - Seznam materiálu, v části D1.12 IO.102 NAPOJENÍ OBJEKTU NA NN ROZVODY LDSŽ=27.000 [A]</t>
  </si>
  <si>
    <t>1) položka zahrnuje veškerý potřebný drobný instalační materiál pro ucelenou montáž doplnění rozvaděče</t>
  </si>
  <si>
    <t>RPol438</t>
  </si>
  <si>
    <t>pojistka nožová PN1, 80A/gG</t>
  </si>
  <si>
    <t>3viz. 01.2 - Seznam materiálu, v části D1.12 IO.102 NAPOJENÍ OBJEKTU NA NN ROZVODY LDSŽ=3.000 [A]</t>
  </si>
  <si>
    <t>2.  Kabely vč. příslušenství</t>
  </si>
  <si>
    <t>220dle kabelové tabulky v.č. 01.3 uvedené v PD=220.000 [A]</t>
  </si>
  <si>
    <t>4viz. 01.2 - Seznam materiálu, v části D1.12 IO.102 NAPOJENÍ OBJEKTU NA NN ROZVODY LDSŽ=4.000 [A]</t>
  </si>
  <si>
    <t>RPol439</t>
  </si>
  <si>
    <t>Kabel 1-AYKY 3x185+95 mm2</t>
  </si>
  <si>
    <t>RPol440</t>
  </si>
  <si>
    <t>Koncovka kabelu pro 1-AYKY 3x185+95, teplem smrštitelná</t>
  </si>
  <si>
    <t>RPol441</t>
  </si>
  <si>
    <t>Kabelová chránička ohebná, dvouplášťová, rudá, korugovaná, d 125mm</t>
  </si>
  <si>
    <t>13dle kabelové tabulky v.č. 01.3 uvedené v PD=13.000 [A]</t>
  </si>
  <si>
    <t>RPol442</t>
  </si>
  <si>
    <t>Elektronická značka BallMarker, červená (pro novou kab. trasu přípojky)</t>
  </si>
  <si>
    <t>14viz. 01.2 - Seznam materiálu, v části D1.12 IO.102 NAPOJENÍ OBJEKTU NA NN ROZVODY LDSŽ=14.000 [A]</t>
  </si>
  <si>
    <t>RPol508</t>
  </si>
  <si>
    <t>Zemnící drát nerez V4A, O10mm (uzemněn RE-HZS na zákl. zemnič stavby)</t>
  </si>
  <si>
    <t>20dle kabelové tabulky v.č. 01.3 uvedené v PD=20.000 [A]</t>
  </si>
  <si>
    <t>12viz. 01.2 - Seznam materiálu, v části D1.12 IO.102 NAPOJENÍ OBJEKTU NA NN ROZVODY LDSŽ=12.000 [A]</t>
  </si>
  <si>
    <t>RPol444</t>
  </si>
  <si>
    <t>Ukončení vodíčů do 185 mm2</t>
  </si>
  <si>
    <t>RPol445</t>
  </si>
  <si>
    <t>Ukončení vodíčů do 95 mm2</t>
  </si>
  <si>
    <t>RPol77</t>
  </si>
  <si>
    <t>Zemnící pásek FeZn 30x4mm, pozink (zemnící vedení)</t>
  </si>
  <si>
    <t>110dle kabelové tabulky v.č. 01.3 uvedené v PD=110.000 [A]</t>
  </si>
  <si>
    <t>25dle kabelové tabulky v.č. 01.3 uvedené v PD=25.000 [A]</t>
  </si>
  <si>
    <t>RPol78</t>
  </si>
  <si>
    <t>RPol446</t>
  </si>
  <si>
    <t>Zemnící svorka pásek-drát, pozink</t>
  </si>
  <si>
    <t>2viz. 01.2 - Seznam materiálu, v části D1.12 IO.102 NAPOJENÍ OBJEKTU NA NN ROZVODY LDSŽ=2.000 [A]</t>
  </si>
  <si>
    <t>RPol447</t>
  </si>
  <si>
    <t>RPol450</t>
  </si>
  <si>
    <t>Demontáž původního obezděného rozvaděče RNN (LDSŽ-E), vč. odpojení kabelů</t>
  </si>
  <si>
    <t>RPol451</t>
  </si>
  <si>
    <t>Přepojení 5ks stáv. kabelů do nových pilířových rozvaděčů RNN (LDSŽ-E)</t>
  </si>
  <si>
    <t>6viz. 01.2 - Seznam materiálu, v části D1.12 IO.102 NAPOJENÍ OBJEKTU NA NN ROZVODY LDSŽ=6.000 [A]</t>
  </si>
  <si>
    <t>RPol453</t>
  </si>
  <si>
    <t>Bourací práce – kompletní demolice obezdění původního rozvaděče RNN (LDSŽ-E),</t>
  </si>
  <si>
    <t>1  - viz. výkres Celková situace D1.12-02=1.000 [A]</t>
  </si>
  <si>
    <t>vč. odvozu materiálu na řízenou skládku</t>
  </si>
  <si>
    <t>RPol85</t>
  </si>
  <si>
    <t>Kabelová sonda, ručně kopaná, 1x2x0,8m (ŠxDxH), vč. zpětného zásypu</t>
  </si>
  <si>
    <t>pro upřesnění uložení nové kabelové trasy podél kolejí</t>
  </si>
  <si>
    <t>RPol86</t>
  </si>
  <si>
    <t>Kabelový výkop, 0,4x0,8m (ŠxH), kompl. vč. písk. lože, fólie, zásypu a konečné úpravy terénu</t>
  </si>
  <si>
    <t>110 - viz. výkresy D1.12-02 a 04=110.000 [A]</t>
  </si>
  <si>
    <t>ve volném terénu a podél kolejí a oplocení  
2) položka zahrnuje výkop, pískové lože, výstražnou fólii, zpětný zásyp výkopu, závěrečnou úpravu terénu a odvoz a skládkovné za přebytečný výkopek</t>
  </si>
  <si>
    <t>RPol454</t>
  </si>
  <si>
    <t>Kabelový výkop, 0,4x1,1m (ŠxH), kompl. vč. písk. lože, fólie, zásypu a konečné úpravy terénu</t>
  </si>
  <si>
    <t>pod zpevněnou plochou / komunikací před vjezdem do myčky  
2) položka zahrnuje výkop, pískové lože, výstražnou fólii, zpětný zásyp výkopu, závěrečnou úpravu terénu a odvoz a skládkovné za přebytečný výkopek</t>
  </si>
  <si>
    <t>RPol455</t>
  </si>
  <si>
    <t>Výkop pro pilířový rozvaděč, 1,1x0,6x0,7m (DxŠxH), kompl. vč. písk. lože, zásypu a úpravy terénu</t>
  </si>
  <si>
    <t>pro rozvaděče RNN (LDSŽ-E) a RE-SHZ  
3) položka zahrnuje výkop, pískové lože, zpětný zásyp výkopu, závěrečnou úpravu terénu a odvoz a skládkovné za přebytečný výkopek</t>
  </si>
  <si>
    <t>RPol456</t>
  </si>
  <si>
    <t>Výkop pro pilířový rozvaděč, 0,8x0,6x0,7m (DxŠxH), kompl. vč. písk. lože, zásypu a úpravy terénu</t>
  </si>
  <si>
    <t>pro rozvaděč RNN.1 (LDSŽ-E1)  
3) položka zahrnuje výkop, pískové lože, zpětný zásyp výkopu, závěrečnou úpravu terénu a odvoz a skládkovné za přebytečný výkopek</t>
  </si>
  <si>
    <t>10viz. 01.2 - Seznam materiálu, v části D1.12 IO.102 NAPOJENÍ OBJEKTU NA NN ROZVODY LDSŽ=10.000 [A]</t>
  </si>
  <si>
    <t xml:space="preserve">  IO.103.1</t>
  </si>
  <si>
    <t>Vodovodní přípojka + areálový vodovod - nezpůsobilé</t>
  </si>
  <si>
    <t>IO.103.1</t>
  </si>
  <si>
    <t>132201210R00</t>
  </si>
  <si>
    <t>Hloubení rýh š.do 200 cm hor.3 do 50 m3,STROJNĚ</t>
  </si>
  <si>
    <t>5.48*(1.99+1.83)/2=10.467 [A] 
(7.03-5.48)*(1.83+1.92)/2=2.906 [B] 
(11.15-7.03)*(1.92+1.77)/2=7.601 [C] 
Celkem: A+B+C=20.974 [D]</t>
  </si>
  <si>
    <t>132201219R00</t>
  </si>
  <si>
    <t>Přípl.za lepivost,hloubení rýh 200cm,hor.3,STROJNĚ</t>
  </si>
  <si>
    <t>0.3*20.97445zemní práce dle PD část IO.103=6.292 [A]</t>
  </si>
  <si>
    <t>(1.9*3.5+2.4*4)*2.38/2zemní práce dle PD část IO.103=19.338 [A]</t>
  </si>
  <si>
    <t>19.3375*0.3zemní práce dle PD část IO.103=5.801 [A]</t>
  </si>
  <si>
    <t>11.15*0.3*0.8 dle PD část IO.103=2.676 [A]</t>
  </si>
  <si>
    <t>20.97445-0.3*0.8*11.15-0.8*0.1*11.15=17.406 [A] 
19.3375-3.4*1.5*1.95=9.393 [B] 
Celkem: A+B=26.799 [C]</t>
  </si>
  <si>
    <t>11.15*0.8*0.1=0.892 [A] 
1.7*3.5*0.1=0.595 [B] 
Celkem: A+B=1.487 [C]</t>
  </si>
  <si>
    <t>Potrubí z trub litinových</t>
  </si>
  <si>
    <t>852241121R00</t>
  </si>
  <si>
    <t>Montáž trub litin. tlak. přír. ve výkopu DN 80</t>
  </si>
  <si>
    <t>11výkres 02. Situace a 03. Podélný profil přípojky , v části  D1.13 - IO.103 - VODOVODNÍ PŘÍPOJKA A AREÁLOVÝ ROZVOD VODY=11.000 [A]</t>
  </si>
  <si>
    <t>552702003</t>
  </si>
  <si>
    <t>TP (FF) - DN 50 PN 10, L= 250 mm</t>
  </si>
  <si>
    <t>1výkres 02. Situace a 03. Podélný profil přípojky , v části  D1.13 - IO.103 - VODOVODNÍ PŘÍPOJKA A AREÁLOVÝ ROZVOD VODY=1.000 [A]</t>
  </si>
  <si>
    <t>552702002</t>
  </si>
  <si>
    <t>TP (FF) - DN 50 PN 10, L= 150 mm</t>
  </si>
  <si>
    <t>552702101</t>
  </si>
  <si>
    <t>TP (FF) - TT DN 40 PN 10-25, L= 150 mm</t>
  </si>
  <si>
    <t>552702000</t>
  </si>
  <si>
    <t>TP (FF) - DN 40 PN 10, L= 200 mm</t>
  </si>
  <si>
    <t>552701009</t>
  </si>
  <si>
    <t>Redukce RP (FFR) - DN 125x40 PN 10-40</t>
  </si>
  <si>
    <t>552701005</t>
  </si>
  <si>
    <t>Redukce RP (FFR) - DN 100x50 PN 10-40</t>
  </si>
  <si>
    <t>2výkres 02. Situace a 03. Podélný profil přípojky , v části  D1.13 - IO.103 - VODOVODNÍ PŘÍPOJKA A AREÁLOVÝ ROZVOD VODY=2.000 [A]</t>
  </si>
  <si>
    <t>55260097040</t>
  </si>
  <si>
    <t>Koleno přír.s patkou DN 100 VP</t>
  </si>
  <si>
    <t>552599949</t>
  </si>
  <si>
    <t>Tvarovka přír. s přír. odb. DN 125/100</t>
  </si>
  <si>
    <t>852261121R00</t>
  </si>
  <si>
    <t>Montáž trub litin. tlak. přír. ve výkopu DN 100</t>
  </si>
  <si>
    <t>55299990VD</t>
  </si>
  <si>
    <t>Odbočka s vypouštěním DN 100/1"</t>
  </si>
  <si>
    <t>55299991VD</t>
  </si>
  <si>
    <t>Odbočka s vypopuštěním DN 65/1"</t>
  </si>
  <si>
    <t>871261121R00</t>
  </si>
  <si>
    <t>Montáž trubek polyetylenových ve výkopu d 125 mm</t>
  </si>
  <si>
    <t>11.15výkres 02. Situace a 03. Podélný profil přípojky , v části  D1.13 - IO.103 - VODOVODNÍ PŘÍPOJKA A AREÁLOVÝ ROZVOD VODY=11.150 [A]</t>
  </si>
  <si>
    <t>286134608</t>
  </si>
  <si>
    <t>Trubka vodovodní PE RC Protect SDR 11 125x11,4 mm</t>
  </si>
  <si>
    <t>12výkres 02. Situace a 03. Podélný profil přípojky , v části  D1.13 - IO.103 - VODOVODNÍ PŘÍPOJKA A AREÁLOVÝ ROZVOD VODY=12.000 [A]</t>
  </si>
  <si>
    <t>891181295R00</t>
  </si>
  <si>
    <t>Příplatek za montáž šoupátek v objektech DN40-1200</t>
  </si>
  <si>
    <t>6výkres 02. Situace a 03. Podélný profil přípojky , v části  D1.13 - IO.103 - VODOVODNÍ PŘÍPOJKA A AREÁLOVÝ ROZVOD VODY=6.000 [A]</t>
  </si>
  <si>
    <t>42224362</t>
  </si>
  <si>
    <t>Šoupátko S20-118-610 PN 10 DN 125</t>
  </si>
  <si>
    <t>42224359</t>
  </si>
  <si>
    <t>Šoupátko S20-118-610 PN 10 DN 100</t>
  </si>
  <si>
    <t>3výkres 02. Situace a 03. Podélný profil přípojky , v části  D1.13 - IO.103 - VODOVODNÍ PŘÍPOJKA A AREÁLOVÝ ROZVOD VODY=3.000 [A]</t>
  </si>
  <si>
    <t>42224353</t>
  </si>
  <si>
    <t>Šoupátko S20-118-610 PN 10 DN 65</t>
  </si>
  <si>
    <t>891231221R00</t>
  </si>
  <si>
    <t>Montáž vodovod. šoupátek šacht. kolečko DN 65</t>
  </si>
  <si>
    <t>891261221R00</t>
  </si>
  <si>
    <t>Montáž vodovod. šoupátek šacht. kolečko DN 100</t>
  </si>
  <si>
    <t>891311221R00</t>
  </si>
  <si>
    <t>Montáž vodovod. šoupátek šacht. kolečko DN 150</t>
  </si>
  <si>
    <t>891265321R00</t>
  </si>
  <si>
    <t>Montáž zpětných klapek DN 100</t>
  </si>
  <si>
    <t>42283453.A</t>
  </si>
  <si>
    <t>Klapka zpětná typ 204 PN16,DN 100,pitná voda</t>
  </si>
  <si>
    <t>891235321R00</t>
  </si>
  <si>
    <t>Montáž zpětných klapek DN 65</t>
  </si>
  <si>
    <t>42283451.A</t>
  </si>
  <si>
    <t>Klapka zpětná typ 204 PN16,DN 65,pitná voda</t>
  </si>
  <si>
    <t>891359111R00</t>
  </si>
  <si>
    <t>Montáž navrtávacích pasů DN 200</t>
  </si>
  <si>
    <t>42273508</t>
  </si>
  <si>
    <t>Pas navrtávací DN 200/100</t>
  </si>
  <si>
    <t>11.15+2 dle PD část IO.103=13.150 [A]</t>
  </si>
  <si>
    <t>892273111R00</t>
  </si>
  <si>
    <t>Desinfekce vodovodního potrubí DN 125</t>
  </si>
  <si>
    <t>13.15výkres 02. Situace a 03. Podélný profil přípojky , v části  D1.13 - IO.103 - VODOVODNÍ PŘÍPOJKA A AREÁLOVÝ ROZVOD VODY=13.150 [A]</t>
  </si>
  <si>
    <t>891211221R00</t>
  </si>
  <si>
    <t>Montáž vodovod. šoupátek šacht. kolečko DN 50</t>
  </si>
  <si>
    <t>42265770</t>
  </si>
  <si>
    <t>Filtr s výměnnou vložkou typ 001 PN16 DN 50</t>
  </si>
  <si>
    <t>891181221R00</t>
  </si>
  <si>
    <t>Montáž vodovod. šoupátek šacht. kolečko DN 40</t>
  </si>
  <si>
    <t>42261664</t>
  </si>
  <si>
    <t>Filtr s výměn.vložkou D71-118-540 PN40 DN 40</t>
  </si>
  <si>
    <t>7.671=7.671 [A]</t>
  </si>
  <si>
    <t xml:space="preserve">  IO.103.2</t>
  </si>
  <si>
    <t>Areálové rozvody vody - nezpůsobilé</t>
  </si>
  <si>
    <t>IO.103.2</t>
  </si>
  <si>
    <t>313.48výkres 02. Situace a 03. Podélný profil přípojky , v části  D1.13 - IO.103 - VODOVODNÍ PŘÍPOJKA A AREÁLOVÝ ROZVOD VODY=313.480 [A]</t>
  </si>
  <si>
    <t>89.964výkres 02. Situace a 03. Podélný profil přípojky , v části  D1.13 - IO.103 - VODOVODNÍ PŘÍPOJKA A AREÁLOVÝ ROZVOD VODY=89.964 [A]</t>
  </si>
  <si>
    <t>3.96výkres 02. Situace a 03. Podélný profil přípojky , v části  D1.13 - IO.103 - VODOVODNÍ PŘÍPOJKA A AREÁLOVÝ ROZVOD VODY=3.960 [A]</t>
  </si>
  <si>
    <t>1.188výkres 02. Situace a 03. Podélný profil přípojky , v části  D1.13 - IO.103 - VODOVODNÍ PŘÍPOJKA A AREÁLOVÝ ROZVOD VODY=1.188 [A]</t>
  </si>
  <si>
    <t>123.481výkres 02. Situace a 03. Podélný profil přípojky , v části  D1.13 - IO.103 - VODOVODNÍ PŘÍPOJKA A AREÁLOVÝ ROZVOD VODY=123.481 [A]</t>
  </si>
  <si>
    <t>159.156výkres 02. Situace a 03. Podélný profil přípojky , v části  D1.13 - IO.103 - VODOVODNÍ PŘÍPOJKA A AREÁLOVÝ ROZVOD VODY=159.156 [A]</t>
  </si>
  <si>
    <t>17.64výkres 02. Situace a 03. Podélný profil přípojky , v části  D1.13 - IO.103 - VODOVODNÍ PŘÍPOJKA A AREÁLOVÝ ROZVOD VODY=17.640 [A]</t>
  </si>
  <si>
    <t>857262121R00</t>
  </si>
  <si>
    <t>Montáž tvarovek litin. jednoos. přír. výkop DN 100</t>
  </si>
  <si>
    <t>5výkres 02. Situace a 03. Podélný profil přípojky , v části  D1.13 - IO.103 - VODOVODNÍ PŘÍPOJKA A AREÁLOVÝ ROZVOD VODY=5.000 [A]</t>
  </si>
  <si>
    <t>55259912</t>
  </si>
  <si>
    <t>Koleno přírubové DN 100-11 1/4° EWS</t>
  </si>
  <si>
    <t>871161121R00</t>
  </si>
  <si>
    <t>Montáž trubek polyetylenových ve výkopu d 32 mm</t>
  </si>
  <si>
    <t>34výkres 02. Situace a 03. Podélný profil přípojky , v části  D1.13 - IO.103 - VODOVODNÍ PŘÍPOJKA A AREÁLOVÝ ROZVOD VODY=34.000 [A]</t>
  </si>
  <si>
    <t>871181121R00</t>
  </si>
  <si>
    <t>Montáž trubek polyetylenových ve výkopu d 50 mm</t>
  </si>
  <si>
    <t>52.5výkres 02. Situace a 03. Podélný profil přípojky , v části  D1.13 - IO.103 - VODOVODNÍ PŘÍPOJKA A AREÁLOVÝ ROZVOD VODY=52.500 [A]</t>
  </si>
  <si>
    <t>871231121R00</t>
  </si>
  <si>
    <t>Montáž trubek polyetylenových ve výkopu d 75 mm</t>
  </si>
  <si>
    <t>7výkres 02. Situace a 03. Podélný profil přípojky , v části  D1.13 - IO.103 - VODOVODNÍ PŘÍPOJKA A AREÁLOVÝ ROZVOD VODY=7.000 [A]</t>
  </si>
  <si>
    <t>871251121R00</t>
  </si>
  <si>
    <t>Montáž trubek polyetylenových ve výkopu d 110 mm</t>
  </si>
  <si>
    <t>90výkres 02. Situace a 03. Podélný profil přípojky , v části  D1.13 - IO.103 - VODOVODNÍ PŘÍPOJKA A AREÁLOVÝ ROZVOD VODY=90.000 [A]</t>
  </si>
  <si>
    <t>877162121R00</t>
  </si>
  <si>
    <t>Přirážka za 1 spoj elektrotvarovky d 32 mm</t>
  </si>
  <si>
    <t>20výkres 02. Situace a 03. Podélný profil přípojky , v části  D1.13 - IO.103 - VODOVODNÍ PŘÍPOJKA A AREÁLOVÝ ROZVOD VODY=20.000 [A]</t>
  </si>
  <si>
    <t>877182121R00</t>
  </si>
  <si>
    <t>Přirážka za 1 spoj elektrotvarovky d 50 mm</t>
  </si>
  <si>
    <t>877212121R00</t>
  </si>
  <si>
    <t>Přirážka za 1 spoj elektrotvarovky d 63 mm</t>
  </si>
  <si>
    <t>877232121R00</t>
  </si>
  <si>
    <t>Přirážka za 1 spoj elektrotvarovky d 75 mm</t>
  </si>
  <si>
    <t>877242121R00</t>
  </si>
  <si>
    <t>Přirážka za 1 spoj elektrotvarovky d 90 mm</t>
  </si>
  <si>
    <t>4výkres 02. Situace a 03. Podélný profil přípojky , v části  D1.13 - IO.103 - VODOVODNÍ PŘÍPOJKA A AREÁLOVÝ ROZVOD VODY=4.000 [A]</t>
  </si>
  <si>
    <t>877252121R00</t>
  </si>
  <si>
    <t>Přirážka za 1 spoj elektrotvarovky d 110 mm</t>
  </si>
  <si>
    <t>22výkres 02. Situace a 03. Podélný profil přípojky , v části  D1.13 - IO.103 - VODOVODNÍ PŘÍPOJKA A AREÁLOVÝ ROZVOD VODY=22.000 [A]</t>
  </si>
  <si>
    <t>286134111</t>
  </si>
  <si>
    <t>Trubka tlaková RC1 PE100 32x3,0 mm PN16</t>
  </si>
  <si>
    <t>3.4výkres 02. Situace a 03. Podélný profil přípojky , v části  D1.13 - IO.103 - VODOVODNÍ PŘÍPOJKA A AREÁLOVÝ ROZVOD VODY=3.400 [A]</t>
  </si>
  <si>
    <t>286134118</t>
  </si>
  <si>
    <t>Trubka tlaková RC1 PE100 50x4,6 mm PN16</t>
  </si>
  <si>
    <t>5.25výkres 02. Situace a 03. Podélný profil přípojky , v části  D1.13 - IO.103 - VODOVODNÍ PŘÍPOJKA A AREÁLOVÝ ROZVOD VODY=5.250 [A]</t>
  </si>
  <si>
    <t>286134121</t>
  </si>
  <si>
    <t>Trubka tlaková RC1 PE100 63x5,8 mm PN16</t>
  </si>
  <si>
    <t>286134126</t>
  </si>
  <si>
    <t>Trubka tlaková RC1 PE100 75x6,8 mm PN16</t>
  </si>
  <si>
    <t>0.7výkres 02. Situace a 03. Podélný profil přípojky , v části  D1.13 - IO.103 - VODOVODNÍ PŘÍPOJKA A AREÁLOVÝ ROZVOD VODY=0.700 [A]</t>
  </si>
  <si>
    <t>286134129</t>
  </si>
  <si>
    <t>Trubka tlaková RC1 PE100 90x8,2 mm PN16</t>
  </si>
  <si>
    <t>1.2výkres 02. Situace a 03. Podélný profil přípojky , v části  D1.13 - IO.103 - VODOVODNÍ PŘÍPOJKA A AREÁLOVÝ ROZVOD VODY=1.200 [A]</t>
  </si>
  <si>
    <t>286134133</t>
  </si>
  <si>
    <t>Trubka tlaková RC1 PE100 110x10 mm PN16</t>
  </si>
  <si>
    <t>9výkres 02. Situace a 03. Podélný profil přípojky , v části  D1.13 - IO.103 - VODOVODNÍ PŘÍPOJKA A AREÁLOVÝ ROZVOD VODY=9.000 [A]</t>
  </si>
  <si>
    <t>286538092</t>
  </si>
  <si>
    <t>Elektrotvarovka - koleno 90° W90 d32</t>
  </si>
  <si>
    <t>286538002</t>
  </si>
  <si>
    <t>Elektrotvarovka - spojka UB d32</t>
  </si>
  <si>
    <t>8výkres 02. Situace a 03. Podélný profil přípojky , v části  D1.13 - IO.103 - VODOVODNÍ PŘÍPOJKA A AREÁLOVÝ ROZVOD VODY=8.000 [A]</t>
  </si>
  <si>
    <t>286538094</t>
  </si>
  <si>
    <t>Elektrotvarovka - koleno 90° W90 d50</t>
  </si>
  <si>
    <t>286538004</t>
  </si>
  <si>
    <t>Elektrotvarovka - spojka UB d50</t>
  </si>
  <si>
    <t>10výkres 02. Situace a 03. Podélný profil přípojky , v části  D1.13 - IO.103 - VODOVODNÍ PŘÍPOJKA A AREÁLOVÝ ROZVOD VODY=10.000 [A]</t>
  </si>
  <si>
    <t>286538095</t>
  </si>
  <si>
    <t>Elektrotvarovka - koleno 90° W90 d63</t>
  </si>
  <si>
    <t>286538005</t>
  </si>
  <si>
    <t>Elektrotvarovka - spojka UB d63</t>
  </si>
  <si>
    <t>286538096</t>
  </si>
  <si>
    <t>Elektrotvarovka - koleno 90° W90 d75</t>
  </si>
  <si>
    <t>286538006</t>
  </si>
  <si>
    <t>Elektrotvarovka - spojka UB d75</t>
  </si>
  <si>
    <t>286538097</t>
  </si>
  <si>
    <t>Elektrotvarovka - koleno 90° W90 d90</t>
  </si>
  <si>
    <t>286538098</t>
  </si>
  <si>
    <t>Elektrotvarovka - koleno 90° W90 d110</t>
  </si>
  <si>
    <t>286538008</t>
  </si>
  <si>
    <t>Elektrotvarovka - spojka UB d110</t>
  </si>
  <si>
    <t>893412011RA0</t>
  </si>
  <si>
    <t>Šachta vodoměrná plast.hranatá samonosná v.1850 mm</t>
  </si>
  <si>
    <t>891215321R00</t>
  </si>
  <si>
    <t>Montáž zpětných klapek DN 50</t>
  </si>
  <si>
    <t>891267211R00</t>
  </si>
  <si>
    <t>Montáž hydrantů nadzemních DN 100</t>
  </si>
  <si>
    <t>891261111R00</t>
  </si>
  <si>
    <t>Montáž vodovodních šoupátek ve výkopu DN 100</t>
  </si>
  <si>
    <t>891216131R00</t>
  </si>
  <si>
    <t>Montáž sacích košů ventilových v objektech DN 50</t>
  </si>
  <si>
    <t>891266131R00</t>
  </si>
  <si>
    <t>Montáž sacích košů ventilových v objektech DN 100</t>
  </si>
  <si>
    <t>120.5=120.500 [A]</t>
  </si>
  <si>
    <t>132.5=132.500 [A]</t>
  </si>
  <si>
    <t>42228300</t>
  </si>
  <si>
    <t>šoupátko 4000E2 DN 50 přírubové, voda</t>
  </si>
  <si>
    <t>42200850</t>
  </si>
  <si>
    <t>kolo ruční DN 50</t>
  </si>
  <si>
    <t>42215050</t>
  </si>
  <si>
    <t>Ventil zpětný přímý Z 25-111-616 II DN 50</t>
  </si>
  <si>
    <t>42228312</t>
  </si>
  <si>
    <t>šoupátko 4000E2 DN 100 přírubové, voda</t>
  </si>
  <si>
    <t>42200860</t>
  </si>
  <si>
    <t>kolo ruční DN 100</t>
  </si>
  <si>
    <t>42215059</t>
  </si>
  <si>
    <t>Ventil zpětný přímý Z 25-111-616 II DN 100</t>
  </si>
  <si>
    <t>422736184</t>
  </si>
  <si>
    <t>Hydrant nadz. , DN 100, Rd 1,50m</t>
  </si>
  <si>
    <t>42293200</t>
  </si>
  <si>
    <t>souprava zemní 9000E2 DN50 -100, 1,5m</t>
  </si>
  <si>
    <t>42200750</t>
  </si>
  <si>
    <t>poklop uliční šoupátkový 1750 - voda</t>
  </si>
  <si>
    <t>422935368</t>
  </si>
  <si>
    <t>přírubové spoj. - pro PE,PVC č.0400 100/110</t>
  </si>
  <si>
    <t>42273970</t>
  </si>
  <si>
    <t>Koš sací s klapkou , DN 50, PN 10</t>
  </si>
  <si>
    <t>422935360</t>
  </si>
  <si>
    <t>přírubové spoj. - pro PE,PVC č.0400 50/63</t>
  </si>
  <si>
    <t>42273979</t>
  </si>
  <si>
    <t>Koš sací s klapkou , DN 100, PN 10</t>
  </si>
  <si>
    <t>241.159=241.159 [A]</t>
  </si>
  <si>
    <t xml:space="preserve">  IO.104.1</t>
  </si>
  <si>
    <t>Přípojka splaškové a dešťové kanalizace + areálová kanalizace - nezpůsobilé</t>
  </si>
  <si>
    <t>IO.104.1</t>
  </si>
  <si>
    <t>132201211R00</t>
  </si>
  <si>
    <t>Hloubení rýh š.do 200 cm hor.3 do 100 m3,STROJNĚ</t>
  </si>
  <si>
    <t>4.05*(1.76+1.47)*0.8/2=5.233 [A] 
(13.86-4.05)*(1.47+1.23)*0.8/2=10.595 [B] 
(25-13.86)*(1.23+1.23)*0.8/2=10.962 [C] 
25*1.215*0.8=24.300 [D] 
11.48*1.38*0.8=12.674 [E] 
(64.65-61.48)*(1.68+1.56)*0.8/2=4.108 [F] 
(66.97-64.65)*(1.68+2.62)*0.8/2=3.990 [G] 
(73.88-66.97)*(1.62+1.61)*0.8/2=8.928 [H] 
(79.48-73.88)*(1.61+1.77)*0.8/2=7.571 [I] 
(81.1-79.48)*1.77*0.8=2.294 [J] 
Celkem: A+B+C+D+E+F+G+H+I+J=90.655 [K]</t>
  </si>
  <si>
    <t>90.65464*0.3 zemní práce dle PD část IO.104=27.196 [A]</t>
  </si>
  <si>
    <t>2*2*3.83=15.320 [A] 
1.5*1.5*1.47=3.308 [B] 
Celkem: A+B=18.628 [C]</t>
  </si>
  <si>
    <t>18.6275*0.3 zemní práce dle PD část IO.104=5.588 [A]</t>
  </si>
  <si>
    <t>90.655-77.77odvoz zeminy na skládku včetně skládkovného=12.885 [A] 
= 
Celkem: A+B=</t>
  </si>
  <si>
    <t>77.05*0.375*0.8=23.115 [A] 
4.05*0.8*0.46=1.490 [B] 
Celkem: A+B=24.605 [C]</t>
  </si>
  <si>
    <t>90.65464+18.6275=109.282 [A] 
-24.6054=-24.605 [B] 
-6.488=-6.488 [C] 
-77.05*0.075*0.075*0.25*3.1415=-0.340 [D] 
-4.05*0.16*0.16*0.25*3.1415=-0.081 [E] 
= 
= 
Celkem: A+B+C+D+E+F+G=</t>
  </si>
  <si>
    <t>81.1*0.8*0.1  dle PD část IO.104=6.488 [A]</t>
  </si>
  <si>
    <t>77.05výkres 02. Situace, v části  D1.14 - IO.104 - PŘÍPOJKA SPLAŠKOVÉ A DEŠŤOVÉ KANALIZACE + AREÁLOVÁ KANALIZACE=77.050 [A]</t>
  </si>
  <si>
    <t>286134125</t>
  </si>
  <si>
    <t>80.903výkres 02. Situace, v části  D1.14 - IO.104 - PŘÍPOJKA SPLAŠKOVÉ A DEŠŤOVÉ KANALIZACE + AREÁLOVÁ KANALIZACE=80.903 [A]</t>
  </si>
  <si>
    <t>871313121RU3.1</t>
  </si>
  <si>
    <t>Montáž trub z plastu, gumový kroužek, DN 150 včetně dodávky trub KG SN4 150x4,0x5000</t>
  </si>
  <si>
    <t>4.05 výkres 02. Situace, v části  D1.14 - IO.104 - PŘÍPOJKA SPLAŠKOVÉ A DEŠŤOVÉ KANALIZACE + AREÁLOVÁ KANALIZACE=4.050 [A]</t>
  </si>
  <si>
    <t>1výkres 02. Situace, v části  D1.14 - IO.104 - PŘÍPOJKA SPLAŠKOVÉ A DEŠŤOVÉ KANALIZACE + AREÁLOVÁ KANALIZACE=1.000 [A]</t>
  </si>
  <si>
    <t>892916111R00</t>
  </si>
  <si>
    <t>Utěsnění přípojek do DN 200 při zkoušce kanal.</t>
  </si>
  <si>
    <t>2výkres 02. Situace, v části  D1.14 - IO.104 - PŘÍPOJKA SPLAŠKOVÉ A DEŠŤOVÉ KANALIZACE + AREÁLOVÁ KANALIZACE=2.000 [A]</t>
  </si>
  <si>
    <t>892661111R00</t>
  </si>
  <si>
    <t>Zkouška těsnosti kanalizace DN do 600, vodou</t>
  </si>
  <si>
    <t>4.05výkres 02. Situace, v části  D1.14 - IO.104 - PŘÍPOJKA SPLAŠKOVÉ A DEŠŤOVÉ KANALIZACE + AREÁLOVÁ KANALIZACE=4.050 [A]</t>
  </si>
  <si>
    <t>894211111R00</t>
  </si>
  <si>
    <t>Šachty z betonu kruhové,dno C 25/30,potrubí DN 200</t>
  </si>
  <si>
    <t>894118001RT3</t>
  </si>
  <si>
    <t>Přípl.za dalších 0,60m výšky vstupu,šachty na potr</t>
  </si>
  <si>
    <t>4výkres 02. Situace, v části  D1.14 - IO.104 - PŘÍPOJKA SPLAŠKOVÉ A DEŠŤOVÉ KANALIZACE + AREÁLOVÁ KANALIZACE=4.000 [A]</t>
  </si>
  <si>
    <t>899102111RT2</t>
  </si>
  <si>
    <t>Osazení poklopu s rámem do 100 kg</t>
  </si>
  <si>
    <t>894432112R00</t>
  </si>
  <si>
    <t>Osazení plastové šachty revizní prům.425 mm</t>
  </si>
  <si>
    <t>286136696</t>
  </si>
  <si>
    <t>Trubka TS kanalizace SDR17 400x23,7 mm</t>
  </si>
  <si>
    <t>1.2výkres 02. Situace, v části  D1.14 - IO.104 - PŘÍPOJKA SPLAŠKOVÉ A DEŠŤOVÉ KANALIZACE + AREÁLOVÁ KANALIZACE=1.200 [A]</t>
  </si>
  <si>
    <t>59224208</t>
  </si>
  <si>
    <t>Poklop betonový 425/7 t</t>
  </si>
  <si>
    <t>28697190</t>
  </si>
  <si>
    <t>Dno šachetní PP DN 400/110 mm KG přímé T1</t>
  </si>
  <si>
    <t>725100098R</t>
  </si>
  <si>
    <t>Betonová nádrž</t>
  </si>
  <si>
    <t>1výkres 06. Akumulační nádrž dešťových vod, v části  D1.14 - IO.104 - PŘÍPOJKA SPLAŠKOVÉ A DEŠŤOVÉ KANALIZACE + AREÁLOVÁ KANALIZACE=1.000 [A]</t>
  </si>
  <si>
    <t>Jedná se o sestavu tří vzájemně propojených nádrží rozměrově definovaných dle výkresu D1.14.06 - AKUMULAČNÍ NÁDRŽ DEŠŤOVÝCH VOD.   
Veškeré výrobky jsou vyrobeny z vodostavebního betonu. Nádrž je staticky navžena na vztlak spodní vody, která může být až po strop nádrže při zásypu zeminy min. 600 mm, je ale nutno provést kontrolní výpočet dle daných podmínek statikem. Kontrolní výpočet bude součástí výrobně technické dokumentace tohoto výrobku.   
Položka dále zahrnuje:  
- výkopové práce a zemní práce spojené s osazením nádrží do terénu  
- štěrkový podsyp 120 mm  
- podkladová železobetonová deska 150 mm  
- pískové lůžko 30 mm   
- kompletace výrobku na stavbě   
- jeřáb pro kompletaci - nosnost do 90 t  
- propojení sestavy RN  
- dodávka vody a elektrické energie potřebné pro kompletaci výrobku   
- čerpání vody z výkopů   
- vytýčení poloh, zkouška vodotěsnosti na stavbě   
- zabezpečení vody a uzavíracích balónu, nátěry proti spodní vodě   
- statický výpočet   
- vstupní komíny a poklopy, spádování dna, vnitřní nátěry   
- probetonování dilatační spáry</t>
  </si>
  <si>
    <t>725100099R</t>
  </si>
  <si>
    <t>Technologická část - úpravna vody</t>
  </si>
  <si>
    <t>1výkres 09. Technologické schéma, v části  D1.14 - IO.104 - PŘÍPOJKA SPLAŠKOVÉ A DEŠŤOVÉ KANALIZACE + AREÁLOVÁ KANALIZACE=1.000 [A]</t>
  </si>
  <si>
    <t>Úpravna DV pro WC a pračky  
Položka zahrnuje:  
VN 3/6F 0,75kW 230V 20m kabel, ponorné čerpadlo se spínací skříní s plovákem – 1ks  
Vodárna - příslušenství GWS 1001 stojatá - 1 ks  
JSY-LF-A/T 1', filtr s automatickým zpětným proplachem (Přepážkový filtr na studenou vodu s automatickým proplachem, filtrační nádoba z vysoce kvalitního plastu PN 16, mosazná příruba s připojovacím šroubením, postříbřené filtrační síto z nerezové oceli s antibakteriálním účinkem, standardní poréznost síta 0,1 mm, čištění síta zpětným proplachem (odsávací lišty), nepřerušovaná dodávka filtrované vody, keramický odkalovací ventil, odvod vody do otevřeného odpadního systému 1/2' hadicí) - 1 ks     
NW32 1 1/4' - 25um (Filtr na studenou vodu s cyklonovou separací hrubých nečistot, vč. připojení. Výměnné PP filtrační síto v široké škále poréznosti, standardní poréznost 25 mikronů. Nízká tlaková ztráta. Odkalení filtrační nádoby 1/2' odtokem) -  1 ks  
EKO UVH 3, nízkotlaká UV jednotka (Nízkotlaká UV výbojka 254 nm pro domácnosti, na pitnou vodu, 1 trubice. Nerez nádoba třída 304L, měření počtu provozních hodin, indikace provozního stavu, spínač + ochranná pojistka, garantovaná životnost lampy maz 13 000 hodin v závislosti na provozu, hodnota dávky garantována pro konec životnosti lampy a světelnou propustnost 98 %) - 1 ks   
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</si>
  <si>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725100100R</t>
  </si>
  <si>
    <t>Technologická část - čerpací zařízení včetně příslušenství, dodávka a montáž a uvedení do provozu</t>
  </si>
  <si>
    <t>Drenážní čerpadla  
Drenážní čerpadla - 6m3/h při H=20m (Ponorné čerpadlo s řezacím systémem pro čerpání odpadní vody s obsahem měkkých částic. Čerpadlo je vybaveno 10 m kabelem otevřeným vícekanálovým oběžným kolem s horizontálním výstupem. Model není dodáván s řídící jednotkou. Krytí motoru: IP 68 Provoz: přerušovaný) - 2 ks   
Plovákový spínač 15m HO7RNF - 4 ks  
Samoupínací systém KK 50/R 2' (Samoupínací systém pro spouštění a vytahování čerpadla) - 2 ks   
Vodicí kolejnice (KKR 50-1, KK(R)65) 1 m, (1 dvojice) - 6 ks  
Zpětná klapka, 2' (Kulová zpětná klapka, pro čerpadla materiál litina) - 2 ks  
Uzavírací klapka, bronz, 2'(pro čerpadla) - 2 ks  
Spínací skříň pro dvě čerpadla 3x400V 0,55-7,5kW 2-15A (spínací skříň pro dvě čerpadla IP55) - 1 ks   
Plnící čerpadlo hasičských vozů  
Plnící čerpadlo hasičského vozu - 60m3/h při H=10, MASTER MXS1340-T44 - 1 ks  
Samoupínací systém KK 80/80 (Samoupínací systém pro spouštění a vytahování čerpadla) - 1 ks   
Vodicí kolejnice 1/2' 1 m, (1 dvojice) - 3 ks    
Spínací skříň 3X400V 0,55-7,5kW 2-15A (spínací skříň pro jedno čerpadlo IP55) - 1 ks  
Plovákový spínač 15m HO7RNF - 1 ks  
Filtr plnění 100Y30 – 1ks   
Položka zahrnuje: - uvedení do provozu, proškolení obsluhy, zpracování provozníhi řádu   
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</si>
  <si>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Prorážení otvorů a ostatní bourací práce</t>
  </si>
  <si>
    <t>970051160R00</t>
  </si>
  <si>
    <t>Vrtání jádrové do ŽB do D 160 mm</t>
  </si>
  <si>
    <t>0.2výkres 06. Akumulační nádrž dešťových vod, v části  D1.14 - IO.104 - PŘÍPOJKA SPLAŠKOVÉ A DEŠŤOVÉ KANALIZACE + AREÁLOVÁ KANALIZACE=0.200 [A]</t>
  </si>
  <si>
    <t>970051080R00</t>
  </si>
  <si>
    <t>Vrtání jádrové do ŽB do D 80 mm</t>
  </si>
  <si>
    <t>970051200R00</t>
  </si>
  <si>
    <t>Vrtání jádrové do ŽB do D 200 mm</t>
  </si>
  <si>
    <t xml:space="preserve">  IO.104.2</t>
  </si>
  <si>
    <t>Odvodnění parkoviště a dvora - nezpůsobilé</t>
  </si>
  <si>
    <t>IO.104.2</t>
  </si>
  <si>
    <t>(6.4+4.2+3.8+1.6+1+1+1.7+1)*0.8*1.2zemní práce dle PD část IO.104=19.872 [A]</t>
  </si>
  <si>
    <t>0.3*19.872 dle PD část IO.104=5.962 [A]</t>
  </si>
  <si>
    <t>131201110R00</t>
  </si>
  <si>
    <t>Hloubení nezapaž. jam hor.3 do 50 m3, STROJNĚ</t>
  </si>
  <si>
    <t>0.25*3*3*3.1415*3.5 dle PD část IO.104=24.739 [A]</t>
  </si>
  <si>
    <t>(6.4+4.2+3.8+1.6+1+1+1.7+1)*0.35*4 dle PD část IO.104=28.980 [A]</t>
  </si>
  <si>
    <t>(6.4+4.2+3.8+1.6+1+1+1.7+1)*0.8*0.46 dle PD část IO.104=7.618 [A]</t>
  </si>
  <si>
    <t>19.782+24.73931=44.521 [A] 
-7.6176-2.484=-10.102 [B] 
-0.25*2.24*2.24*3.1415*1.67=-6.581 [C] 
-1.2*1.2*0.25*3.1415*1.7=-1.923 [D] 
Celkem: A+B+C+D=25.915 [E]</t>
  </si>
  <si>
    <t>Základy</t>
  </si>
  <si>
    <t>273311116R00</t>
  </si>
  <si>
    <t>Beton základ. desek prostý z cem. portlad. C 16/20</t>
  </si>
  <si>
    <t>2.5*2.5*0.15 dle PD část IO.104=0.938 [A]</t>
  </si>
  <si>
    <t>(6.4+4.2+3.8+1.6+1+1+1.7+1)*0.8*0.15 dle PD část IO.104=2.484 [A]</t>
  </si>
  <si>
    <t>451535111R00</t>
  </si>
  <si>
    <t>Podkladní vrstva tl. do 25 cm ze štěrku</t>
  </si>
  <si>
    <t>3*3*0.25*3.1415*0.15 dle PD část IO.104=1.060 [A]</t>
  </si>
  <si>
    <t>871313121RU3</t>
  </si>
  <si>
    <t>Montáž trub z plastu, gumový kroužek, DN 150 vč. dodávky</t>
  </si>
  <si>
    <t>(6.4+4.2+3.8+1.6+1+1+1.7+1) dle PD část IO.104=20.700 [A]</t>
  </si>
  <si>
    <t>Zabezpečení konců kanal. potrubí DN do 200, vodou</t>
  </si>
  <si>
    <t>10výkres 02. Situace, v části  D1.14 - IO.104 - PŘÍPOJKA SPLAŠKOVÉ A DEŠŤOVÉ KANALIZACE + AREÁLOVÁ KANALIZACE=10.000 [A]</t>
  </si>
  <si>
    <t>894800013R00</t>
  </si>
  <si>
    <t>Osazení odlučovače ropných látek průtok do 30 l/s</t>
  </si>
  <si>
    <t>56241521</t>
  </si>
  <si>
    <t>Odlučovač rop ASIO AS TOP 20 RC</t>
  </si>
  <si>
    <t>900R032</t>
  </si>
  <si>
    <t>HZS napojování žlabů a vpusti</t>
  </si>
  <si>
    <t>20viz. 01. technická zpráva a  02. Situace, v části  D1.14 - IO.104 - PŘÍPOJKA SPLAŠKOVÉ A DEŠŤOVÉ KANALIZACE + AREÁLOVÁ KANALIZACE=20.000 [A]</t>
  </si>
  <si>
    <t>22.612=22.612 [A]</t>
  </si>
  <si>
    <t xml:space="preserve">  IO.104.3</t>
  </si>
  <si>
    <t>Výtlak dešťové kanalizace - nezpůsobilé</t>
  </si>
  <si>
    <t>IO.104.3</t>
  </si>
  <si>
    <t>Přípravné a přidružené práce</t>
  </si>
  <si>
    <t>113151115R00</t>
  </si>
  <si>
    <t>Fréz.živič krytu pl.do 500 m2,pruh do 75 cm,tl.6cm</t>
  </si>
  <si>
    <t>(147.20-5.8)*1.5 dle PD část IO.104=212.100 [A]</t>
  </si>
  <si>
    <t>96.6=96.600 [A] 
2*0.8*2=3.200 [B] 
Celkem: A+B=99.800 [C]</t>
  </si>
  <si>
    <t>0.3*(96.6+2*0.8*2) dle PD část IO.104=29.940 [A]</t>
  </si>
  <si>
    <t>439.8+8 dle PD část IO.104=447.800 [A]</t>
  </si>
  <si>
    <t>37.18=37.180 [A] 
2*0.8*0.46=0.736 [B] 
Celkem: A+B=37.916 [C]</t>
  </si>
  <si>
    <t>96.6-37.916-16.26-2*0.8*0.15+2*2*0.8 zásypy dle PD část IO.104=45.384 [A]</t>
  </si>
  <si>
    <t>16.26+2*0.8*0.15 dle PD část IO.104=16.500 [A]</t>
  </si>
  <si>
    <t>Podkladní vrstvy komunikací, letišť a ploch</t>
  </si>
  <si>
    <t>566501111R00</t>
  </si>
  <si>
    <t>Úprava krytu kamenivem drceným do 0,10 m3/m2</t>
  </si>
  <si>
    <t>6*147.2*1 dle PD část IO.104=883.200 [A]</t>
  </si>
  <si>
    <t>Kryty pozemních komunikací, letišť a ploch z kameniva nebo živičné</t>
  </si>
  <si>
    <t>577112115RT3</t>
  </si>
  <si>
    <t>Beton asfalt. ACO 11 S modifik. š. do 3 m, tl.6 cm</t>
  </si>
  <si>
    <t>147.2 viz. 01. technická zpráva a  02. Situace, v části  D1.14 - IO.104 - PŘÍPOJKA SPLAŠKOVÉ A DEŠŤOVÉ KANALIZACE + AREÁLOVÁ KANALIZACE=147.200 [A]</t>
  </si>
  <si>
    <t>145.2viz. 01. technická zpráva a  02. Situace, v části  D1.14 - IO.104 - PŘÍPOJKA SPLAŠKOVÉ A DEŠŤOVÉ KANALIZACE + AREÁLOVÁ KANALIZACE=145.200 [A]</t>
  </si>
  <si>
    <t>28613746</t>
  </si>
  <si>
    <t>Trubka tlaková PE HD (PE 80) D 75 x 6,8 mm PN 10</t>
  </si>
  <si>
    <t>152.46viz. 01. technická zpráva a  02. Situace, v části  D1.14 - IO.104 - PŘÍPOJKA SPLAŠKOVÉ A DEŠŤOVÉ KANALIZACE + AREÁLOVÁ KANALIZACE=152.460 [A]</t>
  </si>
  <si>
    <t>871311111R00</t>
  </si>
  <si>
    <t>Montáž trubek z tvrdého PVC ve výkopu d 160 mm</t>
  </si>
  <si>
    <t>2viz. 01. technická zpráva a  02. Situace, v části  D1.14 - IO.104 - PŘÍPOJKA SPLAŠKOVÉ A DEŠŤOVÉ KANALIZACE + AREÁLOVÁ KANALIZACE=2.000 [A]</t>
  </si>
  <si>
    <t>28611261.A</t>
  </si>
  <si>
    <t>Trubka kanalizační KGEM SN 8 PVC 160x4,7x3000</t>
  </si>
  <si>
    <t>1viz. 01. technická zpráva a  02. Situace, v části  D1.14 - IO.104 - PŘÍPOJKA SPLAŠKOVÉ A DEŠŤOVÉ KANALIZACE + AREÁLOVÁ KANALIZACE=1.000 [A]</t>
  </si>
  <si>
    <t>149.2viz. 01. technická zpráva a  02. Situace, v části  D1.14 - IO.104 - PŘÍPOJKA SPLAŠKOVÉ A DEŠŤOVÉ KANALIZACE + AREÁLOVÁ KANALIZACE=149.200 [A]</t>
  </si>
  <si>
    <t>894431411RAB</t>
  </si>
  <si>
    <t>Šachta D 600 mm, dl.šach.roury 1,00 m, přímá, dno KG D 160 mm, poklop litina 40 t</t>
  </si>
  <si>
    <t>900      R04R</t>
  </si>
  <si>
    <t>HZS - montáž a dodávka vodoměrné sestavy</t>
  </si>
  <si>
    <t>40 viz. 01. technická zpráva a  02. Situace, v části  D1.14 - IO.104 - PŘÍPOJKA SPLAŠKOVÉ A DEŠŤOVÉ KANALIZACE + AREÁLOVÁ KANALIZACE=40.000 [A]</t>
  </si>
  <si>
    <t>970041080R00</t>
  </si>
  <si>
    <t>Vrtání jádrové do prostého betonu do D 80 mm</t>
  </si>
  <si>
    <t>0.1viz. 01. technická zpráva a  02. Situace, v části  D1.14 - IO.104 - PŘÍPOJKA SPLAŠKOVÉ A DEŠŤOVÉ KANALIZACE + AREÁLOVÁ KANALIZACE=0.100 [A]</t>
  </si>
  <si>
    <t>305.462=305.462 [A]</t>
  </si>
  <si>
    <t>460030081RT2</t>
  </si>
  <si>
    <t>Řezání spáry v asfaltu nebo betonu</t>
  </si>
  <si>
    <t>(145.20-5.8)*2 dle PD část IO.104=278.800 [A]</t>
  </si>
  <si>
    <t xml:space="preserve">  IO.106</t>
  </si>
  <si>
    <t>Napojení objektu na SŽ - CTD - nezpůsobilé</t>
  </si>
  <si>
    <t>IO.106</t>
  </si>
  <si>
    <t>1.   Rozvaděče vč. příslušenství</t>
  </si>
  <si>
    <t>RPol459</t>
  </si>
  <si>
    <t>Rozvaděč pro telekomunikace</t>
  </si>
  <si>
    <t>2 - viz. výkres D1.16-03=2.000 [A]</t>
  </si>
  <si>
    <t>1) položka zahrnuje veškerý potřebný drobný instalační materiál pro ucelenou montáž doplnění rozvaděče  
   rozvaděč pod omítku pro 100 párů, vč. zemnící svorky, sv. šedý, rozměry 319x205x118mm (VxŠxH)   
   použití venkovní / vnitřní, IP 54, IK 10, vč. nosníků zářezových modulů, uzamykatelné víko</t>
  </si>
  <si>
    <t>RPol458</t>
  </si>
  <si>
    <t>Zářezový modul</t>
  </si>
  <si>
    <t>4viz. 01.2 - Seznam materiálu, v části D1.16 IO.106 NAPOJENÍ OBJEKTU NA ROZVODY SŽ s.o. CTD=4.000 [A]</t>
  </si>
  <si>
    <t>Zářezová svorkovnice pro 10 párů rozpojovací   
   určená k upevnění na montážní nosníky v rozvaděčích pro telekomunikace</t>
  </si>
  <si>
    <t>RPol460</t>
  </si>
  <si>
    <t>Kabel optický SM 9/125, 48 vl., typ vlákna G.675A, pro univerzální (vnitřní/venkovní) použití</t>
  </si>
  <si>
    <t>630viz. 01.2 - Seznam materiálu, v části D1.16 IO.106 NAPOJENÍ OBJEKTU NA ROZVODY SŽ s.o. CTD=630.000 [A]</t>
  </si>
  <si>
    <t>RPol461</t>
  </si>
  <si>
    <t>Konektor Pigtail 9/125 E2000/APC</t>
  </si>
  <si>
    <t>48viz. 01.2 - Seznam materiálu, v části D1.16 IO.106 NAPOJENÍ OBJEKTU NA ROZVODY SŽ s.o. CTD=48.000 [A]</t>
  </si>
  <si>
    <t>RPol462</t>
  </si>
  <si>
    <t>Kabelová chránička HDPE 40/32mm, modrá ( v zemi)</t>
  </si>
  <si>
    <t>125viz. 01.2 - Seznam materiálu, v části D1.16 IO.106 NAPOJENÍ OBJEKTU NA ROZVODY SŽ s.o. CTD=125.000 [A]</t>
  </si>
  <si>
    <t>RPol463</t>
  </si>
  <si>
    <t>Spojka chráničky HDPE 40/32mm</t>
  </si>
  <si>
    <t>2viz. 01.2 - Seznam materiálu, v části D1.16 IO.106 NAPOJENÍ OBJEKTU NA ROZVODY SŽ s.o. CTD=2.000 [A]</t>
  </si>
  <si>
    <t>RPol464</t>
  </si>
  <si>
    <t>Koncovka chráničky pro HDPE 40mm, pro kabel 5,0-9,0mm</t>
  </si>
  <si>
    <t>RPol465</t>
  </si>
  <si>
    <t>Kabelová chránička ohebná, dvouplášťová, rudá, korugovaná, d 75mm ( v zemi)</t>
  </si>
  <si>
    <t>9dle kabelové tabulky v.č. 01.3 uvedené v PD=9.000 [A]</t>
  </si>
  <si>
    <t>RPol466</t>
  </si>
  <si>
    <t>Elektronická značka BallMarker, oranžová (pro novou kab. komoru a novou část optického kabelu)</t>
  </si>
  <si>
    <t>9viz. 01.2 - Seznam materiálu, v části D1.16 IO.106 NAPOJENÍ OBJEKTU NA ROZVODY SŽ s.o. CTD=9.000 [A]</t>
  </si>
  <si>
    <t>RPol467</t>
  </si>
  <si>
    <t>Kabel telekomunikační TCEPKPFLE 20XN 0,6 ( v zemi)</t>
  </si>
  <si>
    <t>80viz. 01.2 - Seznam materiálu, v části D1.16 IO.106 NAPOJENÍ OBJEKTU NA ROZVODY SŽ s.o. CTD=80.000 [A]</t>
  </si>
  <si>
    <t>RPol468</t>
  </si>
  <si>
    <t>Kabel sdělovací SYKFY 10x2x0,5 (pod omítkou)</t>
  </si>
  <si>
    <t>10viz. 01.2 - Seznam materiálu, v části D1.16 IO.106 NAPOJENÍ OBJEKTU NA ROZVODY SŽ s.o. CTD=10.000 [A]</t>
  </si>
  <si>
    <t>RPol469</t>
  </si>
  <si>
    <t>Instalační trubka PVC ohebná, d 20mm (pod omítkou)</t>
  </si>
  <si>
    <t>6viz. 01.2 - Seznam materiálu, v části D1.16 IO.106 NAPOJENÍ OBJEKTU NA ROZVODY SŽ s.o. CTD=6.000 [A]</t>
  </si>
  <si>
    <t>150viz. 01.2 - Seznam materiálu, v části D1.16 IO.106 NAPOJENÍ OBJEKTU NA ROZVODY SŽ s.o. CTD=150.000 [A]</t>
  </si>
  <si>
    <t>RPol470</t>
  </si>
  <si>
    <t>Koncovka s ventilkem pro HDPE 40mm, tlak. řada PN16</t>
  </si>
  <si>
    <t>25viz. 01.2 - Seznam materiálu, v části D1.16 IO.106 NAPOJENÍ OBJEKTU NA ROZVODY SŽ s.o. CTD=25.000 [A]</t>
  </si>
  <si>
    <t>RPol471</t>
  </si>
  <si>
    <t>Elektronická značka tzv. BallMarker, oranžová (pro novou rez. chráničku pro připojení obj. SEE)</t>
  </si>
  <si>
    <t>11 - viz. výkres D1.16-02 a 03=11.000 [A]</t>
  </si>
  <si>
    <t>RPol472</t>
  </si>
  <si>
    <t>RPol476</t>
  </si>
  <si>
    <t>Provedení kontrolních měření optického kabelu, výchozí revize s vypracováním výchozí revizní zprávy</t>
  </si>
  <si>
    <t>1viz. 01. Technická zpráva, v části D1.16 IO.106 NAPOJENÍ OBJEKTU NA ROZVODY SŽ s.o. CTD=1.000 [A]</t>
  </si>
  <si>
    <t>5. Stavební přípomoce</t>
  </si>
  <si>
    <t>RPol478</t>
  </si>
  <si>
    <t>Zhotovení kapsy pro rozvaděč do 350x220x150mm (VxŠxH)</t>
  </si>
  <si>
    <t>2- viz. výkres D1.16-03=2.000 [A]</t>
  </si>
  <si>
    <t>RPol479</t>
  </si>
  <si>
    <t>Prostup cihlovou stěnou do O 30mm do délky 0,5m</t>
  </si>
  <si>
    <t>1viz. 01.2 - Seznam materiálu, v části D1.16 IO.106 NAPOJENÍ OBJEKTU NA ROZVODY SŽ s.o. CTD=1.000 [A]</t>
  </si>
  <si>
    <t>5viz. 01.2 - Seznam materiálu, v části D1.16 IO.106 NAPOJENÍ OBJEKTU NA ROZVODY SŽ s.o. CTD=5.000 [A]</t>
  </si>
  <si>
    <t>RPol480</t>
  </si>
  <si>
    <t>Výkop pro kabelovou komoru 1,8x1,8x0,8m (ŠxDxH), vč. písk. lože, zásypu a zhutnění terénu</t>
  </si>
  <si>
    <t>1 - viz. výkres D1.16-02 a 04=1.000 [A]</t>
  </si>
  <si>
    <t>2) položka zahrnuje výkop, pískové lože, výstražnou fólii, zpětný zásyp výkopu, závěrečnou úpravu terénu a odvoz a skládkovné za přebytečný výkopek</t>
  </si>
  <si>
    <t>ve volném terénu a pod chodníkem  
2) položka zahrnuje výkop, pískové lože, výstražnou fólii, zpětný zásyp výkopu, závěrečnou úpravu terénu a odvoz a skládkovné za přebytečný výkopek</t>
  </si>
  <si>
    <t>18viz. 01.2 - Seznam materiálu, v části D1.16 IO.106 NAPOJENÍ OBJEKTU NA ROZVODY SŽ s.o. CTD=18.000 [A]</t>
  </si>
  <si>
    <t>2) položka zahrnuje výkop, pískové lože, výstražnou fólii, zpětný zásyp výkopu, závěrečnou úpravu terénu a odvoz a skládkovné za přebytečný výkopek  
   pod zpevněnou plochou výjezdu z parkoviště a vjezdu do myčky</t>
  </si>
  <si>
    <t>15viz. 01.2 - Seznam materiálu, v části D1.16 IO.106 NAPOJENÍ OBJEKTU NA ROZVODY SŽ s.o. CTD=15.000 [A]</t>
  </si>
  <si>
    <t xml:space="preserve">  PS.201</t>
  </si>
  <si>
    <t>Diesel agregát - nezpůsobilé</t>
  </si>
  <si>
    <t>PS.201</t>
  </si>
  <si>
    <t>1.   Náhradní zdroj a panel ATS-DA</t>
  </si>
  <si>
    <t>RPol481</t>
  </si>
  <si>
    <t>Náhradní zdroj a panel ATS-DA</t>
  </si>
  <si>
    <t>1 - viz výkresy D2.01-02, 03 a 04=1.000 [A]</t>
  </si>
  <si>
    <t>1) položka zahrnuje veškerý potřebný drobný instalační materiál pro ucelenou montáž zařízení, rozvaděče, skříně nebo kabelové trasy  
2) práce provádí pouze firma s certifikaci na instalaci daného typu zařízení  
1.1. Náhradní zdroj s kapotáží  
Minimálnízadávací podmínky pro výběr dieselagregáru (DA)  
Soustrojí tvoří vznětový motor, generátor, ovládací panel a chladič, vše na společném ocelovém rámu. V rámu bude vestavěna nádrž se zvýšeným objemem paliva na 1350 l pro souvislý provoz stroje na 72 hod.   
Celý stroj bude kryt odpovídající kapotáží pro instalaci do venkovního prostředí.    
Technická specifikace zařízení – minimální výkonové parametry motorgenerátoru:  
   Výkon v režimu „PRIME (PRP)“      230 kVA  
   Výkon v režimu „PRIME (PRP)“      184 kW  
   Výkon v režimu „STAND-BY (LTP)“    253 kVA  
   Výkon v režimu „STAND-BY (LTP)“     202 kW  
   Spotřeba paliva při 110 % v režimu „STAND-BY“   56,7 l/h  
   Spotřeba paliva při 100 % v režimu „PRIME“    50,9 l/h  
   Spotřeba paliva při 75 % v režimu „PRIME“    38,1 l/h  
   Spotřeba paliva při 50 % v režimu „PRIME“    25,9 l/h  
   Objem nádrže – dvouplášťové provedení     min. 1350 l  
   Objem oleje         26,0 l  
   Typ chlazení        vodní / nemrznoucí směs  
   Objem chladící kapaliny      44,0 l  
   Teplota vyfukovaných spalin      600 °C  
   Průtok vzduchu pro chlazení motoru    415  m3/min  
   Množství spalovacího vzduchu /ESP    15,6  m3/min  
   Průtok spalin        44,4 m3/min  
   Akustický výkon v 7m max.      70 dB(A)  
   TA LUFT         standart  
   EPA          TIER 2  
   STAGE         STAGE 2  
   kapota motorgenerátoru       ano  
   Rozměr motorgenerátoru – šířka      1300 mm  
   Rozměr motorgenerátoru – délka      3940 mm  
   Rozměr motorgenerátoru – výška      1850 mm  
   Hmotnost motorgenerátoru (vč. náplní, bez paliva)   2725 kg  
Parametry motoru  
Typ motoru : Dieselový 4dobý, řadový šestiválec s přímým vstřikem paliva, vodou chlazený, přeplňovaný turbodmychadlem   
   Minimální mechanický výkon motoru v režimu PRP : 216 kW  
   Minimální mechanický výkon motoru v režimu ESP : 238 kW  
   Palivo : Nafta motorová  
   Chlazení motoru : autochladičem umístěným na rámu soustrojí  
   Vrtání x zdvih motoru : 126 x 130 mm    
   Objem motoru : 9,726 l    
   Kompresní poměr : 17:1  
   Vstřikování : přímé  
   Řízení motoru : elektronické  
   Plnění motoru : Turbodmychadlo s mezichladičem  
   Spouštění motoru : elektrické 24 VDC  
Parametry generátoru   
   Výstupní napětí a frekvence generátoru :  400/230V/TNC, 50 HZ  
   Výstupní výkon Standby : 253 kVA / 528 kW dle ISO 8528  
   Buzení generátoru: AREP+ (R180)  
   Počet vinutí: 6  
   Počet ložisek: jednoložiskový  
   Třída izolace: H  
   Krytí generátoru: IP 23  
   Regulace napětí: +/- 0,5 %  
   Typ buzení: AVR  
   Teplotní třída generátoru: 125°C  
   Celková odchylka THD (bez zátěže): menší než 2,5%  
   Účinnost (4/4_400V_50Hz): 91,3%  
   Třída výkonnosti dle ISO 8528-5 – doložit výpočtovým programem pro ověření správnosti výběru navrhovaného výkonu DA   
   Digitální ovládací panel s komunikací Modbus – přenos stavů motorgenerátoru, minimálně:  sdružená porucha, chod generátoru, nízká hladina paliva, provoz Automatika   
   Požadovaná maximální reaktance generátoru (dovolená tolerance +5%)   Rázová (subtransientní) reaktance generátoru X´´d : 13,7%  
   Minimální rozběhová kapacita generátoru pro motorovou zátěž (při dovoleném 30% poklesu napětí a účiníku 0,4) – 510kVA/ 400V, 50Hz  
   Výstupní jistič generátoru : 400A    
1.2. Kapotáž stroje  
   Rozměry cca 3940x1300x1850mm (DxŠxV)   
   Hlučnost (na vzdálenost 7m při 100% výkonu 70dB)   
1.3. Panel ATS-DA  
   Plnoautomatický přepínací rozvaděč ATS-DA, ATI400, 400V, 400A, IP54   
   Rozměry rozvaděče, resp. volně stojící skříně jsou cca 900x600x325mm (VxŠxH)  
   Hmotnost rozvaděče cca 45kg  
   Dodávka mimo vlastního stroje musí zahrnovat odvod spalin, musí zahrnovat přenos požadovaných stavů protokolem Modbus i přes reléové výstupy, předehřev a dobíječ baterií.   
   Dále musí ucelená dodávka zahrnovat dopravu, usazení, instalaci a zprovoznění náhradního zdroje, propojení s přepínacím panelem ATS-DA, a to vč. zaškolení obsluhy.   
   Hrdlo pro doplňování paliva do nádrže stroje musí být umístěno na jedné z jeho delších stran.</t>
  </si>
  <si>
    <t>2.1 Kabely vč. příslušenství</t>
  </si>
  <si>
    <t>RPol481.1</t>
  </si>
  <si>
    <t>Kabel 1-CYKY 3x120+70 mm2</t>
  </si>
  <si>
    <t>58 viz. výkres D2.01-03 a 05=58.000 [A]</t>
  </si>
  <si>
    <t>RPol482</t>
  </si>
  <si>
    <t>kabelová koncovka pro kabel 1-CYKY 3x120+70 mm2</t>
  </si>
  <si>
    <t>6viz. 01.2 - Seznam materiálu, v části D2.01 PS.201 - DIESELAGREGÁT=6.000 [A]</t>
  </si>
  <si>
    <t>RPol483</t>
  </si>
  <si>
    <t>Kabel CYKY-J 5x4 mm2</t>
  </si>
  <si>
    <t>42viz. 01.2 - Seznam materiálu a 01.3 Kabelová tabulka, v části D2.01 PS.201 - DIESELAGREGÁT=42.000 [A]</t>
  </si>
  <si>
    <t>RPol484</t>
  </si>
  <si>
    <t>Kabel CYKY-J 12x2,5 mm2</t>
  </si>
  <si>
    <t>90viz. 01.2 - Seznam materiálu a 01.3 Kabelová tabulka, v části D2.01 PS.201 - DIESELAGREGÁT=90.000 [A]</t>
  </si>
  <si>
    <t>RPol485</t>
  </si>
  <si>
    <t>Kabel CYKY-O 2x2,5 mm2</t>
  </si>
  <si>
    <t>RPol486</t>
  </si>
  <si>
    <t>Kabel CXKH-V-O 2x2,5 mm2</t>
  </si>
  <si>
    <t>50viz. 01.2 - Seznam materiálu a 01.3 Kabelová tabulka, v části D2.01 PS.201 - DIESELAGREGÁT=50.000 [A]</t>
  </si>
  <si>
    <t>RPol487</t>
  </si>
  <si>
    <t>Kabel datový 2x2x0,6</t>
  </si>
  <si>
    <t>45viz. 01.2 - Seznam materiálu a 01.3 Kabelová tabulka, v části D2.01 PS.201 - DIESELAGREGÁT=45.000 [A]</t>
  </si>
  <si>
    <t>RPol488</t>
  </si>
  <si>
    <t>Kabelová chránička HDPE 40/32mm (pro datový kabel a rezerva pro optiku)</t>
  </si>
  <si>
    <t>70viz. 01.2 - Seznam materiálu a 01.3 Kabelová tabulka, v části D2.01 PS.201 - DIESELAGREGÁT=70.000 [A]</t>
  </si>
  <si>
    <t>RPol489</t>
  </si>
  <si>
    <t>24viz. 01.2 - Seznam materiálu, v části D2.01 PS.201 - DIESELAGREGÁT=24.000 [A]</t>
  </si>
  <si>
    <t>8viz. 01.2 - Seznam materiálu, v části D2.01 PS.201 - DIESELAGREGÁT=8.000 [A]</t>
  </si>
  <si>
    <t>60viz. 01.2 - Seznam materiálu a 01.3 Kabelová tabulka, v části D2.01 PS.201 - DIESELAGREGÁT=60.000 [A]</t>
  </si>
  <si>
    <t>64viz. 01.2 - Seznam materiálu a 01.3 Kabelová tabulka, v části D2.01 PS.201 - DIESELAGREGÁT=64.000 [A]</t>
  </si>
  <si>
    <t>10viz. 01.2 - Seznam materiálu a 01.3 Kabelová tabulka, v části D2.01 PS.201 - DIESELAGREGÁT=10.000 [A]</t>
  </si>
  <si>
    <t>RPol490</t>
  </si>
  <si>
    <t>Ukončení vodíčů do 70mm2</t>
  </si>
  <si>
    <t>6viz. 01.2 - Seznam materiálu a 01.3 Kabelová tabulka, v části D2.01 PS.201 - DIESELAGREGÁT=6.000 [A]</t>
  </si>
  <si>
    <t>RPol491</t>
  </si>
  <si>
    <t>Ukončení vodíčů do 120mm2</t>
  </si>
  <si>
    <t>18 viz. výkres D2.01-03 a 05 a 01.2 - Seznam materiálu a 01.3 Kabelová tabulka, v části D2.01 PS.201 - DIESELAGREGÁT=18.000 [A]</t>
  </si>
  <si>
    <t>2.2. Ochranné uzemnění a pospojování</t>
  </si>
  <si>
    <t>RPol492</t>
  </si>
  <si>
    <t>Zemnící drát nerez V4A O 10mm</t>
  </si>
  <si>
    <t>8viz. 01.2 - Seznam materiálu a 01.3 Kabelová tabulka, v části D2.01 PS.201 - DIESELAGREGÁT=8.000 [A]</t>
  </si>
  <si>
    <t>RPol493</t>
  </si>
  <si>
    <t>Zemnící vodič CYA50 zelenožlutý</t>
  </si>
  <si>
    <t>(uzemnění pro rozvaděč DA v krytém stání a rozvaděče ATS-DA na HOP v rozvodně m.č. 111)</t>
  </si>
  <si>
    <t>RPol494</t>
  </si>
  <si>
    <t>2viz. 01.2 - Seznam materiálu a 01.3 Kabelová tabulka, v části D2.01 PS.201 - DIESELAGREGÁT=2.000 [A]</t>
  </si>
  <si>
    <t>RPol495</t>
  </si>
  <si>
    <t>RPol499</t>
  </si>
  <si>
    <t>Provedení potřebných měření a zkoušek kabelů</t>
  </si>
  <si>
    <t>1viz. 01.1 - Technická zpráva a 01.2 - Seznam materiálu, v části D2.01 PS.201 - DIESELAGREGÁT=1.000 [A]</t>
  </si>
  <si>
    <t>32viz. 01.1 - Technická zpráva a 01.2 - Seznam materiálu, v části D2.01 PS.201 - DIESELAGREGÁT=32.000 [A]</t>
  </si>
  <si>
    <t>RPol500</t>
  </si>
  <si>
    <t>Posouzení stavby od TIČR</t>
  </si>
  <si>
    <t>RPol501</t>
  </si>
  <si>
    <t>RPol503</t>
  </si>
  <si>
    <t>Provedení prostupu pro spalinovod O do 250mm, délka 250mm, vč. začištění</t>
  </si>
  <si>
    <t>1 - viz. výkres D2.01-05=1.000 [A]</t>
  </si>
  <si>
    <t>RPol504</t>
  </si>
  <si>
    <t>Kabelový výkop kompletní 0,95x0,7m (HxŠ)</t>
  </si>
  <si>
    <t>16- viz. výkresy D2.01-02 a 06=16.000 [A]</t>
  </si>
  <si>
    <t>1) položka zahrnuje veškerý potřebný drobný instalační materiál pro ucelenou montáž zařízení, rozvaděče, skříně nebo kabelové trasy  
   vč. pískového lože, výstražné fólie, cihlových přepážek, zpětného zásypu a zhutnění terénu</t>
  </si>
  <si>
    <t>RPol505</t>
  </si>
  <si>
    <t>Kabelový výkop kompletní 1,15x0,8m (HxŠ), vč. zpětného zásypu a zhutnění</t>
  </si>
  <si>
    <t>2201.2 - Seznam materiálu, v části D2.01 PS.201 - DIESELAGREGÁT=22.000 [A]</t>
  </si>
  <si>
    <t>1) položka zahrnuje veškerý potřebný drobný instalační materiál pro ucelenou montáž zařízení, rozvaděče, skříně nebo kabelové trasy  
   vč. pískového lože, výstražné fólie, cihlových přepážek, krycích desek, zpětného zásypu a zhutnění terénu</t>
  </si>
  <si>
    <t xml:space="preserve">  PS.202</t>
  </si>
  <si>
    <t>Fotovoltaická elektrárna - způsobilé</t>
  </si>
  <si>
    <t>PS.202</t>
  </si>
  <si>
    <t>M21</t>
  </si>
  <si>
    <t>Elektromontáže</t>
  </si>
  <si>
    <t>R210100001R00</t>
  </si>
  <si>
    <t>Ukončení vodičů v rozvaděči + zapojení do 2,5 mm2</t>
  </si>
  <si>
    <t>9 výkres 03. Schéma zapojení a 01. Technická zpráva, v části D2.02 PS.202 - FOTOVOLTAICKÁ ELEKTRÁRNA=9.000 [A]</t>
  </si>
  <si>
    <t>R210100003R00</t>
  </si>
  <si>
    <t>Ukončení vodičů v rozvaděči + zapojení do 16 mm2</t>
  </si>
  <si>
    <t>129 výkres 03. Schéma zapojení a 01. Technická zpráva, v části D2.02 PS.202 - FOTOVOLTAICKÁ ELEKTRÁRNA=129.000 [A]</t>
  </si>
  <si>
    <t>R210220022RT1</t>
  </si>
  <si>
    <t>Vedení uzemňovací v zemi AlMfSi 8 mm dod+mont</t>
  </si>
  <si>
    <t>184viz. výkres 02_Dispozice rozmístění FV panelů=184.000 [A]</t>
  </si>
  <si>
    <t>R210800016R00</t>
  </si>
  <si>
    <t>Vodič uložený na konstrukci CYY 16 mm2 dod+mont</t>
  </si>
  <si>
    <t>94viz. výkres 02_Dispozice rozmístění FV panelů=94.000 [A]</t>
  </si>
  <si>
    <t>R210800117RT1</t>
  </si>
  <si>
    <t>Kabel CYKY 750 V 5x6 mm2 uložený pod omítkou včetně dodávky kabelu 5Cx6</t>
  </si>
  <si>
    <t>64viz. výkres 02_Dispozice rozmístění FV panelů=64.000 [A]</t>
  </si>
  <si>
    <t>R21-008</t>
  </si>
  <si>
    <t>přípomocný materiál</t>
  </si>
  <si>
    <t>R210 23548</t>
  </si>
  <si>
    <t>Třífázový měnič o výkonu 20kW</t>
  </si>
  <si>
    <t>1 výkres 02. Dispozice rozmístění FV panelů a 01. Technická zpráva, v části D2.02 PS.202 - FOTOVOLTAICKÁ ELEKTRÁRNA=1.000 [A]</t>
  </si>
  <si>
    <t>Technické parametry  
max. povolený výkon 26kW  
jmenovitý DC výkon 20,5kW  
jmenovitý AC výkon 20kW  
max. AC proud 30A  
max. účinnost 98,4%  
ochranný stupeň IP65  
rozměry(ŠxVxH) 516mmx650mmx203mm  
hmotnost 39kg</t>
  </si>
  <si>
    <t>R210 4521</t>
  </si>
  <si>
    <t>Solární kabel 6 mm2 1500V dod+mont</t>
  </si>
  <si>
    <t>560viz. výkres 02_Dispozice rozmístění FV panelů=560.000 [A]</t>
  </si>
  <si>
    <t>Speciální dvoužilový kabel UV odolný určený pro připojení solárních panelů k jistícím prvkem, regulátorem a pod., Vhodný pro napětí do 1500V a proud 32A.</t>
  </si>
  <si>
    <t>R210 452541</t>
  </si>
  <si>
    <t>svodič přepětí HLSA 25G-255</t>
  </si>
  <si>
    <t>3výkres 02. Dispozice rozmístění FV panelů a 01. Technická zpráva, v části D2.02 PS.202 - FOTOVOLTAICKÁ ELEKTRÁRNA=3.000 [A]</t>
  </si>
  <si>
    <t>R210 4532</t>
  </si>
  <si>
    <t>podružný rozvaděč ochran</t>
  </si>
  <si>
    <t>1výkres 02. Dispozice rozmístění FV panelů a 01. Technická zpráva, v části D2.02 PS.202 - FOTOVOLTAICKÁ ELEKTRÁRNA=1.000 [A]</t>
  </si>
  <si>
    <t>R210 45785</t>
  </si>
  <si>
    <t>panel solární 280 W dod+mont</t>
  </si>
  <si>
    <t>72výkres 02. Dispozice rozmístění FV panelů a 01. Technická zpráva, v části D2.02 PS.202 - FOTOVOLTAICKÁ ELEKTRÁRNA=72.000 [A]</t>
  </si>
  <si>
    <t>Položka zahrnuje: - dodávku a montáž panelů, uvedení do provozu, proškolení obsluhy, zpracování provozníhi řádu   
Moduly panelu jsou tvořeny z pětisběrnicových (5BB) polykrystalických článků v rastru 6 x 10. Mimořádně propustné tvrzené čelní sklo s antireflexní úpravou o síle 3,2 mm. Rám z anodizované hliníkové slitiny i dlouhodobý efektivní provoz bez PID.   
Elektrická specifikace  
Výkon (Pmpp) 280 W  
Jmenovité napětí (Vmpp) 31,4 V  
Maximální proud při zátěži (Impp) 8,92 A  
Napětí naprázdno (Voc) 38,7 V  
Zkratový proud (Isc) 9,34 A  
Účinnost (?) 17,12 %  
Mechanická specifikace  
Typ článku Monokrystal 156.75×156.75mm  
Počet článků v sérii 60 (6x10)  
Spojovacího box Třída krytí IP68, 3 bypass diody  
Konektory / Délka kabelu MC4 / 900mm  
Rám Hliník  
Rozměry 1650x991x35mm  
Hmotnost 18,6 Kg</t>
  </si>
  <si>
    <t>R210 5487</t>
  </si>
  <si>
    <t>nosná konstrukce na plochou střechu 8 panelů dod+m</t>
  </si>
  <si>
    <t>9výkres 02. Dispozice rozmístění FV panelů a 01. Technická zpráva, v části D2.02 PS.202 - FOTOVOLTAICKÁ ELEKTRÁRNA=9.000 [A]</t>
  </si>
  <si>
    <t>R21012475</t>
  </si>
  <si>
    <t>elektroměr ED 310 dod +mont</t>
  </si>
  <si>
    <t>R2103568</t>
  </si>
  <si>
    <t>podružný rozvaděč elektroměru dod+mont</t>
  </si>
  <si>
    <t>R210658</t>
  </si>
  <si>
    <t>Vvysokonapěťový bateriový úložný systém dod+mont</t>
  </si>
  <si>
    <t>Položka zahrnuje: -dodávku a montáž, uvedení do provozu, proškolení obsluhy, zpracování provozníhi řádu   
Vvysokonapěťový bateriový úložný systém. Modulové baterie mají výkon 3,556 kW a napětí 96V, počet modulů 2ks. Životnost až 4000 cyklů.  
Jmenovité napětí (V) - 96  
Jmenovitá kapacita (Ah) - 37  
Výkon baterie (kWh) - 3,556  
Počet modulů (ks) - 2  
Rozměry (Š x H x V cm) - 45x30x30  
Váha (kg) - 38  
Vybíjecí proud (nepřetržitý/maximální) - 18,5/40  
Pracovní teploty - 0°C - 50°C  
Teplota při skladování - -20°C - 60°C</t>
  </si>
  <si>
    <t>R21457</t>
  </si>
  <si>
    <t>protipožární ucpávky 30 minut</t>
  </si>
  <si>
    <t>12výkres 02. Dispozice rozmístění FV panelů a 01. Technická zpráva, v části D2.02 PS.202 - FOTOVOLTAICKÁ ELEKTRÁRNA=12.000 [A]</t>
  </si>
  <si>
    <t>R904      R01</t>
  </si>
  <si>
    <t>Hzs-zkousky v ramci montaz.praci Komplexni vyzkouseni</t>
  </si>
  <si>
    <t>95výkres 02. Dispozice rozmístění FV panelů a 01. Technická zpráva, v části D2.02 PS.202 - FOTOVOLTAICKÁ ELEKTRÁRNA=95.000 [A]</t>
  </si>
  <si>
    <t>R910      R00</t>
  </si>
  <si>
    <t>Hzs - predbezne obhlidky a revize</t>
  </si>
  <si>
    <t xml:space="preserve">  PS.203</t>
  </si>
  <si>
    <t>STL plynovod a STL plynovodní přípojka - nezpůsobilé</t>
  </si>
  <si>
    <t>PS.203</t>
  </si>
  <si>
    <t>113106111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</si>
  <si>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</si>
  <si>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mozaiky</t>
  </si>
  <si>
    <t>113106123</t>
  </si>
  <si>
    <t>Rozebrání dlažeb komunikací pro pěší s přemístěním hmot na skládku na vzdálenost do 3 m nebo s naložením na dopravní prostředek s ložem z kameniva nebo živice a s jakoukoliv výplní spár ručně ze zámkové dlažby</t>
  </si>
  <si>
    <t>113107022</t>
  </si>
  <si>
    <t>Odstranění podkladů nebo krytů při překopech inženýrských sítí s přemístěním hmot na skládku ve vzdálenosti do 3 m nebo s naložením na dopravní prostředek ručně</t>
  </si>
  <si>
    <t>Odstranění podkladů nebo krytů při překopech inženýrských sítí s přemístěním hmot na skládku ve vzdálenosti do 3 m nebo s naložením na dopravní prostředek ručně z kameniva hrubého drceného, o tl. vrstvy přes 100 do 200 mm</t>
  </si>
  <si>
    <t>220.0*0.8*0.2=35.200 [A] 
Celkem: A=35.200 [B]</t>
  </si>
  <si>
    <t>113107041</t>
  </si>
  <si>
    <t>Odstranění podkladů nebo krytů při překopech inženýrských sítí s přemístěním hmot na skládku ve vzdálenosti do 3 m nebo s naložením na dopravní prostředek ručně živičných, o tl. vrstvy do 50 mm</t>
  </si>
  <si>
    <t>789.0=789.000 [A] 
Celkem: A=789.000 [B]</t>
  </si>
  <si>
    <t>113107042</t>
  </si>
  <si>
    <t>Odstranění podkladů nebo krytů při překopech inženýrských sítí s přemístěním hmot na skládku ve vzdálenosti do 3 m nebo s naložením na dopravní prostředek ručně živičných, o tl. vrstvy přes 50 do 100 mm</t>
  </si>
  <si>
    <t>3.0*2.0=6.000 [A] 
192.5*1.4=269.500 [B] 
Celkem: A+B=275.500 [C]</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</si>
  <si>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</si>
  <si>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</si>
  <si>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</si>
  <si>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</si>
  <si>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</si>
  <si>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119003141</t>
  </si>
  <si>
    <t>Pomocné konstrukce při zabezpečení výkopu svislé plastový plot zřízení</t>
  </si>
  <si>
    <t>119003142</t>
  </si>
  <si>
    <t>Pomocné konstrukce při zabezpečení výkopu svislé plastový plot odstranění</t>
  </si>
  <si>
    <t>119004111</t>
  </si>
  <si>
    <t>Pomocné konstrukce při zabezpečení výkopu bezpečný vstup nebo výstup žebříkem zřízení</t>
  </si>
  <si>
    <t>119004112</t>
  </si>
  <si>
    <t>Pomocné konstrukce při zabezpečení výkopu bezpečný vstup nebo výstup žebříkem odstranění</t>
  </si>
  <si>
    <t>121112005</t>
  </si>
  <si>
    <t>Sejmutí ornice ručně při souvislé ploše, tl. vrstvy přes 250 do 300 mm</t>
  </si>
  <si>
    <t>4.48*1.4=6.272 [A] 
Celkem: A=6.272 [B]</t>
  </si>
  <si>
    <t>131213102R</t>
  </si>
  <si>
    <t>Hloubení jam ručně zapažených i nezapažených s urovnáním dna do předepsaného profilu a spádu v hornině třídy těžitelnosti I skupiny 3 nesoudržných</t>
  </si>
  <si>
    <t>3.0*2.0*1.2=7.200 [A] 
Celkem: A=7.200 [B]</t>
  </si>
  <si>
    <t>4.48*0.8*1.0=3.584 [A] 
Celkem: A=3.584 [B]</t>
  </si>
  <si>
    <t>132351104</t>
  </si>
  <si>
    <t>Hloubení nezapažených rýh šířky do 800 mm strojně s urovnáním dna do předepsaného profilu a spádu v hornině třídy těžitelnosti II skupiny 4 přes 100 m3</t>
  </si>
  <si>
    <t>220.0*0.8*1.0=176.000 [A] 
Celkem: A=176.000 [B]</t>
  </si>
  <si>
    <t>4.48*0.8*0.7=2.509 [A] 
Celkem: A=2.509 [B]</t>
  </si>
  <si>
    <t>224.48*0.8*0.3=53.875 [A] 
Celkem: A=53.875 [B]</t>
  </si>
  <si>
    <t>58331200.1</t>
  </si>
  <si>
    <t>písek netříděný zásypový</t>
  </si>
  <si>
    <t>181311105</t>
  </si>
  <si>
    <t>Rozprostření a urovnání ornice v rovině nebo ve svahu sklonu do 1:5 ručně při souvislé ploše, tl. vrstvy přes 250 do 300 mm</t>
  </si>
  <si>
    <t>181451131</t>
  </si>
  <si>
    <t>Založení trávníku na půdě předem připravené plochy přes 1000 m2 výsevem včetně utažení parkového v rovině nebo na svahu do 1:5</t>
  </si>
  <si>
    <t>00572410</t>
  </si>
  <si>
    <t>osivo směs travní parková</t>
  </si>
  <si>
    <t>4.48*0.8=3.584 [A] 
Celkem: A=3.584 [B]</t>
  </si>
  <si>
    <t>230120041</t>
  </si>
  <si>
    <t>Čištění potrubí profukováním nebo proplachováním DN 32</t>
  </si>
  <si>
    <t>230120043</t>
  </si>
  <si>
    <t>Čištění potrubí profukováním nebo proplachováním DN 50</t>
  </si>
  <si>
    <t>230200157</t>
  </si>
  <si>
    <t>Dodatečné osazení trubních dílů přivařovacích DN 80</t>
  </si>
  <si>
    <t>NCL.615440</t>
  </si>
  <si>
    <t>AKHP d225 / d90, PE100, SDR11, kulový kohout pro navrtání za tlaku, elektro</t>
  </si>
  <si>
    <t>230205025</t>
  </si>
  <si>
    <t>Montáž potrubí PE průměru do 110 mm návin nebo tyč, svařované na tupo nebo elektrospojkou O 32, tl. stěny 3,0 mm</t>
  </si>
  <si>
    <t>28613921</t>
  </si>
  <si>
    <t>potrubí plynovodní z PE 100+ opláštěné vrstvou z pěnového PE, SDR 11, 32x3,0 mm</t>
  </si>
  <si>
    <t>230205035</t>
  </si>
  <si>
    <t>Montáž potrubí PE průměru do 110 mm návin nebo tyč, svařované na tupo nebo elektrospojkou O 50, tl. stěny 4,6 mm</t>
  </si>
  <si>
    <t>28613961</t>
  </si>
  <si>
    <t>trubka ochranná PEHD 50x2,9mm</t>
  </si>
  <si>
    <t>230205042</t>
  </si>
  <si>
    <t>Montáž potrubí PE průměru do 110 mm návin nebo tyč, svařované na tupo nebo elektrospojkou O 63, tl. stěny 5,8 mm</t>
  </si>
  <si>
    <t>28613924</t>
  </si>
  <si>
    <t>potrubí plynovodní z PE 100+ opláštěné vrstvou z pěnového PE, SDR 11, 63x5,8 mm</t>
  </si>
  <si>
    <t>230205055</t>
  </si>
  <si>
    <t>Montáž potrubí PE průměru do 110 mm návin nebo tyč, svařované na tupo nebo elektrospojkou O 110, tl. stěny 6,3 mm</t>
  </si>
  <si>
    <t>28613966</t>
  </si>
  <si>
    <t>trubka ochranná PEHD 110x4,2mm</t>
  </si>
  <si>
    <t>230205225</t>
  </si>
  <si>
    <t>Montáž trubních dílů PE průměru do 110 mm elektrotvarovky nebo svařované na tupo O 32, tl. stěny 3,0 mm</t>
  </si>
  <si>
    <t>28615969</t>
  </si>
  <si>
    <t>elektrospojka SDR11 PE 100 PN16 D 32mm</t>
  </si>
  <si>
    <t>28653052</t>
  </si>
  <si>
    <t>elektrokoleno 90° PE 100 D 32mm</t>
  </si>
  <si>
    <t>21116321R</t>
  </si>
  <si>
    <t>Závitová přechodka PE d32x1" s integrovaným OK DN10 (3/8")</t>
  </si>
  <si>
    <t>230205242</t>
  </si>
  <si>
    <t>Montáž trubních dílů PE průměru do 110 mm elektrotvarovky nebo svařované na tupo O 63, tl. stěny 5,8 mm</t>
  </si>
  <si>
    <t>28615972</t>
  </si>
  <si>
    <t>elektrospojka SDR11 PE 100 PN16 D 63mm</t>
  </si>
  <si>
    <t>28653055</t>
  </si>
  <si>
    <t>elektrokoleno 90° PE 100 D 63mm</t>
  </si>
  <si>
    <t>28615023</t>
  </si>
  <si>
    <t>elektrozáslepka SDR11 PE 100 PN16 D 63mm</t>
  </si>
  <si>
    <t>NCL.612632</t>
  </si>
  <si>
    <t>DAA d63 / d32, PE100, SDR11, navrtávací odbočkový T-kus, bez spojky, elektro (615649k)</t>
  </si>
  <si>
    <t>NCL.615418</t>
  </si>
  <si>
    <t>EFL d90 / DN80, PE100, SDR11, integrovaný lemový nákružek s přírubou</t>
  </si>
  <si>
    <t>28614977</t>
  </si>
  <si>
    <t>elektroredukce PE 100 PN16 D 90-63mm</t>
  </si>
  <si>
    <t>230230016.1</t>
  </si>
  <si>
    <t>Hlavní tlaková zkouška vzduchem 0,6 MPa PE d32 a PE d63</t>
  </si>
  <si>
    <t>220.0+6.48=226.480 [A] 
Celkem: A=226.480 [B]</t>
  </si>
  <si>
    <t>Vodorovné konstrukce</t>
  </si>
  <si>
    <t>451577777</t>
  </si>
  <si>
    <t>Podklad nebo lože pod dlažbu (přídlažbu) v ploše vodorovné nebo ve sklonu do 1:5, tloušťky od 30 do 100 mm z kameniva těženého</t>
  </si>
  <si>
    <t>24.0*0.8=19.200 [A] 
3.5*0.8=2.800 [B] 
Celkem: A+B=22.000 [C]</t>
  </si>
  <si>
    <t>564281111</t>
  </si>
  <si>
    <t>Podklad nebo podsyp ze štěrkopísku ŠP s rozprostřením, vlhčením a zhutněním plochy přes 100 m2, po zhutnění tl. 300 mm</t>
  </si>
  <si>
    <t>220.0*0.8=176.000 [A] 
Celkem: A=176.000 [B]</t>
  </si>
  <si>
    <t>564861114</t>
  </si>
  <si>
    <t>Podklad ze štěrkodrti ŠD s rozprostřením a zhutněním plochy přes 100 m2, po zhutnění tl. 230 mm</t>
  </si>
  <si>
    <t>192.5*0.8=154.000 [A] 
Celkem: A=154.000 [B]</t>
  </si>
  <si>
    <t>27.5*0.8=22.000 [A] 
Celkem: A=22.000 [B]</t>
  </si>
  <si>
    <t>564932111</t>
  </si>
  <si>
    <t>Podklad z mechanicky zpevněného kameniva MZK (minerální beton) s rozprostřením a s hutněním, po zhutnění tl. 100 mm</t>
  </si>
  <si>
    <t>564942113</t>
  </si>
  <si>
    <t>Podklad z mechanicky zpevněného kameniva MZK (minerální beton) s rozprostřením a s hutněním, po zhutnění tl. 140 mm</t>
  </si>
  <si>
    <t>3.5*0.8=2.800 [A] 
Celkem: A=2.800 [B]</t>
  </si>
  <si>
    <t>564952112</t>
  </si>
  <si>
    <t>Podklad z mechanicky zpevněného kameniva MZK (minerální beton) s rozprostřením a s hutněním, po zhutnění tl. 160 mm</t>
  </si>
  <si>
    <t>24.0*0.8=19.200 [A] 
Celkem: A=19.200 [B]</t>
  </si>
  <si>
    <t>565175113</t>
  </si>
  <si>
    <t>Asfaltový beton vrstva podkladní ACP 16 (obalované kamenivo střednězrnné - OKS) s rozprostřením a zhutněním v pruhu šířky přes 1,5 do 3 m, po zhutnění tl. 120 m</t>
  </si>
  <si>
    <t>Asfaltový beton vrstva podkladní ACP 16 (obalované kamenivo střednězrnné - OKS) s rozprostřením a zhutněním v pruhu šířky přes 1,5 do 3 m, po zhutnění tl. 120 mm</t>
  </si>
  <si>
    <t>573211112</t>
  </si>
  <si>
    <t>Postřik spojovací PS bez posypu kamenivem z asfaltu silničního, v množství 0,70 kg/m2</t>
  </si>
  <si>
    <t>577145111</t>
  </si>
  <si>
    <t>Asfaltový beton vrstva obrusná ACO 16 (ABH) s rozprostřením a zhutněním z nemodifikovaného asfaltu v pruhu šířky do 3 m, po zhutnění tl. 50 mm</t>
  </si>
  <si>
    <t>577165112</t>
  </si>
  <si>
    <t>Asfaltový beton vrstva ložní ACL 16 (ABH) s rozprostřením a zhutněním z nemodifikovaného asfaltu v pruhu šířky do 3 m, po zhutnění tl. 70 mm</t>
  </si>
  <si>
    <t>596211212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</si>
  <si>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</si>
  <si>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100 do 300 m2</t>
  </si>
  <si>
    <t>596811220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</si>
  <si>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</si>
  <si>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</si>
  <si>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220.0+4.48=224.480 [A] 
Celkem: A=224.480 [B]</t>
  </si>
  <si>
    <t>Ostatní konstrukce a práce, bourání</t>
  </si>
  <si>
    <t>919123121</t>
  </si>
  <si>
    <t>Utěsnění dilatačních spár profily nebo pásy pásem přitavením na svislou hranu betonové desky asfaltovým izolačním</t>
  </si>
  <si>
    <t>3.0+2.0+3.0+2.0=10.000 [A] 
192.5*2=385.000 [B] 
Celkem: A+B=395.000 [C]</t>
  </si>
  <si>
    <t>919735112</t>
  </si>
  <si>
    <t>Řezání stávajícího živičného krytu nebo podkladu hloubky přes 50 do 100 mm</t>
  </si>
  <si>
    <t>979024443</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</si>
  <si>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</si>
  <si>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</si>
  <si>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979054451</t>
  </si>
  <si>
    <t>Očištění vybouraných prvků komunikací od spojovacího materiálu s odklizením a uložením očištěných hmot a spojovacího materiálu na skládku na vzdálenost do 10 m zámkových dlaždic s vyplněním spár kamenivem</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</si>
  <si>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</si>
  <si>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</si>
  <si>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</si>
  <si>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</si>
  <si>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</si>
  <si>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</si>
  <si>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997221611</t>
  </si>
  <si>
    <t>Nakládání na dopravní prostředky pro vodorovnou dopravu suti</t>
  </si>
  <si>
    <t>VRN3</t>
  </si>
  <si>
    <t>Zařízení staveniště</t>
  </si>
  <si>
    <t>034303000</t>
  </si>
  <si>
    <t>Dopravní značení na staveništi</t>
  </si>
  <si>
    <t>043134000</t>
  </si>
  <si>
    <t>Zkoušky zatěžovací</t>
  </si>
  <si>
    <t>049203000</t>
  </si>
  <si>
    <t>Náklady stanovené zvláštními předpisy</t>
  </si>
  <si>
    <t>poplatek za užívání veřejného prostranství' 8kč/m2/den 
(789.0+13.0+118.0)*8*20=147 200.000 [A] 
Celkem: A=147 200.000 [B]</t>
  </si>
  <si>
    <t xml:space="preserve">  PS.204</t>
  </si>
  <si>
    <t>Technologie HZS</t>
  </si>
  <si>
    <t>PS.204</t>
  </si>
  <si>
    <t>000</t>
  </si>
  <si>
    <t>Doplnený súhrnný diel</t>
  </si>
  <si>
    <t>R01</t>
  </si>
  <si>
    <t>Telefonní systém pro operační komunikaci</t>
  </si>
  <si>
    <t>Dle specifikace uvedené ve 'Stardartizaci HZS'</t>
  </si>
  <si>
    <t>R02</t>
  </si>
  <si>
    <t>Dispečerské technologie a technologické vybavení OIS</t>
  </si>
  <si>
    <t>R03</t>
  </si>
  <si>
    <t>Technologie výjezdového technologického systému</t>
  </si>
  <si>
    <t xml:space="preserve">  SO Vybavení</t>
  </si>
  <si>
    <t>Provozní náklady</t>
  </si>
  <si>
    <t>SO Vybavení</t>
  </si>
  <si>
    <t>Zdravotechnika - zařizovací předměty</t>
  </si>
  <si>
    <t>725292 03r</t>
  </si>
  <si>
    <t>Zrcadlo - nástěnné zrcadlo obélníkové, fazetové - dodávka vč. montáže</t>
  </si>
  <si>
    <t>Umístěno nad každým umyvadlem ve výšce 120 - 135 cm, rozměr 600x800 mm</t>
  </si>
  <si>
    <t>725292 11r</t>
  </si>
  <si>
    <t>Dávkovač tekutého mýdla - nerezový, s průzorem, uzamykatelný, závěsný - dodávka vč. montáže</t>
  </si>
  <si>
    <t>Umístěn vedle každého umyvadla ve výšce cca 100 cm</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</si>
  <si>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</si>
  <si>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</si>
  <si>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</si>
  <si>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</si>
  <si>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10 ks WC, 6 ks Pisoár, 1 ks Bidet</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</si>
  <si>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</si>
  <si>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</si>
  <si>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</si>
  <si>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</si>
  <si>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</si>
  <si>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</si>
  <si>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</si>
  <si>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</si>
  <si>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35r</t>
  </si>
  <si>
    <t>Zásobník dezinfekčních ubrousků - nerezový, montáž na stěnu - dodávka vč. montáže</t>
  </si>
  <si>
    <t>Místnosti 104b, 108, 106, 132a, 208a, 211a, 209, 210a, 222a</t>
  </si>
  <si>
    <t>725292 39r</t>
  </si>
  <si>
    <t>Koš na hygienické potřeby - nerezový, 20 l, nášlapné otvírání - dodávka vč. osazení</t>
  </si>
  <si>
    <t>725292 88r</t>
  </si>
  <si>
    <t>Háček na oblečení - nerezový, dodávka vč. montáže</t>
  </si>
  <si>
    <t>V každé WC kabině</t>
  </si>
  <si>
    <t>953943211</t>
  </si>
  <si>
    <t>Osazování drobných kovových předmětů kotvených do stěny hasicího přístroje</t>
  </si>
  <si>
    <t>16+2+20+7=45.000 [A]</t>
  </si>
  <si>
    <t>44932114R</t>
  </si>
  <si>
    <t>přístroj hasicí ruční práškový 21A/113B/C</t>
  </si>
  <si>
    <t>SO.101 16=16.000 [A] 
Celkem: A=16.000 [B]</t>
  </si>
  <si>
    <t>Dodávka dle specifikace PBŘ</t>
  </si>
  <si>
    <t>44932410R</t>
  </si>
  <si>
    <t>přístroj hasicí ruční pěnový</t>
  </si>
  <si>
    <t>SO.101 1=1.000 [A] 
SO.102 1=1.000 [B] 
Celkem: A+B=2.000 [C]</t>
  </si>
  <si>
    <t>44932112R</t>
  </si>
  <si>
    <t>přístroj hasicí ruční práškový 34A/183B/C</t>
  </si>
  <si>
    <t>SO.101 14=14.000 [A] 
SO.102 3=3.000 [B] 
SO.103 3=3.000 [C] 
Celkem: A+B+C=20.000 [D]</t>
  </si>
  <si>
    <t>44932211R</t>
  </si>
  <si>
    <t>přístroj hasicí ruční sněhový</t>
  </si>
  <si>
    <t>SO.101 6=6.000 [A] 
SO.103 1=1.000 [B] 
Celkem: A+B=7.000 [C]</t>
  </si>
  <si>
    <t>R766811T07D</t>
  </si>
  <si>
    <t>Kompletní dodávka kuchyňské linky tvaru "U" délky 3500+1950+3500 mm. T07</t>
  </si>
  <si>
    <t>Položka obsahuje dodávku s dopravou kompletního stavebního dílu včetně veškerého příslušenství, vybavení, montážních a spojovacích prvků dle PD specifikace truhlářských konstrukcí.</t>
  </si>
  <si>
    <t>R766811T07M</t>
  </si>
  <si>
    <t>Montáž kuchyňské linky tvaru "U" délky 3500+1950+3500 mm. T07</t>
  </si>
  <si>
    <t>Položka obsahuje montáž stavebního dílu včetně veškerého příslušenství, vybavení, montážních a spojovacích prvků dle PD specifikace truhlářských konstrukcí.</t>
  </si>
  <si>
    <t>R766811T08D</t>
  </si>
  <si>
    <t>Kompletní dodávka kuchyňské linky délky 2200 mm. T08</t>
  </si>
  <si>
    <t>R766811T08M</t>
  </si>
  <si>
    <t>Montáž kuchyňské linky délky 2200 mm. T08</t>
  </si>
  <si>
    <t>R766811T09D</t>
  </si>
  <si>
    <t>Kompletní dodávka kuchyňské linky délky 1430 mm. T09</t>
  </si>
  <si>
    <t>R766811T09M</t>
  </si>
  <si>
    <t>Montáž kuchyňské linky délky 1430 mm. T09</t>
  </si>
  <si>
    <t>Položka obsahuje montáž kompletního stavebního dílu včetně veškerého příslušenství, vybavení, montážních a spojovacích prvků dle PD specifikace truhlářských konstrukcí.</t>
  </si>
  <si>
    <t>R766811T10D</t>
  </si>
  <si>
    <t>Kompletní dodávka kuchyňské linky délky 2100 mm. T10</t>
  </si>
  <si>
    <t>R766811T10M</t>
  </si>
  <si>
    <t>Montáž kuchyňské linky délky 2100 mm. T10</t>
  </si>
  <si>
    <t>R766811T11D</t>
  </si>
  <si>
    <t>Kompletní dodávka krycího pultu pro uzavření zadních stran dispečerkých stolů. T11</t>
  </si>
  <si>
    <t>R766811T11M</t>
  </si>
  <si>
    <t>Montáž krycího pultu pro uzavření zadních stran dispečerkých stolů. T11</t>
  </si>
  <si>
    <t xml:space="preserve">  SO.105</t>
  </si>
  <si>
    <t>Oplocení areálu - nezpůsobilé</t>
  </si>
  <si>
    <t>SO.105</t>
  </si>
  <si>
    <t>D.2</t>
  </si>
  <si>
    <t>Zemní práce+zakládání oplocení</t>
  </si>
  <si>
    <t>131151343</t>
  </si>
  <si>
    <t>Vrtání jamek strojně průměru přes 200 do 300 mm</t>
  </si>
  <si>
    <t>40*0.9vrtané jamky 40 ks do hloubky 0,9m pro opocení typu I. dle PD v.č. D1.05.3=36.000 [A] 
21*0.9vrtané jamky 40 ks do hloubky 0,9m pro opocení typu II. dle PD v.č. D1.05.5=18.900 [B] 
= 
Celkem: A+B+C=</t>
  </si>
  <si>
    <t>1. Ceny -1321 až -1323 jsou určeny pro vrtání ručním vrtákem v hlinitých a hlinitopísčitých horninách bez příměsí kamenů.  
2. Množství měrných jednotek se určuje v m délky vrtu.</t>
  </si>
  <si>
    <t>1*0.6*0.6*1.2kopané jámy 1 ks do hloubky 1,2m pro opocení typu II. dle PD v.č. D1.05.5=0.432 [A] 
1*0.7*0.7*1.4kopané jámy 1 ks do hloubky 1,4m pro opocení typu II. dle PD v.č. D1.05.5=0.686 [B] 
2*2.1*0.6*1.2základy pro bránu=3.024 [C] 
2*0.9*0.3*0.32 ks do hloubky 0,9m pro koncový doraz brány dle PD v.č. D1.05.6=0.162 [D] 
5*0.5*0.9*0.55ks patek pro kontejnerová stání=1.125 [E] 
Celkem: A+B+C+D+E=5.429 [F]</t>
  </si>
  <si>
    <t>275321411</t>
  </si>
  <si>
    <t>Základy z betonu železového (bez výztuže) patky z betonu bez zvláštních nároků na prostředí tř. C 20/25</t>
  </si>
  <si>
    <t>1*0.6*0.6*1.2výplň kopané jámy 1 ks do hloubky 1,2m pro opocení typu II. dle PD v.č. D1.05.5=0.432 [A] 
1*0.7*0.7*1.4výplň kopané jámy 1 ks do hloubky 1,4m pro opocení typu II. dle PD v.č. D1.05.5=0.686 [B] 
= 
2*2.1*0.6*1.2základy pro bránu dle TZ D.2=3.024 [D] 
2*0.9*0.3*0.3základy pro doraz posuvné brány dle PD v.č. D1.05.6=0.162 [E] 
= 
5*0.5*0.9*0.55ks patek pro kontejnerová stání=1.125 [G] 
= 
Celkem: A+B+C+D+E+F+G+H=</t>
  </si>
  <si>
    <t>5.429přemístění výkopku na mezideponii=5.429 [A] 
40*0.9*0.15*0.15*3.14vrtané jamky 40 ks do hloubky 0,9m pro opocení typu I. dle PD v.č. D1.05.3=2.543 [B] 
21*0.9*0.15*0.15*3.14vrtané jamky 40 ks do hloubky 0,9m pro opocení typu II. dle PD v.č. D1.05.5=1.335 [C] 
42.13 *0.9rýhy pro základ opěrné zdi dle TZ D.5=37.917 [D] 
= 
Celkem: A+B+C+D+E=</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</si>
  <si>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</si>
  <si>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</si>
  <si>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</si>
  <si>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1. Cenu -2111 lze použít i pro oplocení ze sloupků a dílců prefabrikovaných dřevěných, kovových nebo železobetonových</t>
  </si>
  <si>
    <t>47.224685*22000 kg/m3=94.449 [A]</t>
  </si>
  <si>
    <t>D.3</t>
  </si>
  <si>
    <t>Oplocení</t>
  </si>
  <si>
    <t>338171123.1R</t>
  </si>
  <si>
    <t>Osazování sloupků a vzpěr plotových ocelových v do 3,00 m se zabetonováním</t>
  </si>
  <si>
    <t>58sloupky pro oplocení typu I. dle PD v.č. D1.05.3=58.000 [A] 
21sloupky pro oplocení typu II. dle PD v.č. D1.05.5=21.000 [B] 
= 
Celkem: A+B+C=</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</si>
  <si>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</si>
  <si>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553MD3OS1R</t>
  </si>
  <si>
    <t>plotový sloupek čtvercový JEKL 60x60mm dl 3,0m, s povrchovou úpravou</t>
  </si>
  <si>
    <t>58sloupky pro oplocení typu I. dle PD v.č. D1.05.3=58.000 [A] 
= 
= 
Celkem: A+B+C=</t>
  </si>
  <si>
    <t>Specifikace dle TZ kap. D.3  
Položka obsahuje dodávku s dopravou kompletního výrobku včetně povrchové úpravy, veškerého příslušenství a všech spojovacích a kotvících prvků.</t>
  </si>
  <si>
    <t>553MD3OS2R</t>
  </si>
  <si>
    <t>plotový sloupek čtvercový JEKL 70x70mm dl 3,0m, s povrchovou úpravou</t>
  </si>
  <si>
    <t>= 
21sloupky pro oplocení typu II. dle PD v.č. D1.05.5=21.000 [B] 
= 
Celkem: A+B+C=</t>
  </si>
  <si>
    <t>Specifikace dle TZ kap. D.2  
Položka obsahuje dodávku s dopravou kompletního výrobku včetně povrchové úpravy, veškerého příslušenství a všech spojovacích a kotvících prvků.</t>
  </si>
  <si>
    <t>348121221</t>
  </si>
  <si>
    <t>Osazení podhrabových desek na ocelové sloupky, délky desek přes 2 do 3 m</t>
  </si>
  <si>
    <t>58 pro oplocení typu I. dle PD v.č. D1.05.3=58.000 [A] 
= 
= 
Celkem: A+B+C=</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</si>
  <si>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</si>
  <si>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59233120.1R</t>
  </si>
  <si>
    <t>deska plotová betonová 2450x50x300mm</t>
  </si>
  <si>
    <t>Položka obsahuje dodávku s dopravou kompletního výrobku včetně povrchové úpravy, veškerého příslušenství a všech spojovacích a kotvících prvků.</t>
  </si>
  <si>
    <t>348171146</t>
  </si>
  <si>
    <t>Montáž oplocení z dílců kovových panelových svařovaných, na ocelové profilované sloupky, výšky přes 1,5 do 2,0 m</t>
  </si>
  <si>
    <t>127plotové panely výšky 2000mm oplocení typu I dle PD v.č. D1.05.3=127.000 [A]</t>
  </si>
  <si>
    <t>1. V cenách nejsou započteny náklady na dodávku dílců, tyto se oceňují ve specifikaci.</t>
  </si>
  <si>
    <t>55342412.1R</t>
  </si>
  <si>
    <t>plotový panel svařovaný v v 1,5-2,0m š do 2,5m průměru drátu 5mm oka 50x200mm s horizontálním prolisem s povrchovou úpravou</t>
  </si>
  <si>
    <t>Přesná specifikace dle TZ D.3  
Položka obsahuje dodávku s dopravou kompletního výrobku včetně povrchové úpravy, veškerého příslušenství a všech spojovacích a kotvících prvků.</t>
  </si>
  <si>
    <t>348171110</t>
  </si>
  <si>
    <t>Montáž oplocení z dílců kovových rámových, na ocelové sloupky, výšky do 1,0 m</t>
  </si>
  <si>
    <t>3.73+1.38+6.21+1.43+26.62rámová pole výšky 900mm oplocení typu II dle PD v.č. D1.05.5=39.370 [A]</t>
  </si>
  <si>
    <t>553MD3ROR</t>
  </si>
  <si>
    <t>Kovové plotové pole výšky 900mm, šířka 2000mm</t>
  </si>
  <si>
    <t>20rámová pole výšky 1200mm oplocení typu II dle PD v.č. D1.05.5=20.000 [A]</t>
  </si>
  <si>
    <t>Přesná specifikace dle TZ D.3  
Položka obsahuje dodávku s dopravou kompletního výrobku včetně povrchové úpravy, veškerého příslušenství a všech spojovacích a kotvících prvků.  
Včetně příplatku za atypickou úpravu dle TZ D.3</t>
  </si>
  <si>
    <t>348171120</t>
  </si>
  <si>
    <t>Montáž oplocení z dílců kovových rámových, na ocelové sloupky, výšky přes 1,0 do 1,5 m</t>
  </si>
  <si>
    <t>3.73+1.38+6.21+1.43+26.62rámová pole výšky 1200mm oplocení typu II dle PD v.č. D1.05.5=39.370 [A]</t>
  </si>
  <si>
    <t>553MD3R1R</t>
  </si>
  <si>
    <t>Kovové plotové pole výšky 1200mm, šířka 2000mm</t>
  </si>
  <si>
    <t>348101220</t>
  </si>
  <si>
    <t>Osazení vrat nebo vrátek k oplocení na sloupky ocelové, plochy jednotlivě přes 2 do 4 m2</t>
  </si>
  <si>
    <t>1. V cenách jsou započteny i náklady na montážní materiál. Jedná se o drobný materiál, proto není v kalkulaci jmenovitě uveden. Tento materiál je součásti výrobní režie.  
2. V cenách nejsou započteny náklady na dodávku vrat a vrátek; tyto se oceňují ve specifikaci.</t>
  </si>
  <si>
    <t>553MD3R2R</t>
  </si>
  <si>
    <t>branka vchodová kovová světlé šířky 900 mm</t>
  </si>
  <si>
    <t>Přesná specifikace dle TZ D.3.  
Položka obsahuje dodávku s dopravou kompletního výrobku včetně povrchové úpravy, veškerého příslušenství a všech spojovacích a kotvících prvků.  
Včetně samozamykacího zámku dle TZ D.3.  
Sloupky branky jsou naceněny v položce montáž sloupků oplocení typu II.</t>
  </si>
  <si>
    <t>348101260</t>
  </si>
  <si>
    <t>Osazení vrat nebo vrátek k oplocení na sloupky ocelové, plochy jednotlivě přes 10 do 15 m2</t>
  </si>
  <si>
    <t>553MD3R3R</t>
  </si>
  <si>
    <t>brána plotová kovová otvíravá dvoukřídlá šířky 6000mm</t>
  </si>
  <si>
    <t>Přesná specifikace dle TZ D.3  
Položka obsahuje dodávku s dopravou kompletního výrobku včetně povrchové úpravy, veškerého příslušenství a všech spojovacích a kotvících prvků.  
Včetně ukotvení sloupku do ŽB konstrukce del PD v.č. D1.05.6  
Sloupky brány jsou naceněny zvlášť.</t>
  </si>
  <si>
    <t>338171123.2R</t>
  </si>
  <si>
    <t>Osazování sloupků a vzpěr plotových ocelových v do 3,00 m bez zabetonování</t>
  </si>
  <si>
    <t>2sloupky pro vjezdovou bránu otvíravou dle PD v.č. D1.05.6=2.000 [A] 
= 
= 
Celkem: A+B+C=</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</si>
  <si>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Zabetonování je oceněno v dílu D.2 zakládání</t>
  </si>
  <si>
    <t>553MD3OS3R</t>
  </si>
  <si>
    <t>plotový sloupek čtvercový JEKL 100x100mm dl 3,0m, s povrchovou úpravou</t>
  </si>
  <si>
    <t>Posuvná brána</t>
  </si>
  <si>
    <t>348172217</t>
  </si>
  <si>
    <t>Montáž vjezdových bran samonosných posuvných dvoukřídlových plochy přes 20 do 25 m2</t>
  </si>
  <si>
    <t>1dle PD v.č. D1.05.6=1.000 [A]</t>
  </si>
  <si>
    <t>1. V ceně -2911 je započteno i náklady na programování pohonu.  
2. Ceny neobsahují vybetonování základu pro ukotvení brány o šířce 60 cm a délce1/3 brány; tyto se oceňují cenami katalogu 801-1 Budovy a haly - zděné a monolitické.</t>
  </si>
  <si>
    <t>348172911</t>
  </si>
  <si>
    <t>Montáž vjezdových bran doplňků pohonu pro bránu</t>
  </si>
  <si>
    <t>2dle PD v.č. D1.05.6=2.000 [A]</t>
  </si>
  <si>
    <t>553MD4PBR</t>
  </si>
  <si>
    <t>brána kovová pojezdová dvoukřídlá průjezdné šířky 6,7m</t>
  </si>
  <si>
    <t>Přesná specifikace dle TZ D.4  
Položka obsahuje dodávku s dopravou kompletního výrobku včetně veškerého příslušenství a povrchových úprav nezbytných pro instalaci a plnou funkčnost výrobku, včetně elektropohonu a elektroinstalace, koncových dorazů, vodících prvků a sloupků.</t>
  </si>
  <si>
    <t>D.5</t>
  </si>
  <si>
    <t>Opěrná zídka</t>
  </si>
  <si>
    <t>42.13 *0.9rýhy pro základ opěrné zdi dle TZ D.5=37.917 [A]</t>
  </si>
  <si>
    <t>274321511</t>
  </si>
  <si>
    <t>Základy z betonu železového (bez výztuže) pasy z betonu bez zvláštních nároků na prostředí tř. C 25/30</t>
  </si>
  <si>
    <t>42.13 *0.9podkladní beton pro základ opěrné zdi=37.917 [A]</t>
  </si>
  <si>
    <t>2*42.13/0.2*(0.900+0.750)*1.21/1000výztuž svislá opěrné zdi D14mm 1,21 kg/m=0.841 [A]</t>
  </si>
  <si>
    <t>0.75*42.13dle PD v.č. D1.05.3=31.598 [A]</t>
  </si>
  <si>
    <t>= 
3*85*0.0004vodorovná D8mm 0,4 kg/m mezi tvárniec ztraceného bednění=0.102 [B]</t>
  </si>
  <si>
    <t>348272515.1R</t>
  </si>
  <si>
    <t>Plotová stříška pro zeď tl 400 mm z tvarovek hladkých nebo štípaných přírodních</t>
  </si>
  <si>
    <t>42.13plotová stříška opěrné zdi=42.130 [A]</t>
  </si>
  <si>
    <t>1. Množství jednotek se u:  
a) plotových zdí určuje vm2 plochy zdiva,  
b) příplatku za vyztužení sloupku průběžných plotových zdí určuje vm2 plochy zdiva,  
c) ztužujících věnců průběžných plotových zdí určuje vm délky zdiva,  
d) plotové stříšky určuje vm délky zdiva,  
e) plotových sloupků určuje vm výšky jednotlivých sloupků,  
f) sloupových hlavic určuje vkusech jednotlivých sloupů,  
g) kovových doplňků plotového zdiva určuje vkusech jednotlivých dílů.  
2. Položky -229. jsou určeny pro ocenění ztužujících sloupků u průběžných plotových zdí, jedná se o tzv. ztracené sloupky.  
3. Položky -23.. jsou určeny pro ocenění ztužujících věnců u průběžných plotových zdí výšky přes 2 m.</t>
  </si>
  <si>
    <t>711161273</t>
  </si>
  <si>
    <t>Provedení izolace proti zemní vlhkosti nopovou fólií na ploše svislé S z nopové fólie</t>
  </si>
  <si>
    <t>42.130*(0.9+0.75)svislá HI opěrné zdi dle TZ D.5=69.515 [A]</t>
  </si>
  <si>
    <t>28323005</t>
  </si>
  <si>
    <t>fólie profilovaná (nopová) drenážní HDPE s výškou nopů 8mm</t>
  </si>
  <si>
    <t>D.6</t>
  </si>
  <si>
    <t>Kontejnerová stání</t>
  </si>
  <si>
    <t>767136141</t>
  </si>
  <si>
    <t>Montáž stěn a příček z plechu příček doplňujících částí sloupků středních</t>
  </si>
  <si>
    <t>1sloupky pro kontejnerová stání dle PD v.č. D1.05.7=1.000 [A]</t>
  </si>
  <si>
    <t>1. V cenách -1111 až –1113 nejsou započteny náklady na:  
a) montáž dokončení okování dveří a oken; tyto práce se oceňují cenami souborů cen 767 61- . . Montáž oken jednoduchých, 767 62- . . Montáž oken zdvojených a 767 64- . . Montáž dveří,  
b) montáž lištování hliníkovými profily, potního žlábku a okopových plechů; tyto práce se oceňují cenami 767 89-6110 až -6120 Montáž lišt a okopových plechů,  
c) montáž těsnění stěn; tyto práce se oceňují cenami 767 62-6101 až -6103 Montáž těsnění oken,  
d) zhotovení otvoru ve výplni stěn a příček plechem; tyto práce se oceňují cenami 767 13-7601 až -7613 Zhotovení otvoru v plechu ocelovém,  
e) montáž ocelových krycích lišt jednostranně; tyto práce se oceňují cenami 767 62-71 Montáž krycích ocelových lišt oboustranně. Množství se určuje v m jako 1/2 (spoje dvou kovových prvků) nebo 1/4 (krajový prvek) délky olištovávaného prvku.  
2. V cenách 767 13-1111 a -1112 není započtena montáž spojení stěn zdílů před osazením; tyto práce se oceňují cenou 767 64-8351 Spojení dveří a stěn.  
3. Cenami -7601 až -7613 lze oceňovat také zhotovení otvorů v opláštění a v podhledech.  
4. V cenách -5221 až -5322 není započtena montáž vložené lišty; tyto práce se oceňují 767 58-3354 Montáž vložené lišty.  
5. V cenách není započtena montáž dveřního a nadedveřního panelu; tyto práce se oceňují cenami -6131 až -6135.  
6. Množství obkladů pilířů a sloupů se určí v m2 zrozměrů plochy obkladů podle projektu,  
7. Ceny jsou určené pro stěny a příčky sjakoukoli povrchovou úpravou.</t>
  </si>
  <si>
    <t>767136142</t>
  </si>
  <si>
    <t>Montáž stěn a příček z plechu příček doplňujících částí sloupků krajních</t>
  </si>
  <si>
    <t>2sloupky pro kontejnerová stání dle PD v.č. D1.05.7=2.000 [A]</t>
  </si>
  <si>
    <t>767136143</t>
  </si>
  <si>
    <t>Montáž stěn a příček z plechu příček doplňujících částí sloupků rohových</t>
  </si>
  <si>
    <t>553MD3OS4R</t>
  </si>
  <si>
    <t>plotový sloupek čtvercový JEKL 80x80mm, s povrchovou úpravou</t>
  </si>
  <si>
    <t>5sloupky pro kontejnerová stání dle PD v.č. D1.05.7=5.000 [A] 
= 
= 
Celkem: A+B+C=</t>
  </si>
  <si>
    <t>Specifikace dle TZ kap. D.6  
Položka obsahuje dodávku s dopravou kompletního výrobku včetně povrchové úpravy, veškerého příslušenství a všech spojovacích a kotvících prvků.  
Včetně spojovacích a montážních prostředků pro kotvení patní deskou k betonovému základu</t>
  </si>
  <si>
    <t>767391112</t>
  </si>
  <si>
    <t>Montáž krytiny z tvarovaných plechů trapézových nebo vlnitých, uchycených šroubováním</t>
  </si>
  <si>
    <t>7.65střecha trapéz pro kontejnerová stání dle PD v.č. D1.05.7=7.650 [A]</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</si>
  <si>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</si>
  <si>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15484340.1R</t>
  </si>
  <si>
    <t>plech trapézový tl.0,75mm s výškou vlny 50mm</t>
  </si>
  <si>
    <t>Specifikace dle TZ D.6  
Položka obsahuje dodávku s dopravou kompletního výrobku včetně povrchové úpravy, veškerého příslušenství a všech spojovacích a kotvících prvků.</t>
  </si>
  <si>
    <t>767421311</t>
  </si>
  <si>
    <t>Montáž fasádních lamelových obkladů včetně montáže a dodávky roštu nezatepleného lamely kladené vodorovně na jednosměrném svislém roštu, kotveném do zdiva, C-ka</t>
  </si>
  <si>
    <t>Montáž fasádních lamelových obkladů včetně montáže a dodávky roštu nezatepleného lamely kladené vodorovně na jednosměrném svislém roštu, kotveném do zdiva, C-kazet nebo lehčeného betonu šířky lamel do 150 mm výšky budovy do 6 m</t>
  </si>
  <si>
    <t>(4.28+1.38*2)*1.5dle PD v.č. D1.05.7=10.560 [A]</t>
  </si>
  <si>
    <t>553MD3R4R</t>
  </si>
  <si>
    <t>Kovové plotové pole výšky 1500mm</t>
  </si>
  <si>
    <t>Přesná specifikace dle TZ D.6  
Položka obsahuje dodávku s dopravou kompletního výrobku včetně povrchové úpravy, veškerého příslušenství a všech spojovacích a kotvících prvků.</t>
  </si>
  <si>
    <t>767995113</t>
  </si>
  <si>
    <t>Montáž ostatních atypických zámečnických konstrukcí hmotnosti přes 10 do 20 kg</t>
  </si>
  <si>
    <t>= 
159trámky střešní konstrukce pro kontejnerová stání dle PD v.č. D1.05.7=159.000 [B] 
= 
= 
Celkem: A+B+C+D=</t>
  </si>
  <si>
    <t>553MD3OS5R</t>
  </si>
  <si>
    <t>střešní trámek ocelový obdélníkový JEKL 100x80mm s povrchovou úpravou</t>
  </si>
  <si>
    <t>= 
159střešní nosná konstrukce dle PD v.č. D1.05.7=159.000 [B] 
= 
Celkem: A+B+C=</t>
  </si>
  <si>
    <t>Specifikace dle TZ kap. D.6  
Položka obsahuje dodávku s dopravou kompletního výrobku včetně povrchové úpravy, veškerého příslušenství a všech spojovacích a kotvících prvků.</t>
  </si>
  <si>
    <t>998767101.1</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</si>
</sst>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styles" Target="styles.xml" /><Relationship Id="rId69" Type="http://schemas.openxmlformats.org/officeDocument/2006/relationships/sharedStrings" Target="sharedStrings.xml" /><Relationship Id="rId7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91</v>
      </c>
      <c s="12" t="s">
        <v>92</v>
      </c>
      <c s="14">
        <f>'SO 98-98'!K8+'SO 98-98'!M8</f>
      </c>
      <c s="14">
        <f>C12*0.21</f>
      </c>
      <c s="14">
        <f>C12+D12</f>
      </c>
      <c s="13">
        <f>'SO 98-98'!T7</f>
      </c>
    </row>
    <row r="13" spans="1:6" ht="12.75">
      <c r="A13" s="11" t="s">
        <v>107</v>
      </c>
      <c s="12" t="s">
        <v>108</v>
      </c>
      <c s="14">
        <f>0+C14+C15+C16+C17+C18+C19+C20+C21+C22+C23+C24+C25+C26+C27+C28+C29+C30+C31+C32+C33+C34+C35+C36+C37+C38+C39+C40+C41+C42+C43+C44+C45+C46+C47+C48+C49+C50+C51+C52+C53+C54+C55+C56+C57+C58+C59+C60+C61+C62+C63+C64+C65+C66+C67+C68+C69+C70+C71+C72+C73+C74+C75+C76+C77</f>
      </c>
      <c s="14">
        <f>C13*0.21</f>
      </c>
      <c s="14">
        <f>0+E14+E15+E16+E17+E18+E19+E20+E21+E22+E23+E24+E25+E26+E27+E28+E29+E30+E31+E32+E33+E34+E35+E36+E37+E38+E39+E40+E41+E42+E43+E44+E45+E46+E47+E48+E49+E50+E51+E52+E53+E54+E55+E56+E57+E58+E59+E60+E61+E62+E63+E64+E65+E66+E67+E68+E69+E70+E71+E72+E73+E74+E75+E76+E77</f>
      </c>
      <c s="13">
        <f>0+F14+F15+F16+F17+F18+F19+F20+F21+F22+F23+F24+F25+F26+F27+F28+F29+F30+F31+F32+F33+F34+F35+F36+F37+F38+F39+F40+F41+F42+F43+F44+F45+F46+F47+F48+F49+F50+F51+F52+F53+F54+F55+F56+F57+F58+F59+F60+F61+F62+F63+F64+F65+F66+F67+F68+F69+F70+F71+F72+F73+F74+F75+F76+F77</f>
      </c>
    </row>
    <row r="14" spans="1:6" ht="12.75">
      <c r="A14" s="11" t="s">
        <v>109</v>
      </c>
      <c s="12" t="s">
        <v>110</v>
      </c>
      <c s="14">
        <f>'D1.00.3'!K8+'D1.00.3'!M8</f>
      </c>
      <c s="14">
        <f>C14*0.21</f>
      </c>
      <c s="14">
        <f>C14+D14</f>
      </c>
      <c s="13">
        <f>'D1.00.3'!T7</f>
      </c>
    </row>
    <row r="15" spans="1:6" ht="12.75">
      <c r="A15" s="11" t="s">
        <v>196</v>
      </c>
      <c s="12" t="s">
        <v>197</v>
      </c>
      <c s="14">
        <f>'D1.00.4'!K8+'D1.00.4'!M8</f>
      </c>
      <c s="14">
        <f>C15*0.21</f>
      </c>
      <c s="14">
        <f>C15+D15</f>
      </c>
      <c s="13">
        <f>'D1.00.4'!T7</f>
      </c>
    </row>
    <row r="16" spans="1:6" ht="12.75">
      <c r="A16" s="11" t="s">
        <v>233</v>
      </c>
      <c s="12" t="s">
        <v>234</v>
      </c>
      <c s="14">
        <f>'D1.00.5'!K8+'D1.00.5'!M8</f>
      </c>
      <c s="14">
        <f>C16*0.21</f>
      </c>
      <c s="14">
        <f>C16+D16</f>
      </c>
      <c s="13">
        <f>'D1.00.5'!T7</f>
      </c>
    </row>
    <row r="17" spans="1:6" ht="12.75">
      <c r="A17" s="11" t="s">
        <v>332</v>
      </c>
      <c s="12" t="s">
        <v>333</v>
      </c>
      <c s="14">
        <f>'D1.00.7'!K8+'D1.00.7'!M8</f>
      </c>
      <c s="14">
        <f>C17*0.21</f>
      </c>
      <c s="14">
        <f>C17+D17</f>
      </c>
      <c s="13">
        <f>'D1.00.7'!T7</f>
      </c>
    </row>
    <row r="18" spans="1:6" ht="12.75">
      <c r="A18" s="11" t="s">
        <v>406</v>
      </c>
      <c s="12" t="s">
        <v>407</v>
      </c>
      <c s="14">
        <f>'D1.01.1 - E.2'!K8+'D1.01.1 - E.2'!M8</f>
      </c>
      <c s="14">
        <f>C18*0.21</f>
      </c>
      <c s="14">
        <f>C18+D18</f>
      </c>
      <c s="13">
        <f>'D1.01.1 - E.2'!T7</f>
      </c>
    </row>
    <row r="19" spans="1:6" ht="12.75">
      <c r="A19" s="11" t="s">
        <v>721</v>
      </c>
      <c s="12" t="s">
        <v>722</v>
      </c>
      <c s="14">
        <f>'D1.01.1 - E.3'!K8+'D1.01.1 - E.3'!M8</f>
      </c>
      <c s="14">
        <f>C19*0.21</f>
      </c>
      <c s="14">
        <f>C19+D19</f>
      </c>
      <c s="13">
        <f>'D1.01.1 - E.3'!T7</f>
      </c>
    </row>
    <row r="20" spans="1:6" ht="12.75">
      <c r="A20" s="11" t="s">
        <v>890</v>
      </c>
      <c s="12" t="s">
        <v>891</v>
      </c>
      <c s="14">
        <f>'D1.01.1 - E.4.1'!K8+'D1.01.1 - E.4.1'!M8</f>
      </c>
      <c s="14">
        <f>C20*0.21</f>
      </c>
      <c s="14">
        <f>C20+D20</f>
      </c>
      <c s="13">
        <f>'D1.01.1 - E.4.1'!T7</f>
      </c>
    </row>
    <row r="21" spans="1:6" ht="12.75">
      <c r="A21" s="11" t="s">
        <v>1066</v>
      </c>
      <c s="12" t="s">
        <v>1067</v>
      </c>
      <c s="14">
        <f>'D1.01.1 - E.4.2'!K8+'D1.01.1 - E.4.2'!M8</f>
      </c>
      <c s="14">
        <f>C21*0.21</f>
      </c>
      <c s="14">
        <f>C21+D21</f>
      </c>
      <c s="13">
        <f>'D1.01.1 - E.4.2'!T7</f>
      </c>
    </row>
    <row r="22" spans="1:6" ht="12.75">
      <c r="A22" s="11" t="s">
        <v>1388</v>
      </c>
      <c s="12" t="s">
        <v>1389</v>
      </c>
      <c s="14">
        <f>'D1.01.1 - E.5'!K8+'D1.01.1 - E.5'!M8</f>
      </c>
      <c s="14">
        <f>C22*0.21</f>
      </c>
      <c s="14">
        <f>C22+D22</f>
      </c>
      <c s="13">
        <f>'D1.01.1 - E.5'!T7</f>
      </c>
    </row>
    <row r="23" spans="1:6" ht="12.75">
      <c r="A23" s="11" t="s">
        <v>1593</v>
      </c>
      <c s="12" t="s">
        <v>1594</v>
      </c>
      <c s="14">
        <f>'D1.01.1 - E.6.1'!K8+'D1.01.1 - E.6.1'!M8</f>
      </c>
      <c s="14">
        <f>C23*0.21</f>
      </c>
      <c s="14">
        <f>C23+D23</f>
      </c>
      <c s="13">
        <f>'D1.01.1 - E.6.1'!T7</f>
      </c>
    </row>
    <row r="24" spans="1:6" ht="12.75">
      <c r="A24" s="11" t="s">
        <v>1669</v>
      </c>
      <c s="12" t="s">
        <v>1670</v>
      </c>
      <c s="14">
        <f>'D1.01.1 - E.6.2'!K8+'D1.01.1 - E.6.2'!M8</f>
      </c>
      <c s="14">
        <f>C24*0.21</f>
      </c>
      <c s="14">
        <f>C24+D24</f>
      </c>
      <c s="13">
        <f>'D1.01.1 - E.6.2'!T7</f>
      </c>
    </row>
    <row r="25" spans="1:6" ht="12.75">
      <c r="A25" s="11" t="s">
        <v>2126</v>
      </c>
      <c s="12" t="s">
        <v>2127</v>
      </c>
      <c s="14">
        <f>'D1.01.4.1'!K8+'D1.01.4.1'!M8</f>
      </c>
      <c s="14">
        <f>C25*0.21</f>
      </c>
      <c s="14">
        <f>C25+D25</f>
      </c>
      <c s="13">
        <f>'D1.01.4.1'!T7</f>
      </c>
    </row>
    <row r="26" spans="1:6" ht="12.75">
      <c r="A26" s="11" t="s">
        <v>2502</v>
      </c>
      <c s="12" t="s">
        <v>2503</v>
      </c>
      <c s="14">
        <f>'D1.01.4.2'!K8+'D1.01.4.2'!M8</f>
      </c>
      <c s="14">
        <f>C26*0.21</f>
      </c>
      <c s="14">
        <f>C26+D26</f>
      </c>
      <c s="13">
        <f>'D1.01.4.2'!T7</f>
      </c>
    </row>
    <row r="27" spans="1:6" ht="12.75">
      <c r="A27" s="11" t="s">
        <v>2962</v>
      </c>
      <c s="12" t="s">
        <v>2963</v>
      </c>
      <c s="14">
        <f>'D1.01.4.3'!K8+'D1.01.4.3'!M8</f>
      </c>
      <c s="14">
        <f>C27*0.21</f>
      </c>
      <c s="14">
        <f>C27+D27</f>
      </c>
      <c s="13">
        <f>'D1.01.4.3'!T7</f>
      </c>
    </row>
    <row r="28" spans="1:6" ht="12.75">
      <c r="A28" s="11" t="s">
        <v>3417</v>
      </c>
      <c s="12" t="s">
        <v>3418</v>
      </c>
      <c s="14">
        <f>'D1.01.4.4.1'!K8+'D1.01.4.4.1'!M8</f>
      </c>
      <c s="14">
        <f>C28*0.21</f>
      </c>
      <c s="14">
        <f>C28+D28</f>
      </c>
      <c s="13">
        <f>'D1.01.4.4.1'!T7</f>
      </c>
    </row>
    <row r="29" spans="1:6" ht="12.75">
      <c r="A29" s="11" t="s">
        <v>3567</v>
      </c>
      <c s="12" t="s">
        <v>3568</v>
      </c>
      <c s="14">
        <f>'D1.01.4.4.2'!K8+'D1.01.4.4.2'!M8</f>
      </c>
      <c s="14">
        <f>C29*0.21</f>
      </c>
      <c s="14">
        <f>C29+D29</f>
      </c>
      <c s="13">
        <f>'D1.01.4.4.2'!T7</f>
      </c>
    </row>
    <row r="30" spans="1:6" ht="12.75">
      <c r="A30" s="11" t="s">
        <v>3965</v>
      </c>
      <c s="12" t="s">
        <v>3966</v>
      </c>
      <c s="14">
        <f>'D1.01.4.5.1'!K8+'D1.01.4.5.1'!M8</f>
      </c>
      <c s="14">
        <f>C30*0.21</f>
      </c>
      <c s="14">
        <f>C30+D30</f>
      </c>
      <c s="13">
        <f>'D1.01.4.5.1'!T7</f>
      </c>
    </row>
    <row r="31" spans="1:6" ht="12.75">
      <c r="A31" s="11" t="s">
        <v>4153</v>
      </c>
      <c s="12" t="s">
        <v>4154</v>
      </c>
      <c s="14">
        <f>'D1.01.4.5.2'!K8+'D1.01.4.5.2'!M8</f>
      </c>
      <c s="14">
        <f>C31*0.21</f>
      </c>
      <c s="14">
        <f>C31+D31</f>
      </c>
      <c s="13">
        <f>'D1.01.4.5.2'!T7</f>
      </c>
    </row>
    <row r="32" spans="1:6" ht="12.75">
      <c r="A32" s="11" t="s">
        <v>4195</v>
      </c>
      <c s="12" t="s">
        <v>4196</v>
      </c>
      <c s="14">
        <f>'D1.01.4.5.3'!K8+'D1.01.4.5.3'!M8</f>
      </c>
      <c s="14">
        <f>C32*0.21</f>
      </c>
      <c s="14">
        <f>C32+D32</f>
      </c>
      <c s="13">
        <f>'D1.01.4.5.3'!T7</f>
      </c>
    </row>
    <row r="33" spans="1:6" ht="12.75">
      <c r="A33" s="11" t="s">
        <v>4278</v>
      </c>
      <c s="12" t="s">
        <v>4279</v>
      </c>
      <c s="14">
        <f>'D1.01.4.5.4'!K8+'D1.01.4.5.4'!M8</f>
      </c>
      <c s="14">
        <f>C33*0.21</f>
      </c>
      <c s="14">
        <f>C33+D33</f>
      </c>
      <c s="13">
        <f>'D1.01.4.5.4'!T7</f>
      </c>
    </row>
    <row r="34" spans="1:6" ht="12.75">
      <c r="A34" s="11" t="s">
        <v>4387</v>
      </c>
      <c s="12" t="s">
        <v>4388</v>
      </c>
      <c s="14">
        <f>'D1.01.4.6'!K8+'D1.01.4.6'!M8</f>
      </c>
      <c s="14">
        <f>C34*0.21</f>
      </c>
      <c s="14">
        <f>C34+D34</f>
      </c>
      <c s="13">
        <f>'D1.01.4.6'!T7</f>
      </c>
    </row>
    <row r="35" spans="1:6" ht="12.75">
      <c r="A35" s="11" t="s">
        <v>4551</v>
      </c>
      <c s="12" t="s">
        <v>4552</v>
      </c>
      <c s="14">
        <f>'D1.01.4.7'!K8+'D1.01.4.7'!M8</f>
      </c>
      <c s="14">
        <f>C35*0.21</f>
      </c>
      <c s="14">
        <f>C35+D35</f>
      </c>
      <c s="13">
        <f>'D1.01.4.7'!T7</f>
      </c>
    </row>
    <row r="36" spans="1:6" ht="12.75">
      <c r="A36" s="11" t="s">
        <v>4633</v>
      </c>
      <c s="12" t="s">
        <v>4634</v>
      </c>
      <c s="14">
        <f>'D1.01.4.8'!K8+'D1.01.4.8'!M8</f>
      </c>
      <c s="14">
        <f>C36*0.21</f>
      </c>
      <c s="14">
        <f>C36+D36</f>
      </c>
      <c s="13">
        <f>'D1.01.4.8'!T7</f>
      </c>
    </row>
    <row r="37" spans="1:6" ht="25.5">
      <c r="A37" s="11" t="s">
        <v>4823</v>
      </c>
      <c s="12" t="s">
        <v>4824</v>
      </c>
      <c s="14">
        <f>'D1.01.5'!K8+'D1.01.5'!M8</f>
      </c>
      <c s="14">
        <f>C37*0.21</f>
      </c>
      <c s="14">
        <f>C37+D37</f>
      </c>
      <c s="13">
        <f>'D1.01.5'!T7</f>
      </c>
    </row>
    <row r="38" spans="1:6" ht="12.75">
      <c r="A38" s="11" t="s">
        <v>4836</v>
      </c>
      <c s="12" t="s">
        <v>4837</v>
      </c>
      <c s="14">
        <f>'D1.02.1 - E.2'!K8+'D1.02.1 - E.2'!M8</f>
      </c>
      <c s="14">
        <f>C38*0.21</f>
      </c>
      <c s="14">
        <f>C38+D38</f>
      </c>
      <c s="13">
        <f>'D1.02.1 - E.2'!T7</f>
      </c>
    </row>
    <row r="39" spans="1:6" ht="12.75">
      <c r="A39" s="11" t="s">
        <v>4904</v>
      </c>
      <c s="12" t="s">
        <v>4905</v>
      </c>
      <c s="14">
        <f>'D1.02.1 - E.3'!K8+'D1.02.1 - E.3'!M8</f>
      </c>
      <c s="14">
        <f>C39*0.21</f>
      </c>
      <c s="14">
        <f>C39+D39</f>
      </c>
      <c s="13">
        <f>'D1.02.1 - E.3'!T7</f>
      </c>
    </row>
    <row r="40" spans="1:6" ht="12.75">
      <c r="A40" s="11" t="s">
        <v>4976</v>
      </c>
      <c s="12" t="s">
        <v>4977</v>
      </c>
      <c s="14">
        <f>'D1.02.1 - E.4'!K8+'D1.02.1 - E.4'!M8</f>
      </c>
      <c s="14">
        <f>C40*0.21</f>
      </c>
      <c s="14">
        <f>C40+D40</f>
      </c>
      <c s="13">
        <f>'D1.02.1 - E.4'!T7</f>
      </c>
    </row>
    <row r="41" spans="1:6" ht="12.75">
      <c r="A41" s="11" t="s">
        <v>5013</v>
      </c>
      <c s="12" t="s">
        <v>5014</v>
      </c>
      <c s="14">
        <f>'D1.02.1 - E.5'!K8+'D1.02.1 - E.5'!M8</f>
      </c>
      <c s="14">
        <f>C41*0.21</f>
      </c>
      <c s="14">
        <f>C41+D41</f>
      </c>
      <c s="13">
        <f>'D1.02.1 - E.5'!T7</f>
      </c>
    </row>
    <row r="42" spans="1:6" ht="12.75">
      <c r="A42" s="11" t="s">
        <v>5051</v>
      </c>
      <c s="12" t="s">
        <v>5052</v>
      </c>
      <c s="14">
        <f>'D1.02.1 - E.6'!K8+'D1.02.1 - E.6'!M8</f>
      </c>
      <c s="14">
        <f>C42*0.21</f>
      </c>
      <c s="14">
        <f>C42+D42</f>
      </c>
      <c s="13">
        <f>'D1.02.1 - E.6'!T7</f>
      </c>
    </row>
    <row r="43" spans="1:6" ht="12.75">
      <c r="A43" s="11" t="s">
        <v>5115</v>
      </c>
      <c s="12" t="s">
        <v>5116</v>
      </c>
      <c s="14">
        <f>'D1.02.4.1'!K8+'D1.02.4.1'!M8</f>
      </c>
      <c s="14">
        <f>C43*0.21</f>
      </c>
      <c s="14">
        <f>C43+D43</f>
      </c>
      <c s="13">
        <f>'D1.02.4.1'!T7</f>
      </c>
    </row>
    <row r="44" spans="1:6" ht="12.75">
      <c r="A44" s="11" t="s">
        <v>5149</v>
      </c>
      <c s="12" t="s">
        <v>5150</v>
      </c>
      <c s="14">
        <f>'D1.02.4.4.1'!K8+'D1.02.4.4.1'!M8</f>
      </c>
      <c s="14">
        <f>C44*0.21</f>
      </c>
      <c s="14">
        <f>C44+D44</f>
      </c>
      <c s="13">
        <f>'D1.02.4.4.1'!T7</f>
      </c>
    </row>
    <row r="45" spans="1:6" ht="12.75">
      <c r="A45" s="11" t="s">
        <v>5157</v>
      </c>
      <c s="12" t="s">
        <v>5158</v>
      </c>
      <c s="14">
        <f>'D1.02.4.4.2'!K8+'D1.02.4.4.2'!M8</f>
      </c>
      <c s="14">
        <f>C45*0.21</f>
      </c>
      <c s="14">
        <f>C45+D45</f>
      </c>
      <c s="13">
        <f>'D1.02.4.4.2'!T7</f>
      </c>
    </row>
    <row r="46" spans="1:6" ht="12.75">
      <c r="A46" s="11" t="s">
        <v>5221</v>
      </c>
      <c s="12" t="s">
        <v>5222</v>
      </c>
      <c s="14">
        <f>'D1.03.1 - E.2'!K8+'D1.03.1 - E.2'!M8</f>
      </c>
      <c s="14">
        <f>C46*0.21</f>
      </c>
      <c s="14">
        <f>C46+D46</f>
      </c>
      <c s="13">
        <f>'D1.03.1 - E.2'!T7</f>
      </c>
    </row>
    <row r="47" spans="1:6" ht="12.75">
      <c r="A47" s="11" t="s">
        <v>5278</v>
      </c>
      <c s="12" t="s">
        <v>5279</v>
      </c>
      <c s="14">
        <f>'D1.03.1 - E.3'!K8+'D1.03.1 - E.3'!M8</f>
      </c>
      <c s="14">
        <f>C47*0.21</f>
      </c>
      <c s="14">
        <f>C47+D47</f>
      </c>
      <c s="13">
        <f>'D1.03.1 - E.3'!T7</f>
      </c>
    </row>
    <row r="48" spans="1:6" ht="12.75">
      <c r="A48" s="11" t="s">
        <v>5344</v>
      </c>
      <c s="12" t="s">
        <v>5345</v>
      </c>
      <c s="14">
        <f>'D1.03.1 - E.4.1'!K8+'D1.03.1 - E.4.1'!M8</f>
      </c>
      <c s="14">
        <f>C48*0.21</f>
      </c>
      <c s="14">
        <f>C48+D48</f>
      </c>
      <c s="13">
        <f>'D1.03.1 - E.4.1'!T7</f>
      </c>
    </row>
    <row r="49" spans="1:6" ht="12.75">
      <c r="A49" s="11" t="s">
        <v>5429</v>
      </c>
      <c s="12" t="s">
        <v>5430</v>
      </c>
      <c s="14">
        <f>'D1.03.1 - E.4.2'!K8+'D1.03.1 - E.4.2'!M8</f>
      </c>
      <c s="14">
        <f>C49*0.21</f>
      </c>
      <c s="14">
        <f>C49+D49</f>
      </c>
      <c s="13">
        <f>'D1.03.1 - E.4.2'!T7</f>
      </c>
    </row>
    <row r="50" spans="1:6" ht="12.75">
      <c r="A50" s="11" t="s">
        <v>5468</v>
      </c>
      <c s="12" t="s">
        <v>5469</v>
      </c>
      <c s="14">
        <f>'D1.03.1 - E.5'!K8+'D1.03.1 - E.5'!M8</f>
      </c>
      <c s="14">
        <f>C50*0.21</f>
      </c>
      <c s="14">
        <f>C50+D50</f>
      </c>
      <c s="13">
        <f>'D1.03.1 - E.5'!T7</f>
      </c>
    </row>
    <row r="51" spans="1:6" ht="12.75">
      <c r="A51" s="11" t="s">
        <v>5521</v>
      </c>
      <c s="12" t="s">
        <v>5522</v>
      </c>
      <c s="14">
        <f>'D1.03.1 - E.6.1'!K8+'D1.03.1 - E.6.1'!M8</f>
      </c>
      <c s="14">
        <f>C51*0.21</f>
      </c>
      <c s="14">
        <f>C51+D51</f>
      </c>
      <c s="13">
        <f>'D1.03.1 - E.6.1'!T7</f>
      </c>
    </row>
    <row r="52" spans="1:6" ht="12.75">
      <c r="A52" s="11" t="s">
        <v>5534</v>
      </c>
      <c s="12" t="s">
        <v>5535</v>
      </c>
      <c s="14">
        <f>'D1.03.1 - E.6.2'!K8+'D1.03.1 - E.6.2'!M8</f>
      </c>
      <c s="14">
        <f>C52*0.21</f>
      </c>
      <c s="14">
        <f>C52+D52</f>
      </c>
      <c s="13">
        <f>'D1.03.1 - E.6.2'!T7</f>
      </c>
    </row>
    <row r="53" spans="1:6" ht="12.75">
      <c r="A53" s="11" t="s">
        <v>5633</v>
      </c>
      <c s="12" t="s">
        <v>5634</v>
      </c>
      <c s="14">
        <f>'D1.03.4.1'!K8+'D1.03.4.1'!M8</f>
      </c>
      <c s="14">
        <f>C53*0.21</f>
      </c>
      <c s="14">
        <f>C53+D53</f>
      </c>
      <c s="13">
        <f>'D1.03.4.1'!T7</f>
      </c>
    </row>
    <row r="54" spans="1:6" ht="12.75">
      <c r="A54" s="11" t="s">
        <v>5685</v>
      </c>
      <c s="12" t="s">
        <v>5686</v>
      </c>
      <c s="14">
        <f>'D1.03.4.2'!K8+'D1.03.4.2'!M8</f>
      </c>
      <c s="14">
        <f>C54*0.21</f>
      </c>
      <c s="14">
        <f>C54+D54</f>
      </c>
      <c s="13">
        <f>'D1.03.4.2'!T7</f>
      </c>
    </row>
    <row r="55" spans="1:6" ht="12.75">
      <c r="A55" s="11" t="s">
        <v>5783</v>
      </c>
      <c s="12" t="s">
        <v>5784</v>
      </c>
      <c s="14">
        <f>'D1.03.4.4.1'!K8+'D1.03.4.4.1'!M8</f>
      </c>
      <c s="14">
        <f>C55*0.21</f>
      </c>
      <c s="14">
        <f>C55+D55</f>
      </c>
      <c s="13">
        <f>'D1.03.4.4.1'!T7</f>
      </c>
    </row>
    <row r="56" spans="1:6" ht="12.75">
      <c r="A56" s="11" t="s">
        <v>5788</v>
      </c>
      <c s="12" t="s">
        <v>5789</v>
      </c>
      <c s="14">
        <f>'D1.03.4.4.2'!K8+'D1.03.4.4.2'!M8</f>
      </c>
      <c s="14">
        <f>C56*0.21</f>
      </c>
      <c s="14">
        <f>C56+D56</f>
      </c>
      <c s="13">
        <f>'D1.03.4.4.2'!T7</f>
      </c>
    </row>
    <row r="57" spans="1:6" ht="12.75">
      <c r="A57" s="11" t="s">
        <v>5872</v>
      </c>
      <c s="12" t="s">
        <v>5873</v>
      </c>
      <c s="14">
        <f>'D1.03.4.5.1'!K8+'D1.03.4.5.1'!M8</f>
      </c>
      <c s="14">
        <f>C57*0.21</f>
      </c>
      <c s="14">
        <f>C57+D57</f>
      </c>
      <c s="13">
        <f>'D1.03.4.5.1'!T7</f>
      </c>
    </row>
    <row r="58" spans="1:6" ht="12.75">
      <c r="A58" s="11" t="s">
        <v>5906</v>
      </c>
      <c s="12" t="s">
        <v>5907</v>
      </c>
      <c s="14">
        <f>'D1.03.4.5.2'!K8+'D1.03.4.5.2'!M8</f>
      </c>
      <c s="14">
        <f>C58*0.21</f>
      </c>
      <c s="14">
        <f>C58+D58</f>
      </c>
      <c s="13">
        <f>'D1.03.4.5.2'!T7</f>
      </c>
    </row>
    <row r="59" spans="1:6" ht="12.75">
      <c r="A59" s="11" t="s">
        <v>5954</v>
      </c>
      <c s="12" t="s">
        <v>5955</v>
      </c>
      <c s="14">
        <f>'D1.03.4.5.3'!K8+'D1.03.4.5.3'!M8</f>
      </c>
      <c s="14">
        <f>C59*0.21</f>
      </c>
      <c s="14">
        <f>C59+D59</f>
      </c>
      <c s="13">
        <f>'D1.03.4.5.3'!T7</f>
      </c>
    </row>
    <row r="60" spans="1:6" ht="12.75">
      <c r="A60" s="11" t="s">
        <v>5985</v>
      </c>
      <c s="12" t="s">
        <v>5986</v>
      </c>
      <c s="14">
        <f>'D1.03.4.6'!K8+'D1.03.4.6'!M8</f>
      </c>
      <c s="14">
        <f>C60*0.21</f>
      </c>
      <c s="14">
        <f>C60+D60</f>
      </c>
      <c s="13">
        <f>'D1.03.4.6'!T7</f>
      </c>
    </row>
    <row r="61" spans="1:6" ht="25.5">
      <c r="A61" s="11" t="s">
        <v>6004</v>
      </c>
      <c s="12" t="s">
        <v>6005</v>
      </c>
      <c s="14">
        <f>'D1.04.1'!K8+'D1.04.1'!M8</f>
      </c>
      <c s="14">
        <f>C61*0.21</f>
      </c>
      <c s="14">
        <f>C61+D61</f>
      </c>
      <c s="13">
        <f>'D1.04.1'!T7</f>
      </c>
    </row>
    <row r="62" spans="1:6" ht="25.5">
      <c r="A62" s="11" t="s">
        <v>6270</v>
      </c>
      <c s="12" t="s">
        <v>6271</v>
      </c>
      <c s="14">
        <f>'D1.04.2'!K8+'D1.04.2'!M8</f>
      </c>
      <c s="14">
        <f>C62*0.21</f>
      </c>
      <c s="14">
        <f>C62+D62</f>
      </c>
      <c s="13">
        <f>'D1.04.2'!T7</f>
      </c>
    </row>
    <row r="63" spans="1:6" ht="25.5">
      <c r="A63" s="11" t="s">
        <v>6326</v>
      </c>
      <c s="12" t="s">
        <v>6327</v>
      </c>
      <c s="14">
        <f>'D1.04.3'!K8+'D1.04.3'!M8</f>
      </c>
      <c s="14">
        <f>C63*0.21</f>
      </c>
      <c s="14">
        <f>C63+D63</f>
      </c>
      <c s="13">
        <f>'D1.04.3'!T7</f>
      </c>
    </row>
    <row r="64" spans="1:6" ht="12.75">
      <c r="A64" s="11" t="s">
        <v>6381</v>
      </c>
      <c s="12" t="s">
        <v>6382</v>
      </c>
      <c s="14">
        <f>IO.101!K8+IO.101!M8</f>
      </c>
      <c s="14">
        <f>C64*0.21</f>
      </c>
      <c s="14">
        <f>C64+D64</f>
      </c>
      <c s="13">
        <f>IO.101!T7</f>
      </c>
    </row>
    <row r="65" spans="1:6" ht="12.75">
      <c r="A65" s="11" t="s">
        <v>6514</v>
      </c>
      <c s="12" t="s">
        <v>6515</v>
      </c>
      <c s="14">
        <f>IO.102!K8+IO.102!M8</f>
      </c>
      <c s="14">
        <f>C65*0.21</f>
      </c>
      <c s="14">
        <f>C65+D65</f>
      </c>
      <c s="13">
        <f>IO.102!T7</f>
      </c>
    </row>
    <row r="66" spans="1:6" ht="12.75">
      <c r="A66" s="11" t="s">
        <v>6591</v>
      </c>
      <c s="12" t="s">
        <v>6592</v>
      </c>
      <c s="14">
        <f>IO.103.1!K8+IO.103.1!M8</f>
      </c>
      <c s="14">
        <f>C66*0.21</f>
      </c>
      <c s="14">
        <f>C66+D66</f>
      </c>
      <c s="13">
        <f>IO.103.1!T7</f>
      </c>
    </row>
    <row r="67" spans="1:6" ht="12.75">
      <c r="A67" s="11" t="s">
        <v>6680</v>
      </c>
      <c s="12" t="s">
        <v>6681</v>
      </c>
      <c s="14">
        <f>IO.103.2!K8+IO.103.2!M8</f>
      </c>
      <c s="14">
        <f>C67*0.21</f>
      </c>
      <c s="14">
        <f>C67+D67</f>
      </c>
      <c s="13">
        <f>IO.103.2!T7</f>
      </c>
    </row>
    <row r="68" spans="1:6" ht="12.75">
      <c r="A68" s="11" t="s">
        <v>6804</v>
      </c>
      <c s="12" t="s">
        <v>6805</v>
      </c>
      <c s="14">
        <f>IO.104.1!K8+IO.104.1!M8</f>
      </c>
      <c s="14">
        <f>C68*0.21</f>
      </c>
      <c s="14">
        <f>C68+D68</f>
      </c>
      <c s="13">
        <f>IO.104.1!T7</f>
      </c>
    </row>
    <row r="69" spans="1:6" ht="12.75">
      <c r="A69" s="11" t="s">
        <v>6865</v>
      </c>
      <c s="12" t="s">
        <v>6866</v>
      </c>
      <c s="14">
        <f>IO.104.2!K8+IO.104.2!M8</f>
      </c>
      <c s="14">
        <f>C69*0.21</f>
      </c>
      <c s="14">
        <f>C69+D69</f>
      </c>
      <c s="13">
        <f>IO.104.2!T7</f>
      </c>
    </row>
    <row r="70" spans="1:6" ht="12.75">
      <c r="A70" s="11" t="s">
        <v>6897</v>
      </c>
      <c s="12" t="s">
        <v>6898</v>
      </c>
      <c s="14">
        <f>IO.104.3!K8+IO.104.3!M8</f>
      </c>
      <c s="14">
        <f>C70*0.21</f>
      </c>
      <c s="14">
        <f>C70+D70</f>
      </c>
      <c s="13">
        <f>IO.104.3!T7</f>
      </c>
    </row>
    <row r="71" spans="1:6" ht="12.75">
      <c r="A71" s="11" t="s">
        <v>6941</v>
      </c>
      <c s="12" t="s">
        <v>6942</v>
      </c>
      <c s="14">
        <f>IO.106!K8+IO.106!M8</f>
      </c>
      <c s="14">
        <f>C71*0.21</f>
      </c>
      <c s="14">
        <f>C71+D71</f>
      </c>
      <c s="13">
        <f>IO.106!T7</f>
      </c>
    </row>
    <row r="72" spans="1:6" ht="12.75">
      <c r="A72" s="11" t="s">
        <v>7009</v>
      </c>
      <c s="12" t="s">
        <v>7010</v>
      </c>
      <c s="14">
        <f>PS.201!K8+PS.201!M8</f>
      </c>
      <c s="14">
        <f>C72*0.21</f>
      </c>
      <c s="14">
        <f>C72+D72</f>
      </c>
      <c s="13">
        <f>PS.201!T7</f>
      </c>
    </row>
    <row r="73" spans="1:6" ht="12.75">
      <c r="A73" s="11" t="s">
        <v>7081</v>
      </c>
      <c s="12" t="s">
        <v>7082</v>
      </c>
      <c s="14">
        <f>PS.202!K8+PS.202!M8</f>
      </c>
      <c s="14">
        <f>C73*0.21</f>
      </c>
      <c s="14">
        <f>C73+D73</f>
      </c>
      <c s="13">
        <f>PS.202!T7</f>
      </c>
    </row>
    <row r="74" spans="1:6" ht="12.75">
      <c r="A74" s="11" t="s">
        <v>7139</v>
      </c>
      <c s="12" t="s">
        <v>7140</v>
      </c>
      <c s="14">
        <f>PS.203!K8+PS.203!M8</f>
      </c>
      <c s="14">
        <f>C74*0.21</f>
      </c>
      <c s="14">
        <f>C74+D74</f>
      </c>
      <c s="13">
        <f>PS.203!T7</f>
      </c>
    </row>
    <row r="75" spans="1:6" ht="12.75">
      <c r="A75" s="11" t="s">
        <v>7303</v>
      </c>
      <c s="12" t="s">
        <v>7304</v>
      </c>
      <c s="14">
        <f>PS.204!K8+PS.204!M8</f>
      </c>
      <c s="14">
        <f>C75*0.21</f>
      </c>
      <c s="14">
        <f>C75+D75</f>
      </c>
      <c s="13">
        <f>PS.204!T7</f>
      </c>
    </row>
    <row r="76" spans="1:6" ht="12.75">
      <c r="A76" s="11" t="s">
        <v>7315</v>
      </c>
      <c s="12" t="s">
        <v>7316</v>
      </c>
      <c s="14">
        <f>'SO Vybavení'!K8+'SO Vybavení'!M8</f>
      </c>
      <c s="14">
        <f>C76*0.21</f>
      </c>
      <c s="14">
        <f>C76+D76</f>
      </c>
      <c s="13">
        <f>'SO Vybavení'!T7</f>
      </c>
    </row>
    <row r="77" spans="1:6" ht="12.75">
      <c r="A77" s="11" t="s">
        <v>7385</v>
      </c>
      <c s="12" t="s">
        <v>7386</v>
      </c>
      <c s="14">
        <f>SO.105!K8+SO.105!M8</f>
      </c>
      <c s="14">
        <f>C77*0.21</f>
      </c>
      <c s="14">
        <f>C77+D77</f>
      </c>
      <c s="13">
        <f>SO.105!T7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892</v>
      </c>
      <c r="E8" s="30" t="s">
        <v>891</v>
      </c>
      <c r="J8" s="29">
        <f>0+J9+J26+J39+J164</f>
      </c>
      <c s="29">
        <f>0+K9+K26+K39+K164</f>
      </c>
      <c s="29">
        <f>0+L9+L26+L39+L164</f>
      </c>
      <c s="29">
        <f>0+M9+M26+M39+M164</f>
      </c>
    </row>
    <row r="9" spans="1:13" ht="12.75">
      <c r="A9" t="s">
        <v>47</v>
      </c>
      <c r="C9" s="31" t="s">
        <v>893</v>
      </c>
      <c r="E9" s="33" t="s">
        <v>894</v>
      </c>
      <c r="J9" s="32">
        <f>0</f>
      </c>
      <c s="32">
        <f>0</f>
      </c>
      <c s="32">
        <f>0+L10+L14+L18+L22</f>
      </c>
      <c s="32">
        <f>0+M10+M14+M18+M22</f>
      </c>
    </row>
    <row r="10" spans="1:16" ht="25.5">
      <c r="A10" t="s">
        <v>50</v>
      </c>
      <c s="34" t="s">
        <v>895</v>
      </c>
      <c s="34" t="s">
        <v>896</v>
      </c>
      <c s="35" t="s">
        <v>5</v>
      </c>
      <c s="6" t="s">
        <v>897</v>
      </c>
      <c s="36" t="s">
        <v>126</v>
      </c>
      <c s="37">
        <v>1375.48</v>
      </c>
      <c s="36">
        <v>0</v>
      </c>
      <c s="36">
        <f>ROUND(G10*H10,6)</f>
      </c>
      <c r="L10" s="38">
        <v>0</v>
      </c>
      <c s="32">
        <f>ROUND(ROUND(L10,2)*ROUND(G10,3),2)</f>
      </c>
      <c s="36" t="s">
        <v>307</v>
      </c>
      <c>
        <f>(M10*21)/100</f>
      </c>
      <c t="s">
        <v>28</v>
      </c>
    </row>
    <row r="11" spans="1:5" ht="25.5">
      <c r="A11" s="35" t="s">
        <v>56</v>
      </c>
      <c r="E11" s="39" t="s">
        <v>897</v>
      </c>
    </row>
    <row r="12" spans="1:5" ht="38.25">
      <c r="A12" s="35" t="s">
        <v>57</v>
      </c>
      <c r="E12" s="40" t="s">
        <v>898</v>
      </c>
    </row>
    <row r="13" spans="1:5" ht="12.75">
      <c r="A13" t="s">
        <v>59</v>
      </c>
      <c r="E13" s="39" t="s">
        <v>5</v>
      </c>
    </row>
    <row r="14" spans="1:16" ht="12.75">
      <c r="A14" t="s">
        <v>50</v>
      </c>
      <c s="34" t="s">
        <v>180</v>
      </c>
      <c s="34" t="s">
        <v>899</v>
      </c>
      <c s="35" t="s">
        <v>5</v>
      </c>
      <c s="6" t="s">
        <v>900</v>
      </c>
      <c s="36" t="s">
        <v>126</v>
      </c>
      <c s="37">
        <v>521.69</v>
      </c>
      <c s="36">
        <v>0.00375</v>
      </c>
      <c s="36">
        <f>ROUND(G14*H14,6)</f>
      </c>
      <c r="L14" s="38">
        <v>0</v>
      </c>
      <c s="32">
        <f>ROUND(ROUND(L14,2)*ROUND(G14,3),2)</f>
      </c>
      <c s="36" t="s">
        <v>307</v>
      </c>
      <c>
        <f>(M14*21)/100</f>
      </c>
      <c t="s">
        <v>28</v>
      </c>
    </row>
    <row r="15" spans="1:5" ht="12.75">
      <c r="A15" s="35" t="s">
        <v>56</v>
      </c>
      <c r="E15" s="39" t="s">
        <v>900</v>
      </c>
    </row>
    <row r="16" spans="1:5" ht="12.75">
      <c r="A16" s="35" t="s">
        <v>57</v>
      </c>
      <c r="E16" s="40" t="s">
        <v>901</v>
      </c>
    </row>
    <row r="17" spans="1:5" ht="12.75">
      <c r="A17" t="s">
        <v>59</v>
      </c>
      <c r="E17" s="39" t="s">
        <v>5</v>
      </c>
    </row>
    <row r="18" spans="1:16" ht="25.5">
      <c r="A18" t="s">
        <v>50</v>
      </c>
      <c s="34" t="s">
        <v>902</v>
      </c>
      <c s="34" t="s">
        <v>903</v>
      </c>
      <c s="35" t="s">
        <v>5</v>
      </c>
      <c s="6" t="s">
        <v>904</v>
      </c>
      <c s="36" t="s">
        <v>126</v>
      </c>
      <c s="37">
        <v>870.866</v>
      </c>
      <c s="36">
        <v>0.00296</v>
      </c>
      <c s="36">
        <f>ROUND(G18*H18,6)</f>
      </c>
      <c r="L18" s="38">
        <v>0</v>
      </c>
      <c s="32">
        <f>ROUND(ROUND(L18,2)*ROUND(G18,3),2)</f>
      </c>
      <c s="36" t="s">
        <v>307</v>
      </c>
      <c>
        <f>(M18*21)/100</f>
      </c>
      <c t="s">
        <v>28</v>
      </c>
    </row>
    <row r="19" spans="1:5" ht="25.5">
      <c r="A19" s="35" t="s">
        <v>56</v>
      </c>
      <c r="E19" s="39" t="s">
        <v>904</v>
      </c>
    </row>
    <row r="20" spans="1:5" ht="63.75">
      <c r="A20" s="35" t="s">
        <v>57</v>
      </c>
      <c r="E20" s="40" t="s">
        <v>905</v>
      </c>
    </row>
    <row r="21" spans="1:5" ht="12.75">
      <c r="A21" t="s">
        <v>59</v>
      </c>
      <c r="E21" s="39" t="s">
        <v>5</v>
      </c>
    </row>
    <row r="22" spans="1:16" ht="12.75">
      <c r="A22" t="s">
        <v>50</v>
      </c>
      <c s="34" t="s">
        <v>906</v>
      </c>
      <c s="34" t="s">
        <v>907</v>
      </c>
      <c s="35" t="s">
        <v>5</v>
      </c>
      <c s="6" t="s">
        <v>908</v>
      </c>
      <c s="36" t="s">
        <v>54</v>
      </c>
      <c s="37">
        <v>4.534</v>
      </c>
      <c s="36">
        <v>0</v>
      </c>
      <c s="36">
        <f>ROUND(G22*H22,6)</f>
      </c>
      <c r="L22" s="38">
        <v>0</v>
      </c>
      <c s="32">
        <f>ROUND(ROUND(L22,2)*ROUND(G22,3),2)</f>
      </c>
      <c s="36" t="s">
        <v>55</v>
      </c>
      <c>
        <f>(M22*21)/100</f>
      </c>
      <c t="s">
        <v>28</v>
      </c>
    </row>
    <row r="23" spans="1:5" ht="12.75">
      <c r="A23" s="35" t="s">
        <v>56</v>
      </c>
      <c r="E23" s="39" t="s">
        <v>908</v>
      </c>
    </row>
    <row r="24" spans="1:5" ht="12.75">
      <c r="A24" s="35" t="s">
        <v>57</v>
      </c>
      <c r="E24" s="40" t="s">
        <v>5</v>
      </c>
    </row>
    <row r="25" spans="1:5" ht="12.75">
      <c r="A25" t="s">
        <v>59</v>
      </c>
      <c r="E25" s="39" t="s">
        <v>5</v>
      </c>
    </row>
    <row r="26" spans="1:13" ht="12.75">
      <c r="A26" t="s">
        <v>47</v>
      </c>
      <c r="C26" s="31" t="s">
        <v>909</v>
      </c>
      <c r="E26" s="33" t="s">
        <v>910</v>
      </c>
      <c r="J26" s="32">
        <f>0</f>
      </c>
      <c s="32">
        <f>0</f>
      </c>
      <c s="32">
        <f>0+L27+L31+L35</f>
      </c>
      <c s="32">
        <f>0+M27+M31+M35</f>
      </c>
    </row>
    <row r="27" spans="1:16" ht="25.5">
      <c r="A27" t="s">
        <v>50</v>
      </c>
      <c s="34" t="s">
        <v>911</v>
      </c>
      <c s="34" t="s">
        <v>912</v>
      </c>
      <c s="35" t="s">
        <v>5</v>
      </c>
      <c s="6" t="s">
        <v>913</v>
      </c>
      <c s="36" t="s">
        <v>126</v>
      </c>
      <c s="37">
        <v>58.14</v>
      </c>
      <c s="36">
        <v>0.011692</v>
      </c>
      <c s="36">
        <f>ROUND(G27*H27,6)</f>
      </c>
      <c r="L27" s="38">
        <v>0</v>
      </c>
      <c s="32">
        <f>ROUND(ROUND(L27,2)*ROUND(G27,3),2)</f>
      </c>
      <c s="36" t="s">
        <v>307</v>
      </c>
      <c>
        <f>(M27*21)/100</f>
      </c>
      <c t="s">
        <v>28</v>
      </c>
    </row>
    <row r="28" spans="1:5" ht="38.25">
      <c r="A28" s="35" t="s">
        <v>56</v>
      </c>
      <c r="E28" s="39" t="s">
        <v>914</v>
      </c>
    </row>
    <row r="29" spans="1:5" ht="38.25">
      <c r="A29" s="35" t="s">
        <v>57</v>
      </c>
      <c r="E29" s="40" t="s">
        <v>915</v>
      </c>
    </row>
    <row r="30" spans="1:5" ht="12.75">
      <c r="A30" t="s">
        <v>59</v>
      </c>
      <c r="E30" s="39" t="s">
        <v>5</v>
      </c>
    </row>
    <row r="31" spans="1:16" ht="12.75">
      <c r="A31" t="s">
        <v>50</v>
      </c>
      <c s="34" t="s">
        <v>916</v>
      </c>
      <c s="34" t="s">
        <v>917</v>
      </c>
      <c s="35" t="s">
        <v>5</v>
      </c>
      <c s="6" t="s">
        <v>918</v>
      </c>
      <c s="36" t="s">
        <v>126</v>
      </c>
      <c s="37">
        <v>61.047</v>
      </c>
      <c s="36">
        <v>0.021</v>
      </c>
      <c s="36">
        <f>ROUND(G31*H31,6)</f>
      </c>
      <c r="L31" s="38">
        <v>0</v>
      </c>
      <c s="32">
        <f>ROUND(ROUND(L31,2)*ROUND(G31,3),2)</f>
      </c>
      <c s="36" t="s">
        <v>55</v>
      </c>
      <c>
        <f>(M31*21)/100</f>
      </c>
      <c t="s">
        <v>28</v>
      </c>
    </row>
    <row r="32" spans="1:5" ht="12.75">
      <c r="A32" s="35" t="s">
        <v>56</v>
      </c>
      <c r="E32" s="39" t="s">
        <v>918</v>
      </c>
    </row>
    <row r="33" spans="1:5" ht="51">
      <c r="A33" s="35" t="s">
        <v>57</v>
      </c>
      <c r="E33" s="40" t="s">
        <v>919</v>
      </c>
    </row>
    <row r="34" spans="1:5" ht="12.75">
      <c r="A34" t="s">
        <v>59</v>
      </c>
      <c r="E34" s="39" t="s">
        <v>5</v>
      </c>
    </row>
    <row r="35" spans="1:16" ht="12.75">
      <c r="A35" t="s">
        <v>50</v>
      </c>
      <c s="34" t="s">
        <v>920</v>
      </c>
      <c s="34" t="s">
        <v>921</v>
      </c>
      <c s="35" t="s">
        <v>5</v>
      </c>
      <c s="6" t="s">
        <v>922</v>
      </c>
      <c s="36" t="s">
        <v>54</v>
      </c>
      <c s="37">
        <v>1.962</v>
      </c>
      <c s="36">
        <v>0</v>
      </c>
      <c s="36">
        <f>ROUND(G35*H35,6)</f>
      </c>
      <c r="L35" s="38">
        <v>0</v>
      </c>
      <c s="32">
        <f>ROUND(ROUND(L35,2)*ROUND(G35,3),2)</f>
      </c>
      <c s="36" t="s">
        <v>55</v>
      </c>
      <c>
        <f>(M35*21)/100</f>
      </c>
      <c t="s">
        <v>28</v>
      </c>
    </row>
    <row r="36" spans="1:5" ht="12.75">
      <c r="A36" s="35" t="s">
        <v>56</v>
      </c>
      <c r="E36" s="39" t="s">
        <v>922</v>
      </c>
    </row>
    <row r="37" spans="1:5" ht="12.75">
      <c r="A37" s="35" t="s">
        <v>57</v>
      </c>
      <c r="E37" s="40" t="s">
        <v>5</v>
      </c>
    </row>
    <row r="38" spans="1:5" ht="12.75">
      <c r="A38" t="s">
        <v>59</v>
      </c>
      <c r="E38" s="39" t="s">
        <v>5</v>
      </c>
    </row>
    <row r="39" spans="1:13" ht="12.75">
      <c r="A39" t="s">
        <v>47</v>
      </c>
      <c r="C39" s="31" t="s">
        <v>923</v>
      </c>
      <c r="E39" s="33" t="s">
        <v>924</v>
      </c>
      <c r="J39" s="32">
        <f>0</f>
      </c>
      <c s="32">
        <f>0</f>
      </c>
      <c s="32">
        <f>0+L40+L44+L48+L52+L56+L60+L64+L68+L72+L76+L80+L84+L88+L92+L96+L100+L104+L108+L112+L116+L120+L124+L128+L132+L136+L140+L144+L148+L152+L156+L160</f>
      </c>
      <c s="32">
        <f>0+M40+M44+M48+M52+M56+M60+M64+M68+M72+M76+M80+M84+M88+M92+M96+M100+M104+M108+M112+M116+M120+M124+M128+M132+M136+M140+M144+M148+M152+M156+M160</f>
      </c>
    </row>
    <row r="40" spans="1:16" ht="25.5">
      <c r="A40" t="s">
        <v>50</v>
      </c>
      <c s="34" t="s">
        <v>613</v>
      </c>
      <c s="34" t="s">
        <v>925</v>
      </c>
      <c s="35" t="s">
        <v>5</v>
      </c>
      <c s="6" t="s">
        <v>926</v>
      </c>
      <c s="36" t="s">
        <v>126</v>
      </c>
      <c s="37">
        <v>1983.406</v>
      </c>
      <c s="36">
        <v>0.00735</v>
      </c>
      <c s="36">
        <f>ROUND(G40*H40,6)</f>
      </c>
      <c r="L40" s="38">
        <v>0</v>
      </c>
      <c s="32">
        <f>ROUND(ROUND(L40,2)*ROUND(G40,3),2)</f>
      </c>
      <c s="36" t="s">
        <v>307</v>
      </c>
      <c>
        <f>(M40*21)/100</f>
      </c>
      <c t="s">
        <v>28</v>
      </c>
    </row>
    <row r="41" spans="1:5" ht="25.5">
      <c r="A41" s="35" t="s">
        <v>56</v>
      </c>
      <c r="E41" s="39" t="s">
        <v>926</v>
      </c>
    </row>
    <row r="42" spans="1:5" ht="63.75">
      <c r="A42" s="35" t="s">
        <v>57</v>
      </c>
      <c r="E42" s="40" t="s">
        <v>927</v>
      </c>
    </row>
    <row r="43" spans="1:5" ht="12.75">
      <c r="A43" t="s">
        <v>59</v>
      </c>
      <c r="E43" s="39" t="s">
        <v>5</v>
      </c>
    </row>
    <row r="44" spans="1:16" ht="25.5">
      <c r="A44" t="s">
        <v>50</v>
      </c>
      <c s="34" t="s">
        <v>616</v>
      </c>
      <c s="34" t="s">
        <v>928</v>
      </c>
      <c s="35" t="s">
        <v>5</v>
      </c>
      <c s="6" t="s">
        <v>929</v>
      </c>
      <c s="36" t="s">
        <v>126</v>
      </c>
      <c s="37">
        <v>1983.406</v>
      </c>
      <c s="36">
        <v>0.02363</v>
      </c>
      <c s="36">
        <f>ROUND(G44*H44,6)</f>
      </c>
      <c r="L44" s="38">
        <v>0</v>
      </c>
      <c s="32">
        <f>ROUND(ROUND(L44,2)*ROUND(G44,3),2)</f>
      </c>
      <c s="36" t="s">
        <v>307</v>
      </c>
      <c>
        <f>(M44*21)/100</f>
      </c>
      <c t="s">
        <v>28</v>
      </c>
    </row>
    <row r="45" spans="1:5" ht="25.5">
      <c r="A45" s="35" t="s">
        <v>56</v>
      </c>
      <c r="E45" s="39" t="s">
        <v>929</v>
      </c>
    </row>
    <row r="46" spans="1:5" ht="63.75">
      <c r="A46" s="35" t="s">
        <v>57</v>
      </c>
      <c r="E46" s="40" t="s">
        <v>927</v>
      </c>
    </row>
    <row r="47" spans="1:5" ht="12.75">
      <c r="A47" t="s">
        <v>59</v>
      </c>
      <c r="E47" s="39" t="s">
        <v>5</v>
      </c>
    </row>
    <row r="48" spans="1:16" ht="25.5">
      <c r="A48" t="s">
        <v>50</v>
      </c>
      <c s="34" t="s">
        <v>620</v>
      </c>
      <c s="34" t="s">
        <v>930</v>
      </c>
      <c s="35" t="s">
        <v>5</v>
      </c>
      <c s="6" t="s">
        <v>931</v>
      </c>
      <c s="36" t="s">
        <v>126</v>
      </c>
      <c s="37">
        <v>268.978</v>
      </c>
      <c s="36">
        <v>0.011597</v>
      </c>
      <c s="36">
        <f>ROUND(G48*H48,6)</f>
      </c>
      <c r="L48" s="38">
        <v>0</v>
      </c>
      <c s="32">
        <f>ROUND(ROUND(L48,2)*ROUND(G48,3),2)</f>
      </c>
      <c s="36" t="s">
        <v>307</v>
      </c>
      <c>
        <f>(M48*21)/100</f>
      </c>
      <c t="s">
        <v>28</v>
      </c>
    </row>
    <row r="49" spans="1:5" ht="51">
      <c r="A49" s="35" t="s">
        <v>56</v>
      </c>
      <c r="E49" s="39" t="s">
        <v>932</v>
      </c>
    </row>
    <row r="50" spans="1:5" ht="63.75">
      <c r="A50" s="35" t="s">
        <v>57</v>
      </c>
      <c r="E50" s="40" t="s">
        <v>933</v>
      </c>
    </row>
    <row r="51" spans="1:5" ht="255">
      <c r="A51" t="s">
        <v>59</v>
      </c>
      <c r="E51" s="39" t="s">
        <v>934</v>
      </c>
    </row>
    <row r="52" spans="1:16" ht="12.75">
      <c r="A52" t="s">
        <v>50</v>
      </c>
      <c s="34" t="s">
        <v>622</v>
      </c>
      <c s="34" t="s">
        <v>935</v>
      </c>
      <c s="35" t="s">
        <v>5</v>
      </c>
      <c s="6" t="s">
        <v>936</v>
      </c>
      <c s="36" t="s">
        <v>126</v>
      </c>
      <c s="37">
        <v>282.427</v>
      </c>
      <c s="36">
        <v>0.0175</v>
      </c>
      <c s="36">
        <f>ROUND(G52*H52,6)</f>
      </c>
      <c r="L52" s="38">
        <v>0</v>
      </c>
      <c s="32">
        <f>ROUND(ROUND(L52,2)*ROUND(G52,3),2)</f>
      </c>
      <c s="36" t="s">
        <v>307</v>
      </c>
      <c>
        <f>(M52*21)/100</f>
      </c>
      <c t="s">
        <v>28</v>
      </c>
    </row>
    <row r="53" spans="1:5" ht="12.75">
      <c r="A53" s="35" t="s">
        <v>56</v>
      </c>
      <c r="E53" s="39" t="s">
        <v>936</v>
      </c>
    </row>
    <row r="54" spans="1:5" ht="12.75">
      <c r="A54" s="35" t="s">
        <v>57</v>
      </c>
      <c r="E54" s="40" t="s">
        <v>5</v>
      </c>
    </row>
    <row r="55" spans="1:5" ht="12.75">
      <c r="A55" t="s">
        <v>59</v>
      </c>
      <c r="E55" s="39" t="s">
        <v>937</v>
      </c>
    </row>
    <row r="56" spans="1:16" ht="25.5">
      <c r="A56" t="s">
        <v>50</v>
      </c>
      <c s="34" t="s">
        <v>624</v>
      </c>
      <c s="34" t="s">
        <v>938</v>
      </c>
      <c s="35" t="s">
        <v>5</v>
      </c>
      <c s="6" t="s">
        <v>931</v>
      </c>
      <c s="36" t="s">
        <v>126</v>
      </c>
      <c s="37">
        <v>1118.007</v>
      </c>
      <c s="36">
        <v>0.011677</v>
      </c>
      <c s="36">
        <f>ROUND(G56*H56,6)</f>
      </c>
      <c r="L56" s="38">
        <v>0</v>
      </c>
      <c s="32">
        <f>ROUND(ROUND(L56,2)*ROUND(G56,3),2)</f>
      </c>
      <c s="36" t="s">
        <v>307</v>
      </c>
      <c>
        <f>(M56*21)/100</f>
      </c>
      <c t="s">
        <v>28</v>
      </c>
    </row>
    <row r="57" spans="1:5" ht="51">
      <c r="A57" s="35" t="s">
        <v>56</v>
      </c>
      <c r="E57" s="39" t="s">
        <v>939</v>
      </c>
    </row>
    <row r="58" spans="1:5" ht="12.75">
      <c r="A58" s="35" t="s">
        <v>57</v>
      </c>
      <c r="E58" s="40" t="s">
        <v>5</v>
      </c>
    </row>
    <row r="59" spans="1:5" ht="12.75">
      <c r="A59" t="s">
        <v>59</v>
      </c>
      <c r="E59" s="39" t="s">
        <v>5</v>
      </c>
    </row>
    <row r="60" spans="1:16" ht="12.75">
      <c r="A60" t="s">
        <v>50</v>
      </c>
      <c s="34" t="s">
        <v>626</v>
      </c>
      <c s="34" t="s">
        <v>940</v>
      </c>
      <c s="35" t="s">
        <v>5</v>
      </c>
      <c s="6" t="s">
        <v>918</v>
      </c>
      <c s="36" t="s">
        <v>126</v>
      </c>
      <c s="37">
        <v>1184.22</v>
      </c>
      <c s="36">
        <v>0.021</v>
      </c>
      <c s="36">
        <f>ROUND(G60*H60,6)</f>
      </c>
      <c r="L60" s="38">
        <v>0</v>
      </c>
      <c s="32">
        <f>ROUND(ROUND(L60,2)*ROUND(G60,3),2)</f>
      </c>
      <c s="36" t="s">
        <v>307</v>
      </c>
      <c>
        <f>(M60*21)/100</f>
      </c>
      <c t="s">
        <v>28</v>
      </c>
    </row>
    <row r="61" spans="1:5" ht="12.75">
      <c r="A61" s="35" t="s">
        <v>56</v>
      </c>
      <c r="E61" s="39" t="s">
        <v>918</v>
      </c>
    </row>
    <row r="62" spans="1:5" ht="76.5">
      <c r="A62" s="35" t="s">
        <v>57</v>
      </c>
      <c r="E62" s="40" t="s">
        <v>941</v>
      </c>
    </row>
    <row r="63" spans="1:5" ht="12.75">
      <c r="A63" t="s">
        <v>59</v>
      </c>
      <c r="E63" s="39" t="s">
        <v>937</v>
      </c>
    </row>
    <row r="64" spans="1:16" ht="25.5">
      <c r="A64" t="s">
        <v>50</v>
      </c>
      <c s="34" t="s">
        <v>627</v>
      </c>
      <c s="34" t="s">
        <v>942</v>
      </c>
      <c s="35" t="s">
        <v>5</v>
      </c>
      <c s="6" t="s">
        <v>931</v>
      </c>
      <c s="36" t="s">
        <v>126</v>
      </c>
      <c s="37">
        <v>644.7</v>
      </c>
      <c s="36">
        <v>0.011837</v>
      </c>
      <c s="36">
        <f>ROUND(G64*H64,6)</f>
      </c>
      <c r="L64" s="38">
        <v>0</v>
      </c>
      <c s="32">
        <f>ROUND(ROUND(L64,2)*ROUND(G64,3),2)</f>
      </c>
      <c s="36" t="s">
        <v>307</v>
      </c>
      <c>
        <f>(M64*21)/100</f>
      </c>
      <c t="s">
        <v>28</v>
      </c>
    </row>
    <row r="65" spans="1:5" ht="51">
      <c r="A65" s="35" t="s">
        <v>56</v>
      </c>
      <c r="E65" s="39" t="s">
        <v>943</v>
      </c>
    </row>
    <row r="66" spans="1:5" ht="76.5">
      <c r="A66" s="35" t="s">
        <v>57</v>
      </c>
      <c r="E66" s="40" t="s">
        <v>944</v>
      </c>
    </row>
    <row r="67" spans="1:5" ht="12.75">
      <c r="A67" t="s">
        <v>59</v>
      </c>
      <c r="E67" s="39" t="s">
        <v>5</v>
      </c>
    </row>
    <row r="68" spans="1:16" ht="12.75">
      <c r="A68" t="s">
        <v>50</v>
      </c>
      <c s="34" t="s">
        <v>631</v>
      </c>
      <c s="34" t="s">
        <v>945</v>
      </c>
      <c s="35" t="s">
        <v>5</v>
      </c>
      <c s="6" t="s">
        <v>946</v>
      </c>
      <c s="36" t="s">
        <v>126</v>
      </c>
      <c s="37">
        <v>676.935</v>
      </c>
      <c s="36">
        <v>0.0265</v>
      </c>
      <c s="36">
        <f>ROUND(G68*H68,6)</f>
      </c>
      <c r="L68" s="38">
        <v>0</v>
      </c>
      <c s="32">
        <f>ROUND(ROUND(L68,2)*ROUND(G68,3),2)</f>
      </c>
      <c s="36" t="s">
        <v>55</v>
      </c>
      <c>
        <f>(M68*21)/100</f>
      </c>
      <c t="s">
        <v>28</v>
      </c>
    </row>
    <row r="69" spans="1:5" ht="12.75">
      <c r="A69" s="35" t="s">
        <v>56</v>
      </c>
      <c r="E69" s="39" t="s">
        <v>946</v>
      </c>
    </row>
    <row r="70" spans="1:5" ht="25.5">
      <c r="A70" s="35" t="s">
        <v>57</v>
      </c>
      <c r="E70" s="40" t="s">
        <v>947</v>
      </c>
    </row>
    <row r="71" spans="1:5" ht="12.75">
      <c r="A71" t="s">
        <v>59</v>
      </c>
      <c r="E71" s="39" t="s">
        <v>937</v>
      </c>
    </row>
    <row r="72" spans="1:16" ht="25.5">
      <c r="A72" t="s">
        <v>50</v>
      </c>
      <c s="34" t="s">
        <v>635</v>
      </c>
      <c s="34" t="s">
        <v>948</v>
      </c>
      <c s="35" t="s">
        <v>5</v>
      </c>
      <c s="6" t="s">
        <v>949</v>
      </c>
      <c s="36" t="s">
        <v>126</v>
      </c>
      <c s="37">
        <v>273.03</v>
      </c>
      <c s="36">
        <v>1.4E-05</v>
      </c>
      <c s="36">
        <f>ROUND(G72*H72,6)</f>
      </c>
      <c r="L72" s="38">
        <v>0</v>
      </c>
      <c s="32">
        <f>ROUND(ROUND(L72,2)*ROUND(G72,3),2)</f>
      </c>
      <c s="36" t="s">
        <v>307</v>
      </c>
      <c>
        <f>(M72*21)/100</f>
      </c>
      <c t="s">
        <v>28</v>
      </c>
    </row>
    <row r="73" spans="1:5" ht="25.5">
      <c r="A73" s="35" t="s">
        <v>56</v>
      </c>
      <c r="E73" s="39" t="s">
        <v>950</v>
      </c>
    </row>
    <row r="74" spans="1:5" ht="12.75">
      <c r="A74" s="35" t="s">
        <v>57</v>
      </c>
      <c r="E74" s="40" t="s">
        <v>951</v>
      </c>
    </row>
    <row r="75" spans="1:5" ht="12.75">
      <c r="A75" t="s">
        <v>59</v>
      </c>
      <c r="E75" s="39" t="s">
        <v>5</v>
      </c>
    </row>
    <row r="76" spans="1:16" ht="12.75">
      <c r="A76" t="s">
        <v>50</v>
      </c>
      <c s="34" t="s">
        <v>639</v>
      </c>
      <c s="34" t="s">
        <v>952</v>
      </c>
      <c s="35" t="s">
        <v>5</v>
      </c>
      <c s="6" t="s">
        <v>953</v>
      </c>
      <c s="36" t="s">
        <v>126</v>
      </c>
      <c s="37">
        <v>289.548</v>
      </c>
      <c s="36">
        <v>0.00028</v>
      </c>
      <c s="36">
        <f>ROUND(G76*H76,6)</f>
      </c>
      <c r="L76" s="38">
        <v>0</v>
      </c>
      <c s="32">
        <f>ROUND(ROUND(L76,2)*ROUND(G76,3),2)</f>
      </c>
      <c s="36" t="s">
        <v>55</v>
      </c>
      <c>
        <f>(M76*21)/100</f>
      </c>
      <c t="s">
        <v>28</v>
      </c>
    </row>
    <row r="77" spans="1:5" ht="12.75">
      <c r="A77" s="35" t="s">
        <v>56</v>
      </c>
      <c r="E77" s="39" t="s">
        <v>953</v>
      </c>
    </row>
    <row r="78" spans="1:5" ht="25.5">
      <c r="A78" s="35" t="s">
        <v>57</v>
      </c>
      <c r="E78" s="40" t="s">
        <v>954</v>
      </c>
    </row>
    <row r="79" spans="1:5" ht="12.75">
      <c r="A79" t="s">
        <v>59</v>
      </c>
      <c r="E79" s="39" t="s">
        <v>955</v>
      </c>
    </row>
    <row r="80" spans="1:16" ht="25.5">
      <c r="A80" t="s">
        <v>50</v>
      </c>
      <c s="34" t="s">
        <v>643</v>
      </c>
      <c s="34" t="s">
        <v>956</v>
      </c>
      <c s="35" t="s">
        <v>5</v>
      </c>
      <c s="6" t="s">
        <v>931</v>
      </c>
      <c s="36" t="s">
        <v>126</v>
      </c>
      <c s="37">
        <v>507.61</v>
      </c>
      <c s="36">
        <v>0.011517</v>
      </c>
      <c s="36">
        <f>ROUND(G80*H80,6)</f>
      </c>
      <c r="L80" s="38">
        <v>0</v>
      </c>
      <c s="32">
        <f>ROUND(ROUND(L80,2)*ROUND(G80,3),2)</f>
      </c>
      <c s="36" t="s">
        <v>307</v>
      </c>
      <c>
        <f>(M80*21)/100</f>
      </c>
      <c t="s">
        <v>28</v>
      </c>
    </row>
    <row r="81" spans="1:5" ht="51">
      <c r="A81" s="35" t="s">
        <v>56</v>
      </c>
      <c r="E81" s="39" t="s">
        <v>957</v>
      </c>
    </row>
    <row r="82" spans="1:5" ht="114.75">
      <c r="A82" s="35" t="s">
        <v>57</v>
      </c>
      <c r="E82" s="40" t="s">
        <v>958</v>
      </c>
    </row>
    <row r="83" spans="1:5" ht="12.75">
      <c r="A83" t="s">
        <v>59</v>
      </c>
      <c r="E83" s="39" t="s">
        <v>5</v>
      </c>
    </row>
    <row r="84" spans="1:16" ht="12.75">
      <c r="A84" t="s">
        <v>50</v>
      </c>
      <c s="34" t="s">
        <v>646</v>
      </c>
      <c s="34" t="s">
        <v>959</v>
      </c>
      <c s="35" t="s">
        <v>5</v>
      </c>
      <c s="6" t="s">
        <v>960</v>
      </c>
      <c s="36" t="s">
        <v>126</v>
      </c>
      <c s="37">
        <v>532.991</v>
      </c>
      <c s="36">
        <v>0.0135</v>
      </c>
      <c s="36">
        <f>ROUND(G84*H84,6)</f>
      </c>
      <c r="L84" s="38">
        <v>0</v>
      </c>
      <c s="32">
        <f>ROUND(ROUND(L84,2)*ROUND(G84,3),2)</f>
      </c>
      <c s="36" t="s">
        <v>307</v>
      </c>
      <c>
        <f>(M84*21)/100</f>
      </c>
      <c t="s">
        <v>28</v>
      </c>
    </row>
    <row r="85" spans="1:5" ht="12.75">
      <c r="A85" s="35" t="s">
        <v>56</v>
      </c>
      <c r="E85" s="39" t="s">
        <v>960</v>
      </c>
    </row>
    <row r="86" spans="1:5" ht="12.75">
      <c r="A86" s="35" t="s">
        <v>57</v>
      </c>
      <c r="E86" s="40" t="s">
        <v>5</v>
      </c>
    </row>
    <row r="87" spans="1:5" ht="12.75">
      <c r="A87" t="s">
        <v>59</v>
      </c>
      <c r="E87" s="39" t="s">
        <v>937</v>
      </c>
    </row>
    <row r="88" spans="1:16" ht="25.5">
      <c r="A88" t="s">
        <v>50</v>
      </c>
      <c s="34" t="s">
        <v>648</v>
      </c>
      <c s="34" t="s">
        <v>961</v>
      </c>
      <c s="35" t="s">
        <v>5</v>
      </c>
      <c s="6" t="s">
        <v>962</v>
      </c>
      <c s="36" t="s">
        <v>126</v>
      </c>
      <c s="37">
        <v>207.082</v>
      </c>
      <c s="36">
        <v>0.001159</v>
      </c>
      <c s="36">
        <f>ROUND(G88*H88,6)</f>
      </c>
      <c r="L88" s="38">
        <v>0</v>
      </c>
      <c s="32">
        <f>ROUND(ROUND(L88,2)*ROUND(G88,3),2)</f>
      </c>
      <c s="36" t="s">
        <v>307</v>
      </c>
      <c>
        <f>(M88*21)/100</f>
      </c>
      <c t="s">
        <v>28</v>
      </c>
    </row>
    <row r="89" spans="1:5" ht="25.5">
      <c r="A89" s="35" t="s">
        <v>56</v>
      </c>
      <c r="E89" s="39" t="s">
        <v>962</v>
      </c>
    </row>
    <row r="90" spans="1:5" ht="114.75">
      <c r="A90" s="35" t="s">
        <v>57</v>
      </c>
      <c r="E90" s="40" t="s">
        <v>963</v>
      </c>
    </row>
    <row r="91" spans="1:5" ht="12.75">
      <c r="A91" t="s">
        <v>59</v>
      </c>
      <c r="E91" s="39" t="s">
        <v>5</v>
      </c>
    </row>
    <row r="92" spans="1:16" ht="12.75">
      <c r="A92" t="s">
        <v>50</v>
      </c>
      <c s="34" t="s">
        <v>652</v>
      </c>
      <c s="34" t="s">
        <v>964</v>
      </c>
      <c s="35" t="s">
        <v>5</v>
      </c>
      <c s="6" t="s">
        <v>965</v>
      </c>
      <c s="36" t="s">
        <v>126</v>
      </c>
      <c s="37">
        <v>211.224</v>
      </c>
      <c s="36">
        <v>0.00665</v>
      </c>
      <c s="36">
        <f>ROUND(G92*H92,6)</f>
      </c>
      <c r="L92" s="38">
        <v>0</v>
      </c>
      <c s="32">
        <f>ROUND(ROUND(L92,2)*ROUND(G92,3),2)</f>
      </c>
      <c s="36" t="s">
        <v>307</v>
      </c>
      <c>
        <f>(M92*21)/100</f>
      </c>
      <c t="s">
        <v>28</v>
      </c>
    </row>
    <row r="93" spans="1:5" ht="12.75">
      <c r="A93" s="35" t="s">
        <v>56</v>
      </c>
      <c r="E93" s="39" t="s">
        <v>965</v>
      </c>
    </row>
    <row r="94" spans="1:5" ht="12.75">
      <c r="A94" s="35" t="s">
        <v>57</v>
      </c>
      <c r="E94" s="40" t="s">
        <v>5</v>
      </c>
    </row>
    <row r="95" spans="1:5" ht="12.75">
      <c r="A95" t="s">
        <v>59</v>
      </c>
      <c r="E95" s="39" t="s">
        <v>937</v>
      </c>
    </row>
    <row r="96" spans="1:16" ht="25.5">
      <c r="A96" t="s">
        <v>50</v>
      </c>
      <c s="34" t="s">
        <v>656</v>
      </c>
      <c s="34" t="s">
        <v>966</v>
      </c>
      <c s="35" t="s">
        <v>5</v>
      </c>
      <c s="6" t="s">
        <v>967</v>
      </c>
      <c s="36" t="s">
        <v>126</v>
      </c>
      <c s="37">
        <v>2196.206</v>
      </c>
      <c s="36">
        <v>8.1E-05</v>
      </c>
      <c s="36">
        <f>ROUND(G96*H96,6)</f>
      </c>
      <c r="L96" s="38">
        <v>0</v>
      </c>
      <c s="32">
        <f>ROUND(ROUND(L96,2)*ROUND(G96,3),2)</f>
      </c>
      <c s="36" t="s">
        <v>307</v>
      </c>
      <c>
        <f>(M96*21)/100</f>
      </c>
      <c t="s">
        <v>28</v>
      </c>
    </row>
    <row r="97" spans="1:5" ht="38.25">
      <c r="A97" s="35" t="s">
        <v>56</v>
      </c>
      <c r="E97" s="39" t="s">
        <v>968</v>
      </c>
    </row>
    <row r="98" spans="1:5" ht="102">
      <c r="A98" s="35" t="s">
        <v>57</v>
      </c>
      <c r="E98" s="40" t="s">
        <v>969</v>
      </c>
    </row>
    <row r="99" spans="1:5" ht="12.75">
      <c r="A99" t="s">
        <v>59</v>
      </c>
      <c r="E99" s="39" t="s">
        <v>5</v>
      </c>
    </row>
    <row r="100" spans="1:16" ht="25.5">
      <c r="A100" t="s">
        <v>50</v>
      </c>
      <c s="34" t="s">
        <v>660</v>
      </c>
      <c s="34" t="s">
        <v>970</v>
      </c>
      <c s="35" t="s">
        <v>5</v>
      </c>
      <c s="6" t="s">
        <v>971</v>
      </c>
      <c s="36" t="s">
        <v>147</v>
      </c>
      <c s="37">
        <v>175.6</v>
      </c>
      <c s="36">
        <v>3E-05</v>
      </c>
      <c s="36">
        <f>ROUND(G100*H100,6)</f>
      </c>
      <c r="L100" s="38">
        <v>0</v>
      </c>
      <c s="32">
        <f>ROUND(ROUND(L100,2)*ROUND(G100,3),2)</f>
      </c>
      <c s="36" t="s">
        <v>307</v>
      </c>
      <c>
        <f>(M100*21)/100</f>
      </c>
      <c t="s">
        <v>28</v>
      </c>
    </row>
    <row r="101" spans="1:5" ht="25.5">
      <c r="A101" s="35" t="s">
        <v>56</v>
      </c>
      <c r="E101" s="39" t="s">
        <v>971</v>
      </c>
    </row>
    <row r="102" spans="1:5" ht="12.75">
      <c r="A102" s="35" t="s">
        <v>57</v>
      </c>
      <c r="E102" s="40" t="s">
        <v>972</v>
      </c>
    </row>
    <row r="103" spans="1:5" ht="38.25">
      <c r="A103" t="s">
        <v>59</v>
      </c>
      <c r="E103" s="39" t="s">
        <v>973</v>
      </c>
    </row>
    <row r="104" spans="1:16" ht="12.75">
      <c r="A104" t="s">
        <v>50</v>
      </c>
      <c s="34" t="s">
        <v>663</v>
      </c>
      <c s="34" t="s">
        <v>974</v>
      </c>
      <c s="35" t="s">
        <v>5</v>
      </c>
      <c s="6" t="s">
        <v>975</v>
      </c>
      <c s="36" t="s">
        <v>147</v>
      </c>
      <c s="37">
        <v>184.38</v>
      </c>
      <c s="36">
        <v>0.00108</v>
      </c>
      <c s="36">
        <f>ROUND(G104*H104,6)</f>
      </c>
      <c r="L104" s="38">
        <v>0</v>
      </c>
      <c s="32">
        <f>ROUND(ROUND(L104,2)*ROUND(G104,3),2)</f>
      </c>
      <c s="36" t="s">
        <v>307</v>
      </c>
      <c>
        <f>(M104*21)/100</f>
      </c>
      <c t="s">
        <v>28</v>
      </c>
    </row>
    <row r="105" spans="1:5" ht="12.75">
      <c r="A105" s="35" t="s">
        <v>56</v>
      </c>
      <c r="E105" s="39" t="s">
        <v>975</v>
      </c>
    </row>
    <row r="106" spans="1:5" ht="12.75">
      <c r="A106" s="35" t="s">
        <v>57</v>
      </c>
      <c r="E106" s="40" t="s">
        <v>5</v>
      </c>
    </row>
    <row r="107" spans="1:5" ht="12.75">
      <c r="A107" t="s">
        <v>59</v>
      </c>
      <c r="E107" s="39" t="s">
        <v>5</v>
      </c>
    </row>
    <row r="108" spans="1:16" ht="25.5">
      <c r="A108" t="s">
        <v>50</v>
      </c>
      <c s="34" t="s">
        <v>667</v>
      </c>
      <c s="34" t="s">
        <v>976</v>
      </c>
      <c s="35" t="s">
        <v>5</v>
      </c>
      <c s="6" t="s">
        <v>977</v>
      </c>
      <c s="36" t="s">
        <v>147</v>
      </c>
      <c s="37">
        <v>905.485</v>
      </c>
      <c s="36">
        <v>0</v>
      </c>
      <c s="36">
        <f>ROUND(G108*H108,6)</f>
      </c>
      <c r="L108" s="38">
        <v>0</v>
      </c>
      <c s="32">
        <f>ROUND(ROUND(L108,2)*ROUND(G108,3),2)</f>
      </c>
      <c s="36" t="s">
        <v>307</v>
      </c>
      <c>
        <f>(M108*21)/100</f>
      </c>
      <c t="s">
        <v>28</v>
      </c>
    </row>
    <row r="109" spans="1:5" ht="25.5">
      <c r="A109" s="35" t="s">
        <v>56</v>
      </c>
      <c r="E109" s="39" t="s">
        <v>977</v>
      </c>
    </row>
    <row r="110" spans="1:5" ht="12.75">
      <c r="A110" s="35" t="s">
        <v>57</v>
      </c>
      <c r="E110" s="40" t="s">
        <v>5</v>
      </c>
    </row>
    <row r="111" spans="1:5" ht="38.25">
      <c r="A111" t="s">
        <v>59</v>
      </c>
      <c r="E111" s="39" t="s">
        <v>973</v>
      </c>
    </row>
    <row r="112" spans="1:16" ht="12.75">
      <c r="A112" t="s">
        <v>50</v>
      </c>
      <c s="34" t="s">
        <v>670</v>
      </c>
      <c s="34" t="s">
        <v>978</v>
      </c>
      <c s="35" t="s">
        <v>5</v>
      </c>
      <c s="6" t="s">
        <v>979</v>
      </c>
      <c s="36" t="s">
        <v>147</v>
      </c>
      <c s="37">
        <v>699.132</v>
      </c>
      <c s="36">
        <v>0.0001</v>
      </c>
      <c s="36">
        <f>ROUND(G112*H112,6)</f>
      </c>
      <c r="L112" s="38">
        <v>0</v>
      </c>
      <c s="32">
        <f>ROUND(ROUND(L112,2)*ROUND(G112,3),2)</f>
      </c>
      <c s="36" t="s">
        <v>307</v>
      </c>
      <c>
        <f>(M112*21)/100</f>
      </c>
      <c t="s">
        <v>28</v>
      </c>
    </row>
    <row r="113" spans="1:5" ht="12.75">
      <c r="A113" s="35" t="s">
        <v>56</v>
      </c>
      <c r="E113" s="39" t="s">
        <v>979</v>
      </c>
    </row>
    <row r="114" spans="1:5" ht="25.5">
      <c r="A114" s="35" t="s">
        <v>57</v>
      </c>
      <c r="E114" s="40" t="s">
        <v>980</v>
      </c>
    </row>
    <row r="115" spans="1:5" ht="12.75">
      <c r="A115" t="s">
        <v>59</v>
      </c>
      <c r="E115" s="39" t="s">
        <v>5</v>
      </c>
    </row>
    <row r="116" spans="1:16" ht="12.75">
      <c r="A116" t="s">
        <v>50</v>
      </c>
      <c s="34" t="s">
        <v>675</v>
      </c>
      <c s="34" t="s">
        <v>981</v>
      </c>
      <c s="35" t="s">
        <v>5</v>
      </c>
      <c s="6" t="s">
        <v>982</v>
      </c>
      <c s="36" t="s">
        <v>147</v>
      </c>
      <c s="37">
        <v>885.99</v>
      </c>
      <c s="36">
        <v>0.0002</v>
      </c>
      <c s="36">
        <f>ROUND(G116*H116,6)</f>
      </c>
      <c r="L116" s="38">
        <v>0</v>
      </c>
      <c s="32">
        <f>ROUND(ROUND(L116,2)*ROUND(G116,3),2)</f>
      </c>
      <c s="36" t="s">
        <v>55</v>
      </c>
      <c>
        <f>(M116*21)/100</f>
      </c>
      <c t="s">
        <v>28</v>
      </c>
    </row>
    <row r="117" spans="1:5" ht="12.75">
      <c r="A117" s="35" t="s">
        <v>56</v>
      </c>
      <c r="E117" s="39" t="s">
        <v>982</v>
      </c>
    </row>
    <row r="118" spans="1:5" ht="25.5">
      <c r="A118" s="35" t="s">
        <v>57</v>
      </c>
      <c r="E118" s="40" t="s">
        <v>983</v>
      </c>
    </row>
    <row r="119" spans="1:5" ht="12.75">
      <c r="A119" t="s">
        <v>59</v>
      </c>
      <c r="E119" s="39" t="s">
        <v>5</v>
      </c>
    </row>
    <row r="120" spans="1:16" ht="12.75">
      <c r="A120" t="s">
        <v>50</v>
      </c>
      <c s="34" t="s">
        <v>680</v>
      </c>
      <c s="34" t="s">
        <v>984</v>
      </c>
      <c s="35" t="s">
        <v>5</v>
      </c>
      <c s="6" t="s">
        <v>985</v>
      </c>
      <c s="36" t="s">
        <v>147</v>
      </c>
      <c s="37">
        <v>90.77</v>
      </c>
      <c s="36">
        <v>4E-05</v>
      </c>
      <c s="36">
        <f>ROUND(G120*H120,6)</f>
      </c>
      <c r="L120" s="38">
        <v>0</v>
      </c>
      <c s="32">
        <f>ROUND(ROUND(L120,2)*ROUND(G120,3),2)</f>
      </c>
      <c s="36" t="s">
        <v>55</v>
      </c>
      <c>
        <f>(M120*21)/100</f>
      </c>
      <c t="s">
        <v>28</v>
      </c>
    </row>
    <row r="121" spans="1:5" ht="12.75">
      <c r="A121" s="35" t="s">
        <v>56</v>
      </c>
      <c r="E121" s="39" t="s">
        <v>985</v>
      </c>
    </row>
    <row r="122" spans="1:5" ht="12.75">
      <c r="A122" s="35" t="s">
        <v>57</v>
      </c>
      <c r="E122" s="40" t="s">
        <v>5</v>
      </c>
    </row>
    <row r="123" spans="1:5" ht="12.75">
      <c r="A123" t="s">
        <v>59</v>
      </c>
      <c r="E123" s="39" t="s">
        <v>5</v>
      </c>
    </row>
    <row r="124" spans="1:16" ht="12.75">
      <c r="A124" t="s">
        <v>50</v>
      </c>
      <c s="34" t="s">
        <v>683</v>
      </c>
      <c s="34" t="s">
        <v>986</v>
      </c>
      <c s="35" t="s">
        <v>5</v>
      </c>
      <c s="6" t="s">
        <v>987</v>
      </c>
      <c s="36" t="s">
        <v>147</v>
      </c>
      <c s="37">
        <v>80.429</v>
      </c>
      <c s="36">
        <v>0.0003</v>
      </c>
      <c s="36">
        <f>ROUND(G124*H124,6)</f>
      </c>
      <c r="L124" s="38">
        <v>0</v>
      </c>
      <c s="32">
        <f>ROUND(ROUND(L124,2)*ROUND(G124,3),2)</f>
      </c>
      <c s="36" t="s">
        <v>55</v>
      </c>
      <c>
        <f>(M124*21)/100</f>
      </c>
      <c t="s">
        <v>28</v>
      </c>
    </row>
    <row r="125" spans="1:5" ht="12.75">
      <c r="A125" s="35" t="s">
        <v>56</v>
      </c>
      <c r="E125" s="39" t="s">
        <v>987</v>
      </c>
    </row>
    <row r="126" spans="1:5" ht="12.75">
      <c r="A126" s="35" t="s">
        <v>57</v>
      </c>
      <c r="E126" s="40" t="s">
        <v>5</v>
      </c>
    </row>
    <row r="127" spans="1:5" ht="12.75">
      <c r="A127" t="s">
        <v>59</v>
      </c>
      <c r="E127" s="39" t="s">
        <v>5</v>
      </c>
    </row>
    <row r="128" spans="1:16" ht="12.75">
      <c r="A128" t="s">
        <v>50</v>
      </c>
      <c s="34" t="s">
        <v>690</v>
      </c>
      <c s="34" t="s">
        <v>988</v>
      </c>
      <c s="35" t="s">
        <v>5</v>
      </c>
      <c s="6" t="s">
        <v>989</v>
      </c>
      <c s="36" t="s">
        <v>147</v>
      </c>
      <c s="37">
        <v>80.429</v>
      </c>
      <c s="36">
        <v>0.0002</v>
      </c>
      <c s="36">
        <f>ROUND(G128*H128,6)</f>
      </c>
      <c r="L128" s="38">
        <v>0</v>
      </c>
      <c s="32">
        <f>ROUND(ROUND(L128,2)*ROUND(G128,3),2)</f>
      </c>
      <c s="36" t="s">
        <v>55</v>
      </c>
      <c>
        <f>(M128*21)/100</f>
      </c>
      <c t="s">
        <v>28</v>
      </c>
    </row>
    <row r="129" spans="1:5" ht="12.75">
      <c r="A129" s="35" t="s">
        <v>56</v>
      </c>
      <c r="E129" s="39" t="s">
        <v>989</v>
      </c>
    </row>
    <row r="130" spans="1:5" ht="12.75">
      <c r="A130" s="35" t="s">
        <v>57</v>
      </c>
      <c r="E130" s="40" t="s">
        <v>5</v>
      </c>
    </row>
    <row r="131" spans="1:5" ht="12.75">
      <c r="A131" t="s">
        <v>59</v>
      </c>
      <c r="E131" s="39" t="s">
        <v>5</v>
      </c>
    </row>
    <row r="132" spans="1:16" ht="38.25">
      <c r="A132" t="s">
        <v>50</v>
      </c>
      <c s="34" t="s">
        <v>695</v>
      </c>
      <c s="34" t="s">
        <v>990</v>
      </c>
      <c s="35" t="s">
        <v>5</v>
      </c>
      <c s="6" t="s">
        <v>991</v>
      </c>
      <c s="36" t="s">
        <v>147</v>
      </c>
      <c s="37">
        <v>543.34</v>
      </c>
      <c s="36">
        <v>0.00339</v>
      </c>
      <c s="36">
        <f>ROUND(G132*H132,6)</f>
      </c>
      <c r="L132" s="38">
        <v>0</v>
      </c>
      <c s="32">
        <f>ROUND(ROUND(L132,2)*ROUND(G132,3),2)</f>
      </c>
      <c s="36" t="s">
        <v>307</v>
      </c>
      <c>
        <f>(M132*21)/100</f>
      </c>
      <c t="s">
        <v>28</v>
      </c>
    </row>
    <row r="133" spans="1:5" ht="51">
      <c r="A133" s="35" t="s">
        <v>56</v>
      </c>
      <c r="E133" s="39" t="s">
        <v>992</v>
      </c>
    </row>
    <row r="134" spans="1:5" ht="102">
      <c r="A134" s="35" t="s">
        <v>57</v>
      </c>
      <c r="E134" s="40" t="s">
        <v>993</v>
      </c>
    </row>
    <row r="135" spans="1:5" ht="178.5">
      <c r="A135" t="s">
        <v>59</v>
      </c>
      <c r="E135" s="39" t="s">
        <v>994</v>
      </c>
    </row>
    <row r="136" spans="1:16" ht="12.75">
      <c r="A136" t="s">
        <v>50</v>
      </c>
      <c s="34" t="s">
        <v>699</v>
      </c>
      <c s="34" t="s">
        <v>995</v>
      </c>
      <c s="35" t="s">
        <v>5</v>
      </c>
      <c s="6" t="s">
        <v>996</v>
      </c>
      <c s="36" t="s">
        <v>126</v>
      </c>
      <c s="37">
        <v>298.837</v>
      </c>
      <c s="36">
        <v>0.006</v>
      </c>
      <c s="36">
        <f>ROUND(G136*H136,6)</f>
      </c>
      <c r="L136" s="38">
        <v>0</v>
      </c>
      <c s="32">
        <f>ROUND(ROUND(L136,2)*ROUND(G136,3),2)</f>
      </c>
      <c s="36" t="s">
        <v>307</v>
      </c>
      <c>
        <f>(M136*21)/100</f>
      </c>
      <c t="s">
        <v>28</v>
      </c>
    </row>
    <row r="137" spans="1:5" ht="12.75">
      <c r="A137" s="35" t="s">
        <v>56</v>
      </c>
      <c r="E137" s="39" t="s">
        <v>996</v>
      </c>
    </row>
    <row r="138" spans="1:5" ht="25.5">
      <c r="A138" s="35" t="s">
        <v>57</v>
      </c>
      <c r="E138" s="40" t="s">
        <v>997</v>
      </c>
    </row>
    <row r="139" spans="1:5" ht="12.75">
      <c r="A139" t="s">
        <v>59</v>
      </c>
      <c r="E139" s="39" t="s">
        <v>937</v>
      </c>
    </row>
    <row r="140" spans="1:16" ht="25.5">
      <c r="A140" t="s">
        <v>50</v>
      </c>
      <c s="34" t="s">
        <v>704</v>
      </c>
      <c s="34" t="s">
        <v>998</v>
      </c>
      <c s="35" t="s">
        <v>5</v>
      </c>
      <c s="6" t="s">
        <v>999</v>
      </c>
      <c s="36" t="s">
        <v>126</v>
      </c>
      <c s="37">
        <v>154.7</v>
      </c>
      <c s="36">
        <v>0.008596</v>
      </c>
      <c s="36">
        <f>ROUND(G140*H140,6)</f>
      </c>
      <c r="L140" s="38">
        <v>0</v>
      </c>
      <c s="32">
        <f>ROUND(ROUND(L140,2)*ROUND(G140,3),2)</f>
      </c>
      <c s="36" t="s">
        <v>307</v>
      </c>
      <c>
        <f>(M140*21)/100</f>
      </c>
      <c t="s">
        <v>28</v>
      </c>
    </row>
    <row r="141" spans="1:5" ht="38.25">
      <c r="A141" s="35" t="s">
        <v>56</v>
      </c>
      <c r="E141" s="39" t="s">
        <v>1000</v>
      </c>
    </row>
    <row r="142" spans="1:5" ht="25.5">
      <c r="A142" s="35" t="s">
        <v>57</v>
      </c>
      <c r="E142" s="40" t="s">
        <v>1001</v>
      </c>
    </row>
    <row r="143" spans="1:5" ht="12.75">
      <c r="A143" t="s">
        <v>59</v>
      </c>
      <c r="E143" s="39" t="s">
        <v>5</v>
      </c>
    </row>
    <row r="144" spans="1:16" ht="12.75">
      <c r="A144" t="s">
        <v>50</v>
      </c>
      <c s="34" t="s">
        <v>708</v>
      </c>
      <c s="34" t="s">
        <v>1002</v>
      </c>
      <c s="35" t="s">
        <v>5</v>
      </c>
      <c s="6" t="s">
        <v>1003</v>
      </c>
      <c s="36" t="s">
        <v>126</v>
      </c>
      <c s="37">
        <v>162.435</v>
      </c>
      <c s="36">
        <v>0.0048</v>
      </c>
      <c s="36">
        <f>ROUND(G144*H144,6)</f>
      </c>
      <c r="L144" s="38">
        <v>0</v>
      </c>
      <c s="32">
        <f>ROUND(ROUND(L144,2)*ROUND(G144,3),2)</f>
      </c>
      <c s="36" t="s">
        <v>307</v>
      </c>
      <c>
        <f>(M144*21)/100</f>
      </c>
      <c t="s">
        <v>28</v>
      </c>
    </row>
    <row r="145" spans="1:5" ht="12.75">
      <c r="A145" s="35" t="s">
        <v>56</v>
      </c>
      <c r="E145" s="39" t="s">
        <v>1003</v>
      </c>
    </row>
    <row r="146" spans="1:5" ht="12.75">
      <c r="A146" s="35" t="s">
        <v>57</v>
      </c>
      <c r="E146" s="40" t="s">
        <v>5</v>
      </c>
    </row>
    <row r="147" spans="1:5" ht="12.75">
      <c r="A147" t="s">
        <v>59</v>
      </c>
      <c r="E147" s="39" t="s">
        <v>1004</v>
      </c>
    </row>
    <row r="148" spans="1:16" ht="12.75">
      <c r="A148" t="s">
        <v>50</v>
      </c>
      <c s="34" t="s">
        <v>1005</v>
      </c>
      <c s="34" t="s">
        <v>1006</v>
      </c>
      <c s="35" t="s">
        <v>5</v>
      </c>
      <c s="6" t="s">
        <v>1007</v>
      </c>
      <c s="36" t="s">
        <v>126</v>
      </c>
      <c s="37">
        <v>208.119</v>
      </c>
      <c s="36">
        <v>0</v>
      </c>
      <c s="36">
        <f>ROUND(G148*H148,6)</f>
      </c>
      <c r="L148" s="38">
        <v>0</v>
      </c>
      <c s="32">
        <f>ROUND(ROUND(L148,2)*ROUND(G148,3),2)</f>
      </c>
      <c s="36" t="s">
        <v>55</v>
      </c>
      <c>
        <f>(M148*21)/100</f>
      </c>
      <c t="s">
        <v>28</v>
      </c>
    </row>
    <row r="149" spans="1:5" ht="12.75">
      <c r="A149" s="35" t="s">
        <v>56</v>
      </c>
      <c r="E149" s="39" t="s">
        <v>1007</v>
      </c>
    </row>
    <row r="150" spans="1:5" ht="38.25">
      <c r="A150" s="35" t="s">
        <v>57</v>
      </c>
      <c r="E150" s="40" t="s">
        <v>1008</v>
      </c>
    </row>
    <row r="151" spans="1:5" ht="102">
      <c r="A151" t="s">
        <v>59</v>
      </c>
      <c r="E151" s="39" t="s">
        <v>1009</v>
      </c>
    </row>
    <row r="152" spans="1:16" ht="25.5">
      <c r="A152" t="s">
        <v>50</v>
      </c>
      <c s="34" t="s">
        <v>1010</v>
      </c>
      <c s="34" t="s">
        <v>1011</v>
      </c>
      <c s="35" t="s">
        <v>5</v>
      </c>
      <c s="6" t="s">
        <v>1012</v>
      </c>
      <c s="36" t="s">
        <v>126</v>
      </c>
      <c s="37">
        <v>208.119</v>
      </c>
      <c s="36">
        <v>0</v>
      </c>
      <c s="36">
        <f>ROUND(G152*H152,6)</f>
      </c>
      <c r="L152" s="38">
        <v>0</v>
      </c>
      <c s="32">
        <f>ROUND(ROUND(L152,2)*ROUND(G152,3),2)</f>
      </c>
      <c s="36" t="s">
        <v>55</v>
      </c>
      <c>
        <f>(M152*21)/100</f>
      </c>
      <c t="s">
        <v>28</v>
      </c>
    </row>
    <row r="153" spans="1:5" ht="25.5">
      <c r="A153" s="35" t="s">
        <v>56</v>
      </c>
      <c r="E153" s="39" t="s">
        <v>1012</v>
      </c>
    </row>
    <row r="154" spans="1:5" ht="38.25">
      <c r="A154" s="35" t="s">
        <v>57</v>
      </c>
      <c r="E154" s="40" t="s">
        <v>1008</v>
      </c>
    </row>
    <row r="155" spans="1:5" ht="12.75">
      <c r="A155" t="s">
        <v>59</v>
      </c>
      <c r="E155" s="39" t="s">
        <v>5</v>
      </c>
    </row>
    <row r="156" spans="1:16" ht="12.75">
      <c r="A156" t="s">
        <v>50</v>
      </c>
      <c s="34" t="s">
        <v>1013</v>
      </c>
      <c s="34" t="s">
        <v>1014</v>
      </c>
      <c s="35" t="s">
        <v>5</v>
      </c>
      <c s="6" t="s">
        <v>1015</v>
      </c>
      <c s="36" t="s">
        <v>54</v>
      </c>
      <c s="37">
        <v>152.46</v>
      </c>
      <c s="36">
        <v>0</v>
      </c>
      <c s="36">
        <f>ROUND(G156*H156,6)</f>
      </c>
      <c r="L156" s="38">
        <v>0</v>
      </c>
      <c s="32">
        <f>ROUND(ROUND(L156,2)*ROUND(G156,3),2)</f>
      </c>
      <c s="36" t="s">
        <v>55</v>
      </c>
      <c>
        <f>(M156*21)/100</f>
      </c>
      <c t="s">
        <v>28</v>
      </c>
    </row>
    <row r="157" spans="1:5" ht="12.75">
      <c r="A157" s="35" t="s">
        <v>56</v>
      </c>
      <c r="E157" s="39" t="s">
        <v>1015</v>
      </c>
    </row>
    <row r="158" spans="1:5" ht="12.75">
      <c r="A158" s="35" t="s">
        <v>57</v>
      </c>
      <c r="E158" s="40" t="s">
        <v>5</v>
      </c>
    </row>
    <row r="159" spans="1:5" ht="12.75">
      <c r="A159" t="s">
        <v>59</v>
      </c>
      <c r="E159" s="39" t="s">
        <v>5</v>
      </c>
    </row>
    <row r="160" spans="1:16" ht="12.75">
      <c r="A160" t="s">
        <v>50</v>
      </c>
      <c s="34" t="s">
        <v>1016</v>
      </c>
      <c s="34" t="s">
        <v>1017</v>
      </c>
      <c s="35" t="s">
        <v>5</v>
      </c>
      <c s="6" t="s">
        <v>1018</v>
      </c>
      <c s="36" t="s">
        <v>54</v>
      </c>
      <c s="37">
        <v>1.73</v>
      </c>
      <c s="36">
        <v>0</v>
      </c>
      <c s="36">
        <f>ROUND(G160*H160,6)</f>
      </c>
      <c r="L160" s="38">
        <v>0</v>
      </c>
      <c s="32">
        <f>ROUND(ROUND(L160,2)*ROUND(G160,3),2)</f>
      </c>
      <c s="36" t="s">
        <v>55</v>
      </c>
      <c>
        <f>(M160*21)/100</f>
      </c>
      <c t="s">
        <v>28</v>
      </c>
    </row>
    <row r="161" spans="1:5" ht="12.75">
      <c r="A161" s="35" t="s">
        <v>56</v>
      </c>
      <c r="E161" s="39" t="s">
        <v>1018</v>
      </c>
    </row>
    <row r="162" spans="1:5" ht="12.75">
      <c r="A162" s="35" t="s">
        <v>57</v>
      </c>
      <c r="E162" s="40" t="s">
        <v>5</v>
      </c>
    </row>
    <row r="163" spans="1:5" ht="12.75">
      <c r="A163" t="s">
        <v>59</v>
      </c>
      <c r="E163" s="39" t="s">
        <v>5</v>
      </c>
    </row>
    <row r="164" spans="1:13" ht="12.75">
      <c r="A164" t="s">
        <v>47</v>
      </c>
      <c r="C164" s="31" t="s">
        <v>1019</v>
      </c>
      <c r="E164" s="33" t="s">
        <v>1020</v>
      </c>
      <c r="J164" s="32">
        <f>0</f>
      </c>
      <c s="32">
        <f>0</f>
      </c>
      <c s="32">
        <f>0+L165+L169+L173+L177+L181+L185+L189+L193+L197+L201+L205</f>
      </c>
      <c s="32">
        <f>0+M165+M169+M173+M177+M181+M185+M189+M193+M197+M201+M205</f>
      </c>
    </row>
    <row r="165" spans="1:16" ht="25.5">
      <c r="A165" t="s">
        <v>50</v>
      </c>
      <c s="34" t="s">
        <v>1021</v>
      </c>
      <c s="34" t="s">
        <v>1022</v>
      </c>
      <c s="35" t="s">
        <v>5</v>
      </c>
      <c s="6" t="s">
        <v>1023</v>
      </c>
      <c s="36" t="s">
        <v>126</v>
      </c>
      <c s="37">
        <v>18.2</v>
      </c>
      <c s="36">
        <v>0</v>
      </c>
      <c s="36">
        <f>ROUND(G165*H165,6)</f>
      </c>
      <c r="L165" s="38">
        <v>0</v>
      </c>
      <c s="32">
        <f>ROUND(ROUND(L165,2)*ROUND(G165,3),2)</f>
      </c>
      <c s="36" t="s">
        <v>307</v>
      </c>
      <c>
        <f>(M165*21)/100</f>
      </c>
      <c t="s">
        <v>28</v>
      </c>
    </row>
    <row r="166" spans="1:5" ht="25.5">
      <c r="A166" s="35" t="s">
        <v>56</v>
      </c>
      <c r="E166" s="39" t="s">
        <v>1023</v>
      </c>
    </row>
    <row r="167" spans="1:5" ht="25.5">
      <c r="A167" s="35" t="s">
        <v>57</v>
      </c>
      <c r="E167" s="40" t="s">
        <v>1024</v>
      </c>
    </row>
    <row r="168" spans="1:5" ht="140.25">
      <c r="A168" t="s">
        <v>59</v>
      </c>
      <c r="E168" s="39" t="s">
        <v>1025</v>
      </c>
    </row>
    <row r="169" spans="1:16" ht="25.5">
      <c r="A169" t="s">
        <v>50</v>
      </c>
      <c s="34" t="s">
        <v>1026</v>
      </c>
      <c s="34" t="s">
        <v>1027</v>
      </c>
      <c s="35" t="s">
        <v>5</v>
      </c>
      <c s="6" t="s">
        <v>1028</v>
      </c>
      <c s="36" t="s">
        <v>126</v>
      </c>
      <c s="37">
        <v>21.212</v>
      </c>
      <c s="36">
        <v>0.009</v>
      </c>
      <c s="36">
        <f>ROUND(G169*H169,6)</f>
      </c>
      <c r="L169" s="38">
        <v>0</v>
      </c>
      <c s="32">
        <f>ROUND(ROUND(L169,2)*ROUND(G169,3),2)</f>
      </c>
      <c s="36" t="s">
        <v>55</v>
      </c>
      <c>
        <f>(M169*21)/100</f>
      </c>
      <c t="s">
        <v>28</v>
      </c>
    </row>
    <row r="170" spans="1:5" ht="25.5">
      <c r="A170" s="35" t="s">
        <v>56</v>
      </c>
      <c r="E170" s="39" t="s">
        <v>1028</v>
      </c>
    </row>
    <row r="171" spans="1:5" ht="25.5">
      <c r="A171" s="35" t="s">
        <v>57</v>
      </c>
      <c r="E171" s="40" t="s">
        <v>1029</v>
      </c>
    </row>
    <row r="172" spans="1:5" ht="12.75">
      <c r="A172" t="s">
        <v>59</v>
      </c>
      <c r="E172" s="39" t="s">
        <v>1030</v>
      </c>
    </row>
    <row r="173" spans="1:16" ht="25.5">
      <c r="A173" t="s">
        <v>50</v>
      </c>
      <c s="34" t="s">
        <v>1031</v>
      </c>
      <c s="34" t="s">
        <v>1032</v>
      </c>
      <c s="35" t="s">
        <v>5</v>
      </c>
      <c s="6" t="s">
        <v>1033</v>
      </c>
      <c s="36" t="s">
        <v>126</v>
      </c>
      <c s="37">
        <v>21.212</v>
      </c>
      <c s="36">
        <v>0.015</v>
      </c>
      <c s="36">
        <f>ROUND(G173*H173,6)</f>
      </c>
      <c r="L173" s="38">
        <v>0</v>
      </c>
      <c s="32">
        <f>ROUND(ROUND(L173,2)*ROUND(G173,3),2)</f>
      </c>
      <c s="36" t="s">
        <v>55</v>
      </c>
      <c>
        <f>(M173*21)/100</f>
      </c>
      <c t="s">
        <v>28</v>
      </c>
    </row>
    <row r="174" spans="1:5" ht="25.5">
      <c r="A174" s="35" t="s">
        <v>56</v>
      </c>
      <c r="E174" s="39" t="s">
        <v>1033</v>
      </c>
    </row>
    <row r="175" spans="1:5" ht="51">
      <c r="A175" s="35" t="s">
        <v>57</v>
      </c>
      <c r="E175" s="40" t="s">
        <v>1034</v>
      </c>
    </row>
    <row r="176" spans="1:5" ht="12.75">
      <c r="A176" t="s">
        <v>59</v>
      </c>
      <c r="E176" s="39" t="s">
        <v>1030</v>
      </c>
    </row>
    <row r="177" spans="1:16" ht="25.5">
      <c r="A177" t="s">
        <v>50</v>
      </c>
      <c s="34" t="s">
        <v>1035</v>
      </c>
      <c s="34" t="s">
        <v>1036</v>
      </c>
      <c s="35" t="s">
        <v>5</v>
      </c>
      <c s="6" t="s">
        <v>1037</v>
      </c>
      <c s="36" t="s">
        <v>126</v>
      </c>
      <c s="37">
        <v>1568.6</v>
      </c>
      <c s="36">
        <v>0</v>
      </c>
      <c s="36">
        <f>ROUND(G177*H177,6)</f>
      </c>
      <c r="L177" s="38">
        <v>0</v>
      </c>
      <c s="32">
        <f>ROUND(ROUND(L177,2)*ROUND(G177,3),2)</f>
      </c>
      <c s="36" t="s">
        <v>307</v>
      </c>
      <c>
        <f>(M177*21)/100</f>
      </c>
      <c t="s">
        <v>28</v>
      </c>
    </row>
    <row r="178" spans="1:5" ht="25.5">
      <c r="A178" s="35" t="s">
        <v>56</v>
      </c>
      <c r="E178" s="39" t="s">
        <v>1037</v>
      </c>
    </row>
    <row r="179" spans="1:5" ht="25.5">
      <c r="A179" s="35" t="s">
        <v>57</v>
      </c>
      <c r="E179" s="40" t="s">
        <v>1038</v>
      </c>
    </row>
    <row r="180" spans="1:5" ht="140.25">
      <c r="A180" t="s">
        <v>59</v>
      </c>
      <c r="E180" s="39" t="s">
        <v>1025</v>
      </c>
    </row>
    <row r="181" spans="1:16" ht="25.5">
      <c r="A181" t="s">
        <v>50</v>
      </c>
      <c s="34" t="s">
        <v>1039</v>
      </c>
      <c s="34" t="s">
        <v>1040</v>
      </c>
      <c s="35" t="s">
        <v>5</v>
      </c>
      <c s="6" t="s">
        <v>1041</v>
      </c>
      <c s="36" t="s">
        <v>126</v>
      </c>
      <c s="37">
        <v>1394.87</v>
      </c>
      <c s="36">
        <v>0.012</v>
      </c>
      <c s="36">
        <f>ROUND(G181*H181,6)</f>
      </c>
      <c r="L181" s="38">
        <v>0</v>
      </c>
      <c s="32">
        <f>ROUND(ROUND(L181,2)*ROUND(G181,3),2)</f>
      </c>
      <c s="36" t="s">
        <v>55</v>
      </c>
      <c>
        <f>(M181*21)/100</f>
      </c>
      <c t="s">
        <v>28</v>
      </c>
    </row>
    <row r="182" spans="1:5" ht="25.5">
      <c r="A182" s="35" t="s">
        <v>56</v>
      </c>
      <c r="E182" s="39" t="s">
        <v>1041</v>
      </c>
    </row>
    <row r="183" spans="1:5" ht="51">
      <c r="A183" s="35" t="s">
        <v>57</v>
      </c>
      <c r="E183" s="40" t="s">
        <v>1042</v>
      </c>
    </row>
    <row r="184" spans="1:5" ht="12.75">
      <c r="A184" t="s">
        <v>59</v>
      </c>
      <c r="E184" s="39" t="s">
        <v>1030</v>
      </c>
    </row>
    <row r="185" spans="1:16" ht="25.5">
      <c r="A185" t="s">
        <v>50</v>
      </c>
      <c s="34" t="s">
        <v>1043</v>
      </c>
      <c s="34" t="s">
        <v>1044</v>
      </c>
      <c s="35" t="s">
        <v>5</v>
      </c>
      <c s="6" t="s">
        <v>1033</v>
      </c>
      <c s="36" t="s">
        <v>126</v>
      </c>
      <c s="37">
        <v>2789.741</v>
      </c>
      <c s="36">
        <v>0.015</v>
      </c>
      <c s="36">
        <f>ROUND(G185*H185,6)</f>
      </c>
      <c r="L185" s="38">
        <v>0</v>
      </c>
      <c s="32">
        <f>ROUND(ROUND(L185,2)*ROUND(G185,3),2)</f>
      </c>
      <c s="36" t="s">
        <v>55</v>
      </c>
      <c>
        <f>(M185*21)/100</f>
      </c>
      <c t="s">
        <v>28</v>
      </c>
    </row>
    <row r="186" spans="1:5" ht="25.5">
      <c r="A186" s="35" t="s">
        <v>56</v>
      </c>
      <c r="E186" s="39" t="s">
        <v>1033</v>
      </c>
    </row>
    <row r="187" spans="1:5" ht="51">
      <c r="A187" s="35" t="s">
        <v>57</v>
      </c>
      <c r="E187" s="40" t="s">
        <v>1045</v>
      </c>
    </row>
    <row r="188" spans="1:5" ht="12.75">
      <c r="A188" t="s">
        <v>59</v>
      </c>
      <c r="E188" s="39" t="s">
        <v>1030</v>
      </c>
    </row>
    <row r="189" spans="1:16" ht="12.75">
      <c r="A189" t="s">
        <v>50</v>
      </c>
      <c s="34" t="s">
        <v>1046</v>
      </c>
      <c s="34" t="s">
        <v>1047</v>
      </c>
      <c s="35" t="s">
        <v>5</v>
      </c>
      <c s="6" t="s">
        <v>1048</v>
      </c>
      <c s="36" t="s">
        <v>126</v>
      </c>
      <c s="37">
        <v>714.8</v>
      </c>
      <c s="36">
        <v>0.0029</v>
      </c>
      <c s="36">
        <f>ROUND(G189*H189,6)</f>
      </c>
      <c r="L189" s="38">
        <v>0</v>
      </c>
      <c s="32">
        <f>ROUND(ROUND(L189,2)*ROUND(G189,3),2)</f>
      </c>
      <c s="36" t="s">
        <v>307</v>
      </c>
      <c>
        <f>(M189*21)/100</f>
      </c>
      <c t="s">
        <v>28</v>
      </c>
    </row>
    <row r="190" spans="1:5" ht="12.75">
      <c r="A190" s="35" t="s">
        <v>56</v>
      </c>
      <c r="E190" s="39" t="s">
        <v>1048</v>
      </c>
    </row>
    <row r="191" spans="1:5" ht="12.75">
      <c r="A191" s="35" t="s">
        <v>57</v>
      </c>
      <c r="E191" s="40" t="s">
        <v>1049</v>
      </c>
    </row>
    <row r="192" spans="1:5" ht="12.75">
      <c r="A192" t="s">
        <v>59</v>
      </c>
      <c r="E192" s="39" t="s">
        <v>5</v>
      </c>
    </row>
    <row r="193" spans="1:16" ht="12.75">
      <c r="A193" t="s">
        <v>50</v>
      </c>
      <c s="34" t="s">
        <v>1050</v>
      </c>
      <c s="34" t="s">
        <v>1051</v>
      </c>
      <c s="35" t="s">
        <v>5</v>
      </c>
      <c s="6" t="s">
        <v>1052</v>
      </c>
      <c s="36" t="s">
        <v>126</v>
      </c>
      <c s="37">
        <v>394.108</v>
      </c>
      <c s="36">
        <v>0.0048</v>
      </c>
      <c s="36">
        <f>ROUND(G193*H193,6)</f>
      </c>
      <c r="L193" s="38">
        <v>0</v>
      </c>
      <c s="32">
        <f>ROUND(ROUND(L193,2)*ROUND(G193,3),2)</f>
      </c>
      <c s="36" t="s">
        <v>55</v>
      </c>
      <c>
        <f>(M193*21)/100</f>
      </c>
      <c t="s">
        <v>28</v>
      </c>
    </row>
    <row r="194" spans="1:5" ht="12.75">
      <c r="A194" s="35" t="s">
        <v>56</v>
      </c>
      <c r="E194" s="39" t="s">
        <v>1052</v>
      </c>
    </row>
    <row r="195" spans="1:5" ht="51">
      <c r="A195" s="35" t="s">
        <v>57</v>
      </c>
      <c r="E195" s="40" t="s">
        <v>1053</v>
      </c>
    </row>
    <row r="196" spans="1:5" ht="12.75">
      <c r="A196" t="s">
        <v>59</v>
      </c>
      <c r="E196" s="39" t="s">
        <v>1054</v>
      </c>
    </row>
    <row r="197" spans="1:16" ht="12.75">
      <c r="A197" t="s">
        <v>50</v>
      </c>
      <c s="34" t="s">
        <v>1055</v>
      </c>
      <c s="34" t="s">
        <v>1056</v>
      </c>
      <c s="35" t="s">
        <v>5</v>
      </c>
      <c s="6" t="s">
        <v>1057</v>
      </c>
      <c s="36" t="s">
        <v>126</v>
      </c>
      <c s="37">
        <v>192.2</v>
      </c>
      <c s="36">
        <v>0</v>
      </c>
      <c s="36">
        <f>ROUND(G197*H197,6)</f>
      </c>
      <c r="L197" s="38">
        <v>0</v>
      </c>
      <c s="32">
        <f>ROUND(ROUND(L197,2)*ROUND(G197,3),2)</f>
      </c>
      <c s="36" t="s">
        <v>307</v>
      </c>
      <c>
        <f>(M197*21)/100</f>
      </c>
      <c t="s">
        <v>28</v>
      </c>
    </row>
    <row r="198" spans="1:5" ht="12.75">
      <c r="A198" s="35" t="s">
        <v>56</v>
      </c>
      <c r="E198" s="39" t="s">
        <v>1057</v>
      </c>
    </row>
    <row r="199" spans="1:5" ht="38.25">
      <c r="A199" s="35" t="s">
        <v>57</v>
      </c>
      <c r="E199" s="40" t="s">
        <v>1058</v>
      </c>
    </row>
    <row r="200" spans="1:5" ht="12.75">
      <c r="A200" t="s">
        <v>59</v>
      </c>
      <c r="E200" s="39" t="s">
        <v>5</v>
      </c>
    </row>
    <row r="201" spans="1:16" ht="12.75">
      <c r="A201" t="s">
        <v>50</v>
      </c>
      <c s="34" t="s">
        <v>1059</v>
      </c>
      <c s="34" t="s">
        <v>1060</v>
      </c>
      <c s="35" t="s">
        <v>5</v>
      </c>
      <c s="6" t="s">
        <v>1061</v>
      </c>
      <c s="36" t="s">
        <v>126</v>
      </c>
      <c s="37">
        <v>211.42</v>
      </c>
      <c s="36">
        <v>0.0075</v>
      </c>
      <c s="36">
        <f>ROUND(G201*H201,6)</f>
      </c>
      <c r="L201" s="38">
        <v>0</v>
      </c>
      <c s="32">
        <f>ROUND(ROUND(L201,2)*ROUND(G201,3),2)</f>
      </c>
      <c s="36" t="s">
        <v>55</v>
      </c>
      <c>
        <f>(M201*21)/100</f>
      </c>
      <c t="s">
        <v>28</v>
      </c>
    </row>
    <row r="202" spans="1:5" ht="12.75">
      <c r="A202" s="35" t="s">
        <v>56</v>
      </c>
      <c r="E202" s="39" t="s">
        <v>1061</v>
      </c>
    </row>
    <row r="203" spans="1:5" ht="51">
      <c r="A203" s="35" t="s">
        <v>57</v>
      </c>
      <c r="E203" s="40" t="s">
        <v>1062</v>
      </c>
    </row>
    <row r="204" spans="1:5" ht="12.75">
      <c r="A204" t="s">
        <v>59</v>
      </c>
      <c r="E204" s="39" t="s">
        <v>1030</v>
      </c>
    </row>
    <row r="205" spans="1:16" ht="12.75">
      <c r="A205" t="s">
        <v>50</v>
      </c>
      <c s="34" t="s">
        <v>1063</v>
      </c>
      <c s="34" t="s">
        <v>1064</v>
      </c>
      <c s="35" t="s">
        <v>5</v>
      </c>
      <c s="6" t="s">
        <v>1065</v>
      </c>
      <c s="36" t="s">
        <v>54</v>
      </c>
      <c s="37">
        <v>64.644</v>
      </c>
      <c s="36">
        <v>0</v>
      </c>
      <c s="36">
        <f>ROUND(G205*H205,6)</f>
      </c>
      <c r="L205" s="38">
        <v>0</v>
      </c>
      <c s="32">
        <f>ROUND(ROUND(L205,2)*ROUND(G205,3),2)</f>
      </c>
      <c s="36" t="s">
        <v>55</v>
      </c>
      <c>
        <f>(M205*21)/100</f>
      </c>
      <c t="s">
        <v>28</v>
      </c>
    </row>
    <row r="206" spans="1:5" ht="12.75">
      <c r="A206" s="35" t="s">
        <v>56</v>
      </c>
      <c r="E206" s="39" t="s">
        <v>1065</v>
      </c>
    </row>
    <row r="207" spans="1:5" ht="12.75">
      <c r="A207" s="35" t="s">
        <v>57</v>
      </c>
      <c r="E207" s="40" t="s">
        <v>5</v>
      </c>
    </row>
    <row r="208" spans="1:5" ht="12.75">
      <c r="A208" t="s">
        <v>59</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COUNTIFS(L8:L402,"=0",A8:A402,"P")+COUNTIFS(L8:L402,"",A8:A402,"P")+SUM(Q8:Q402)</f>
      </c>
    </row>
    <row r="8" spans="1:13" ht="12.75">
      <c r="A8" t="s">
        <v>45</v>
      </c>
      <c r="C8" s="28" t="s">
        <v>1068</v>
      </c>
      <c r="E8" s="30" t="s">
        <v>1067</v>
      </c>
      <c r="J8" s="29">
        <f>0+J9+J82+J123+J220+J245</f>
      </c>
      <c s="29">
        <f>0+K9+K82+K123+K220+K245</f>
      </c>
      <c s="29">
        <f>0+L9+L82+L123+L220+L245</f>
      </c>
      <c s="29">
        <f>0+M9+M82+M123+M220+M245</f>
      </c>
    </row>
    <row r="9" spans="1:13" ht="12.75">
      <c r="A9" t="s">
        <v>47</v>
      </c>
      <c r="C9" s="31" t="s">
        <v>1069</v>
      </c>
      <c r="E9" s="33" t="s">
        <v>1070</v>
      </c>
      <c r="J9" s="32">
        <f>0</f>
      </c>
      <c s="32">
        <f>0</f>
      </c>
      <c s="32">
        <f>0+L10+L14+L18+L22+L26+L30+L34+L38+L42+L46+L50+L54+L58+L62+L66+L70+L74+L78</f>
      </c>
      <c s="32">
        <f>0+M10+M14+M18+M22+M26+M30+M34+M38+M42+M46+M50+M54+M58+M62+M66+M70+M74+M78</f>
      </c>
    </row>
    <row r="10" spans="1:16" ht="25.5">
      <c r="A10" t="s">
        <v>50</v>
      </c>
      <c s="34" t="s">
        <v>28</v>
      </c>
      <c s="34" t="s">
        <v>1071</v>
      </c>
      <c s="35" t="s">
        <v>5</v>
      </c>
      <c s="6" t="s">
        <v>1072</v>
      </c>
      <c s="36" t="s">
        <v>126</v>
      </c>
      <c s="37">
        <v>2527.215</v>
      </c>
      <c s="36">
        <v>0.00735</v>
      </c>
      <c s="36">
        <f>ROUND(G10*H10,6)</f>
      </c>
      <c r="L10" s="38">
        <v>0</v>
      </c>
      <c s="32">
        <f>ROUND(ROUND(L10,2)*ROUND(G10,3),2)</f>
      </c>
      <c s="36" t="s">
        <v>307</v>
      </c>
      <c>
        <f>(M10*21)/100</f>
      </c>
      <c t="s">
        <v>28</v>
      </c>
    </row>
    <row r="11" spans="1:5" ht="25.5">
      <c r="A11" s="35" t="s">
        <v>56</v>
      </c>
      <c r="E11" s="39" t="s">
        <v>1072</v>
      </c>
    </row>
    <row r="12" spans="1:5" ht="38.25">
      <c r="A12" s="35" t="s">
        <v>57</v>
      </c>
      <c r="E12" s="40" t="s">
        <v>1073</v>
      </c>
    </row>
    <row r="13" spans="1:5" ht="12.75">
      <c r="A13" t="s">
        <v>59</v>
      </c>
      <c r="E13" s="39" t="s">
        <v>1074</v>
      </c>
    </row>
    <row r="14" spans="1:16" ht="25.5">
      <c r="A14" t="s">
        <v>50</v>
      </c>
      <c s="34" t="s">
        <v>26</v>
      </c>
      <c s="34" t="s">
        <v>1075</v>
      </c>
      <c s="35" t="s">
        <v>5</v>
      </c>
      <c s="6" t="s">
        <v>1076</v>
      </c>
      <c s="36" t="s">
        <v>126</v>
      </c>
      <c s="37">
        <v>2653.576</v>
      </c>
      <c s="36">
        <v>0.01575</v>
      </c>
      <c s="36">
        <f>ROUND(G14*H14,6)</f>
      </c>
      <c r="L14" s="38">
        <v>0</v>
      </c>
      <c s="32">
        <f>ROUND(ROUND(L14,2)*ROUND(G14,3),2)</f>
      </c>
      <c s="36" t="s">
        <v>307</v>
      </c>
      <c>
        <f>(M14*21)/100</f>
      </c>
      <c t="s">
        <v>28</v>
      </c>
    </row>
    <row r="15" spans="1:5" ht="25.5">
      <c r="A15" s="35" t="s">
        <v>56</v>
      </c>
      <c r="E15" s="39" t="s">
        <v>1076</v>
      </c>
    </row>
    <row r="16" spans="1:5" ht="25.5">
      <c r="A16" s="35" t="s">
        <v>57</v>
      </c>
      <c r="E16" s="40" t="s">
        <v>1077</v>
      </c>
    </row>
    <row r="17" spans="1:5" ht="12.75">
      <c r="A17" t="s">
        <v>59</v>
      </c>
      <c r="E17" s="39" t="s">
        <v>1074</v>
      </c>
    </row>
    <row r="18" spans="1:16" ht="25.5">
      <c r="A18" t="s">
        <v>50</v>
      </c>
      <c s="34" t="s">
        <v>66</v>
      </c>
      <c s="34" t="s">
        <v>1078</v>
      </c>
      <c s="35" t="s">
        <v>5</v>
      </c>
      <c s="6" t="s">
        <v>1079</v>
      </c>
      <c s="36" t="s">
        <v>126</v>
      </c>
      <c s="37">
        <v>2358.734</v>
      </c>
      <c s="36">
        <v>0.003</v>
      </c>
      <c s="36">
        <f>ROUND(G18*H18,6)</f>
      </c>
      <c r="L18" s="38">
        <v>0</v>
      </c>
      <c s="32">
        <f>ROUND(ROUND(L18,2)*ROUND(G18,3),2)</f>
      </c>
      <c s="36" t="s">
        <v>307</v>
      </c>
      <c>
        <f>(M18*21)/100</f>
      </c>
      <c t="s">
        <v>28</v>
      </c>
    </row>
    <row r="19" spans="1:5" ht="25.5">
      <c r="A19" s="35" t="s">
        <v>56</v>
      </c>
      <c r="E19" s="39" t="s">
        <v>1079</v>
      </c>
    </row>
    <row r="20" spans="1:5" ht="25.5">
      <c r="A20" s="35" t="s">
        <v>57</v>
      </c>
      <c r="E20" s="40" t="s">
        <v>1080</v>
      </c>
    </row>
    <row r="21" spans="1:5" ht="12.75">
      <c r="A21" t="s">
        <v>59</v>
      </c>
      <c r="E21" s="39" t="s">
        <v>1081</v>
      </c>
    </row>
    <row r="22" spans="1:16" ht="25.5">
      <c r="A22" t="s">
        <v>50</v>
      </c>
      <c s="34" t="s">
        <v>72</v>
      </c>
      <c s="34" t="s">
        <v>1082</v>
      </c>
      <c s="35" t="s">
        <v>5</v>
      </c>
      <c s="6" t="s">
        <v>1083</v>
      </c>
      <c s="36" t="s">
        <v>126</v>
      </c>
      <c s="37">
        <v>6.615</v>
      </c>
      <c s="36">
        <v>0.044284</v>
      </c>
      <c s="36">
        <f>ROUND(G22*H22,6)</f>
      </c>
      <c r="L22" s="38">
        <v>0</v>
      </c>
      <c s="32">
        <f>ROUND(ROUND(L22,2)*ROUND(G22,3),2)</f>
      </c>
      <c s="36" t="s">
        <v>307</v>
      </c>
      <c>
        <f>(M22*21)/100</f>
      </c>
      <c t="s">
        <v>28</v>
      </c>
    </row>
    <row r="23" spans="1:5" ht="38.25">
      <c r="A23" s="35" t="s">
        <v>56</v>
      </c>
      <c r="E23" s="39" t="s">
        <v>1084</v>
      </c>
    </row>
    <row r="24" spans="1:5" ht="38.25">
      <c r="A24" s="35" t="s">
        <v>57</v>
      </c>
      <c r="E24" s="40" t="s">
        <v>1085</v>
      </c>
    </row>
    <row r="25" spans="1:5" ht="12.75">
      <c r="A25" t="s">
        <v>59</v>
      </c>
      <c r="E25" s="39" t="s">
        <v>5</v>
      </c>
    </row>
    <row r="26" spans="1:16" ht="25.5">
      <c r="A26" t="s">
        <v>50</v>
      </c>
      <c s="34" t="s">
        <v>27</v>
      </c>
      <c s="34" t="s">
        <v>1086</v>
      </c>
      <c s="35" t="s">
        <v>5</v>
      </c>
      <c s="6" t="s">
        <v>1083</v>
      </c>
      <c s="36" t="s">
        <v>126</v>
      </c>
      <c s="37">
        <v>143.226</v>
      </c>
      <c s="36">
        <v>0.045704</v>
      </c>
      <c s="36">
        <f>ROUND(G26*H26,6)</f>
      </c>
      <c r="L26" s="38">
        <v>0</v>
      </c>
      <c s="32">
        <f>ROUND(ROUND(L26,2)*ROUND(G26,3),2)</f>
      </c>
      <c s="36" t="s">
        <v>307</v>
      </c>
      <c>
        <f>(M26*21)/100</f>
      </c>
      <c t="s">
        <v>28</v>
      </c>
    </row>
    <row r="27" spans="1:5" ht="38.25">
      <c r="A27" s="35" t="s">
        <v>56</v>
      </c>
      <c r="E27" s="39" t="s">
        <v>1087</v>
      </c>
    </row>
    <row r="28" spans="1:5" ht="178.5">
      <c r="A28" s="35" t="s">
        <v>57</v>
      </c>
      <c r="E28" s="40" t="s">
        <v>1088</v>
      </c>
    </row>
    <row r="29" spans="1:5" ht="12.75">
      <c r="A29" t="s">
        <v>59</v>
      </c>
      <c r="E29" s="39" t="s">
        <v>5</v>
      </c>
    </row>
    <row r="30" spans="1:16" ht="25.5">
      <c r="A30" t="s">
        <v>50</v>
      </c>
      <c s="34" t="s">
        <v>81</v>
      </c>
      <c s="34" t="s">
        <v>1089</v>
      </c>
      <c s="35" t="s">
        <v>5</v>
      </c>
      <c s="6" t="s">
        <v>1090</v>
      </c>
      <c s="36" t="s">
        <v>126</v>
      </c>
      <c s="37">
        <v>33.645</v>
      </c>
      <c s="36">
        <v>0.053407</v>
      </c>
      <c s="36">
        <f>ROUND(G30*H30,6)</f>
      </c>
      <c r="L30" s="38">
        <v>0</v>
      </c>
      <c s="32">
        <f>ROUND(ROUND(L30,2)*ROUND(G30,3),2)</f>
      </c>
      <c s="36" t="s">
        <v>307</v>
      </c>
      <c>
        <f>(M30*21)/100</f>
      </c>
      <c t="s">
        <v>28</v>
      </c>
    </row>
    <row r="31" spans="1:5" ht="38.25">
      <c r="A31" s="35" t="s">
        <v>56</v>
      </c>
      <c r="E31" s="39" t="s">
        <v>1091</v>
      </c>
    </row>
    <row r="32" spans="1:5" ht="63.75">
      <c r="A32" s="35" t="s">
        <v>57</v>
      </c>
      <c r="E32" s="40" t="s">
        <v>1092</v>
      </c>
    </row>
    <row r="33" spans="1:5" ht="12.75">
      <c r="A33" t="s">
        <v>59</v>
      </c>
      <c r="E33" s="39" t="s">
        <v>5</v>
      </c>
    </row>
    <row r="34" spans="1:16" ht="25.5">
      <c r="A34" t="s">
        <v>50</v>
      </c>
      <c s="34" t="s">
        <v>86</v>
      </c>
      <c s="34" t="s">
        <v>1093</v>
      </c>
      <c s="35" t="s">
        <v>5</v>
      </c>
      <c s="6" t="s">
        <v>1090</v>
      </c>
      <c s="36" t="s">
        <v>126</v>
      </c>
      <c s="37">
        <v>22.2</v>
      </c>
      <c s="36">
        <v>0.052759</v>
      </c>
      <c s="36">
        <f>ROUND(G34*H34,6)</f>
      </c>
      <c r="L34" s="38">
        <v>0</v>
      </c>
      <c s="32">
        <f>ROUND(ROUND(L34,2)*ROUND(G34,3),2)</f>
      </c>
      <c s="36" t="s">
        <v>307</v>
      </c>
      <c>
        <f>(M34*21)/100</f>
      </c>
      <c t="s">
        <v>28</v>
      </c>
    </row>
    <row r="35" spans="1:5" ht="38.25">
      <c r="A35" s="35" t="s">
        <v>56</v>
      </c>
      <c r="E35" s="39" t="s">
        <v>1094</v>
      </c>
    </row>
    <row r="36" spans="1:5" ht="38.25">
      <c r="A36" s="35" t="s">
        <v>57</v>
      </c>
      <c r="E36" s="40" t="s">
        <v>1095</v>
      </c>
    </row>
    <row r="37" spans="1:5" ht="12.75">
      <c r="A37" t="s">
        <v>59</v>
      </c>
      <c r="E37" s="39" t="s">
        <v>5</v>
      </c>
    </row>
    <row r="38" spans="1:16" ht="25.5">
      <c r="A38" t="s">
        <v>50</v>
      </c>
      <c s="34" t="s">
        <v>149</v>
      </c>
      <c s="34" t="s">
        <v>1096</v>
      </c>
      <c s="35" t="s">
        <v>5</v>
      </c>
      <c s="6" t="s">
        <v>1097</v>
      </c>
      <c s="36" t="s">
        <v>126</v>
      </c>
      <c s="37">
        <v>34.158</v>
      </c>
      <c s="36">
        <v>0.045544</v>
      </c>
      <c s="36">
        <f>ROUND(G38*H38,6)</f>
      </c>
      <c r="L38" s="38">
        <v>0</v>
      </c>
      <c s="32">
        <f>ROUND(ROUND(L38,2)*ROUND(G38,3),2)</f>
      </c>
      <c s="36" t="s">
        <v>307</v>
      </c>
      <c>
        <f>(M38*21)/100</f>
      </c>
      <c t="s">
        <v>28</v>
      </c>
    </row>
    <row r="39" spans="1:5" ht="38.25">
      <c r="A39" s="35" t="s">
        <v>56</v>
      </c>
      <c r="E39" s="39" t="s">
        <v>1098</v>
      </c>
    </row>
    <row r="40" spans="1:5" ht="114.75">
      <c r="A40" s="35" t="s">
        <v>57</v>
      </c>
      <c r="E40" s="40" t="s">
        <v>1099</v>
      </c>
    </row>
    <row r="41" spans="1:5" ht="12.75">
      <c r="A41" t="s">
        <v>59</v>
      </c>
      <c r="E41" s="39" t="s">
        <v>5</v>
      </c>
    </row>
    <row r="42" spans="1:16" ht="25.5">
      <c r="A42" t="s">
        <v>50</v>
      </c>
      <c s="34" t="s">
        <v>159</v>
      </c>
      <c s="34" t="s">
        <v>1100</v>
      </c>
      <c s="35" t="s">
        <v>5</v>
      </c>
      <c s="6" t="s">
        <v>1097</v>
      </c>
      <c s="36" t="s">
        <v>126</v>
      </c>
      <c s="37">
        <v>31.56</v>
      </c>
      <c s="36">
        <v>0.046964</v>
      </c>
      <c s="36">
        <f>ROUND(G42*H42,6)</f>
      </c>
      <c r="L42" s="38">
        <v>0</v>
      </c>
      <c s="32">
        <f>ROUND(ROUND(L42,2)*ROUND(G42,3),2)</f>
      </c>
      <c s="36" t="s">
        <v>307</v>
      </c>
      <c>
        <f>(M42*21)/100</f>
      </c>
      <c t="s">
        <v>28</v>
      </c>
    </row>
    <row r="43" spans="1:5" ht="38.25">
      <c r="A43" s="35" t="s">
        <v>56</v>
      </c>
      <c r="E43" s="39" t="s">
        <v>1101</v>
      </c>
    </row>
    <row r="44" spans="1:5" ht="89.25">
      <c r="A44" s="35" t="s">
        <v>57</v>
      </c>
      <c r="E44" s="40" t="s">
        <v>1102</v>
      </c>
    </row>
    <row r="45" spans="1:5" ht="12.75">
      <c r="A45" t="s">
        <v>59</v>
      </c>
      <c r="E45" s="39" t="s">
        <v>5</v>
      </c>
    </row>
    <row r="46" spans="1:16" ht="25.5">
      <c r="A46" t="s">
        <v>50</v>
      </c>
      <c s="34" t="s">
        <v>164</v>
      </c>
      <c s="34" t="s">
        <v>1103</v>
      </c>
      <c s="35" t="s">
        <v>5</v>
      </c>
      <c s="6" t="s">
        <v>1104</v>
      </c>
      <c s="36" t="s">
        <v>126</v>
      </c>
      <c s="37">
        <v>10.14</v>
      </c>
      <c s="36">
        <v>0.056888</v>
      </c>
      <c s="36">
        <f>ROUND(G46*H46,6)</f>
      </c>
      <c r="L46" s="38">
        <v>0</v>
      </c>
      <c s="32">
        <f>ROUND(ROUND(L46,2)*ROUND(G46,3),2)</f>
      </c>
      <c s="36" t="s">
        <v>307</v>
      </c>
      <c>
        <f>(M46*21)/100</f>
      </c>
      <c t="s">
        <v>28</v>
      </c>
    </row>
    <row r="47" spans="1:5" ht="38.25">
      <c r="A47" s="35" t="s">
        <v>56</v>
      </c>
      <c r="E47" s="39" t="s">
        <v>1105</v>
      </c>
    </row>
    <row r="48" spans="1:5" ht="51">
      <c r="A48" s="35" t="s">
        <v>57</v>
      </c>
      <c r="E48" s="40" t="s">
        <v>1106</v>
      </c>
    </row>
    <row r="49" spans="1:5" ht="12.75">
      <c r="A49" t="s">
        <v>59</v>
      </c>
      <c r="E49" s="39" t="s">
        <v>5</v>
      </c>
    </row>
    <row r="50" spans="1:16" ht="25.5">
      <c r="A50" t="s">
        <v>50</v>
      </c>
      <c s="34" t="s">
        <v>167</v>
      </c>
      <c s="34" t="s">
        <v>1107</v>
      </c>
      <c s="35" t="s">
        <v>5</v>
      </c>
      <c s="6" t="s">
        <v>1104</v>
      </c>
      <c s="36" t="s">
        <v>126</v>
      </c>
      <c s="37">
        <v>270.63</v>
      </c>
      <c s="36">
        <v>0.059838</v>
      </c>
      <c s="36">
        <f>ROUND(G50*H50,6)</f>
      </c>
      <c r="L50" s="38">
        <v>0</v>
      </c>
      <c s="32">
        <f>ROUND(ROUND(L50,2)*ROUND(G50,3),2)</f>
      </c>
      <c s="36" t="s">
        <v>307</v>
      </c>
      <c>
        <f>(M50*21)/100</f>
      </c>
      <c t="s">
        <v>28</v>
      </c>
    </row>
    <row r="51" spans="1:5" ht="38.25">
      <c r="A51" s="35" t="s">
        <v>56</v>
      </c>
      <c r="E51" s="39" t="s">
        <v>1108</v>
      </c>
    </row>
    <row r="52" spans="1:5" ht="102">
      <c r="A52" s="35" t="s">
        <v>57</v>
      </c>
      <c r="E52" s="40" t="s">
        <v>1109</v>
      </c>
    </row>
    <row r="53" spans="1:5" ht="12.75">
      <c r="A53" t="s">
        <v>59</v>
      </c>
      <c r="E53" s="39" t="s">
        <v>5</v>
      </c>
    </row>
    <row r="54" spans="1:16" ht="25.5">
      <c r="A54" t="s">
        <v>50</v>
      </c>
      <c s="34" t="s">
        <v>112</v>
      </c>
      <c s="34" t="s">
        <v>1110</v>
      </c>
      <c s="35" t="s">
        <v>5</v>
      </c>
      <c s="6" t="s">
        <v>1111</v>
      </c>
      <c s="36" t="s">
        <v>126</v>
      </c>
      <c s="37">
        <v>629.697</v>
      </c>
      <c s="36">
        <v>0.0014</v>
      </c>
      <c s="36">
        <f>ROUND(G54*H54,6)</f>
      </c>
      <c r="L54" s="38">
        <v>0</v>
      </c>
      <c s="32">
        <f>ROUND(ROUND(L54,2)*ROUND(G54,3),2)</f>
      </c>
      <c s="36" t="s">
        <v>307</v>
      </c>
      <c>
        <f>(M54*21)/100</f>
      </c>
      <c t="s">
        <v>28</v>
      </c>
    </row>
    <row r="55" spans="1:5" ht="25.5">
      <c r="A55" s="35" t="s">
        <v>56</v>
      </c>
      <c r="E55" s="39" t="s">
        <v>1111</v>
      </c>
    </row>
    <row r="56" spans="1:5" ht="153">
      <c r="A56" s="35" t="s">
        <v>57</v>
      </c>
      <c r="E56" s="40" t="s">
        <v>1112</v>
      </c>
    </row>
    <row r="57" spans="1:5" ht="12.75">
      <c r="A57" t="s">
        <v>59</v>
      </c>
      <c r="E57" s="39" t="s">
        <v>5</v>
      </c>
    </row>
    <row r="58" spans="1:16" ht="38.25">
      <c r="A58" t="s">
        <v>50</v>
      </c>
      <c s="34" t="s">
        <v>175</v>
      </c>
      <c s="34" t="s">
        <v>1113</v>
      </c>
      <c s="35" t="s">
        <v>5</v>
      </c>
      <c s="6" t="s">
        <v>1114</v>
      </c>
      <c s="36" t="s">
        <v>126</v>
      </c>
      <c s="37">
        <v>5.655</v>
      </c>
      <c s="36">
        <v>0.011815</v>
      </c>
      <c s="36">
        <f>ROUND(G58*H58,6)</f>
      </c>
      <c r="L58" s="38">
        <v>0</v>
      </c>
      <c s="32">
        <f>ROUND(ROUND(L58,2)*ROUND(G58,3),2)</f>
      </c>
      <c s="36" t="s">
        <v>307</v>
      </c>
      <c>
        <f>(M58*21)/100</f>
      </c>
      <c t="s">
        <v>28</v>
      </c>
    </row>
    <row r="59" spans="1:5" ht="38.25">
      <c r="A59" s="35" t="s">
        <v>56</v>
      </c>
      <c r="E59" s="39" t="s">
        <v>1115</v>
      </c>
    </row>
    <row r="60" spans="1:5" ht="51">
      <c r="A60" s="35" t="s">
        <v>57</v>
      </c>
      <c r="E60" s="40" t="s">
        <v>1116</v>
      </c>
    </row>
    <row r="61" spans="1:5" ht="12.75">
      <c r="A61" t="s">
        <v>59</v>
      </c>
      <c r="E61" s="39" t="s">
        <v>5</v>
      </c>
    </row>
    <row r="62" spans="1:16" ht="38.25">
      <c r="A62" t="s">
        <v>50</v>
      </c>
      <c s="34" t="s">
        <v>122</v>
      </c>
      <c s="34" t="s">
        <v>1117</v>
      </c>
      <c s="35" t="s">
        <v>5</v>
      </c>
      <c s="6" t="s">
        <v>1118</v>
      </c>
      <c s="36" t="s">
        <v>126</v>
      </c>
      <c s="37">
        <v>71.868</v>
      </c>
      <c s="36">
        <v>0.01213</v>
      </c>
      <c s="36">
        <f>ROUND(G62*H62,6)</f>
      </c>
      <c r="L62" s="38">
        <v>0</v>
      </c>
      <c s="32">
        <f>ROUND(ROUND(L62,2)*ROUND(G62,3),2)</f>
      </c>
      <c s="36" t="s">
        <v>307</v>
      </c>
      <c>
        <f>(M62*21)/100</f>
      </c>
      <c t="s">
        <v>28</v>
      </c>
    </row>
    <row r="63" spans="1:5" ht="38.25">
      <c r="A63" s="35" t="s">
        <v>56</v>
      </c>
      <c r="E63" s="39" t="s">
        <v>1119</v>
      </c>
    </row>
    <row r="64" spans="1:5" ht="204">
      <c r="A64" s="35" t="s">
        <v>57</v>
      </c>
      <c r="E64" s="40" t="s">
        <v>1120</v>
      </c>
    </row>
    <row r="65" spans="1:5" ht="12.75">
      <c r="A65" t="s">
        <v>59</v>
      </c>
      <c r="E65" s="39" t="s">
        <v>5</v>
      </c>
    </row>
    <row r="66" spans="1:16" ht="38.25">
      <c r="A66" t="s">
        <v>50</v>
      </c>
      <c s="34" t="s">
        <v>187</v>
      </c>
      <c s="34" t="s">
        <v>1121</v>
      </c>
      <c s="35" t="s">
        <v>5</v>
      </c>
      <c s="6" t="s">
        <v>1122</v>
      </c>
      <c s="36" t="s">
        <v>126</v>
      </c>
      <c s="37">
        <v>53.298</v>
      </c>
      <c s="36">
        <v>0.014376</v>
      </c>
      <c s="36">
        <f>ROUND(G66*H66,6)</f>
      </c>
      <c r="L66" s="38">
        <v>0</v>
      </c>
      <c s="32">
        <f>ROUND(ROUND(L66,2)*ROUND(G66,3),2)</f>
      </c>
      <c s="36" t="s">
        <v>307</v>
      </c>
      <c>
        <f>(M66*21)/100</f>
      </c>
      <c t="s">
        <v>28</v>
      </c>
    </row>
    <row r="67" spans="1:5" ht="38.25">
      <c r="A67" s="35" t="s">
        <v>56</v>
      </c>
      <c r="E67" s="39" t="s">
        <v>1122</v>
      </c>
    </row>
    <row r="68" spans="1:5" ht="25.5">
      <c r="A68" s="35" t="s">
        <v>57</v>
      </c>
      <c r="E68" s="40" t="s">
        <v>1123</v>
      </c>
    </row>
    <row r="69" spans="1:5" ht="12.75">
      <c r="A69" t="s">
        <v>59</v>
      </c>
      <c r="E69" s="39" t="s">
        <v>5</v>
      </c>
    </row>
    <row r="70" spans="1:16" ht="38.25">
      <c r="A70" t="s">
        <v>50</v>
      </c>
      <c s="34" t="s">
        <v>130</v>
      </c>
      <c s="34" t="s">
        <v>1124</v>
      </c>
      <c s="35" t="s">
        <v>5</v>
      </c>
      <c s="6" t="s">
        <v>1125</v>
      </c>
      <c s="36" t="s">
        <v>54</v>
      </c>
      <c s="37">
        <v>32.202</v>
      </c>
      <c s="36">
        <v>0</v>
      </c>
      <c s="36">
        <f>ROUND(G70*H70,6)</f>
      </c>
      <c r="L70" s="38">
        <v>0</v>
      </c>
      <c s="32">
        <f>ROUND(ROUND(L70,2)*ROUND(G70,3),2)</f>
      </c>
      <c s="36" t="s">
        <v>307</v>
      </c>
      <c>
        <f>(M70*21)/100</f>
      </c>
      <c t="s">
        <v>28</v>
      </c>
    </row>
    <row r="71" spans="1:5" ht="38.25">
      <c r="A71" s="35" t="s">
        <v>56</v>
      </c>
      <c r="E71" s="39" t="s">
        <v>1126</v>
      </c>
    </row>
    <row r="72" spans="1:5" ht="12.75">
      <c r="A72" s="35" t="s">
        <v>57</v>
      </c>
      <c r="E72" s="40" t="s">
        <v>5</v>
      </c>
    </row>
    <row r="73" spans="1:5" ht="12.75">
      <c r="A73" t="s">
        <v>59</v>
      </c>
      <c r="E73" s="39" t="s">
        <v>5</v>
      </c>
    </row>
    <row r="74" spans="1:16" ht="38.25">
      <c r="A74" t="s">
        <v>50</v>
      </c>
      <c s="34" t="s">
        <v>153</v>
      </c>
      <c s="34" t="s">
        <v>1127</v>
      </c>
      <c s="35" t="s">
        <v>5</v>
      </c>
      <c s="6" t="s">
        <v>771</v>
      </c>
      <c s="36" t="s">
        <v>54</v>
      </c>
      <c s="37">
        <v>71.291</v>
      </c>
      <c s="36">
        <v>0</v>
      </c>
      <c s="36">
        <f>ROUND(G74*H74,6)</f>
      </c>
      <c r="L74" s="38">
        <v>0</v>
      </c>
      <c s="32">
        <f>ROUND(ROUND(L74,2)*ROUND(G74,3),2)</f>
      </c>
      <c s="36" t="s">
        <v>307</v>
      </c>
      <c>
        <f>(M74*21)/100</f>
      </c>
      <c t="s">
        <v>28</v>
      </c>
    </row>
    <row r="75" spans="1:5" ht="38.25">
      <c r="A75" s="35" t="s">
        <v>56</v>
      </c>
      <c r="E75" s="39" t="s">
        <v>1128</v>
      </c>
    </row>
    <row r="76" spans="1:5" ht="12.75">
      <c r="A76" s="35" t="s">
        <v>57</v>
      </c>
      <c r="E76" s="40" t="s">
        <v>5</v>
      </c>
    </row>
    <row r="77" spans="1:5" ht="12.75">
      <c r="A77" t="s">
        <v>59</v>
      </c>
      <c r="E77" s="39" t="s">
        <v>5</v>
      </c>
    </row>
    <row r="78" spans="1:16" ht="25.5">
      <c r="A78" t="s">
        <v>50</v>
      </c>
      <c s="34" t="s">
        <v>1129</v>
      </c>
      <c s="34" t="s">
        <v>1130</v>
      </c>
      <c s="35" t="s">
        <v>5</v>
      </c>
      <c s="6" t="s">
        <v>1131</v>
      </c>
      <c s="36" t="s">
        <v>126</v>
      </c>
      <c s="37">
        <v>2024.386</v>
      </c>
      <c s="36">
        <v>0.0019</v>
      </c>
      <c s="36">
        <f>ROUND(G78*H78,6)</f>
      </c>
      <c r="L78" s="38">
        <v>0</v>
      </c>
      <c s="32">
        <f>ROUND(ROUND(L78,2)*ROUND(G78,3),2)</f>
      </c>
      <c s="36" t="s">
        <v>55</v>
      </c>
      <c>
        <f>(M78*21)/100</f>
      </c>
      <c t="s">
        <v>28</v>
      </c>
    </row>
    <row r="79" spans="1:5" ht="25.5">
      <c r="A79" s="35" t="s">
        <v>56</v>
      </c>
      <c r="E79" s="39" t="s">
        <v>1131</v>
      </c>
    </row>
    <row r="80" spans="1:5" ht="357">
      <c r="A80" s="35" t="s">
        <v>57</v>
      </c>
      <c r="E80" s="40" t="s">
        <v>1132</v>
      </c>
    </row>
    <row r="81" spans="1:5" ht="38.25">
      <c r="A81" t="s">
        <v>59</v>
      </c>
      <c r="E81" s="39" t="s">
        <v>1133</v>
      </c>
    </row>
    <row r="82" spans="1:13" ht="12.75">
      <c r="A82" t="s">
        <v>47</v>
      </c>
      <c r="C82" s="31" t="s">
        <v>893</v>
      </c>
      <c r="E82" s="33" t="s">
        <v>894</v>
      </c>
      <c r="J82" s="32">
        <f>0</f>
      </c>
      <c s="32">
        <f>0</f>
      </c>
      <c s="32">
        <f>0+L83+L87+L91+L95+L99+L103+L107+L111+L115+L119</f>
      </c>
      <c s="32">
        <f>0+M83+M87+M91+M95+M99+M103+M107+M111+M115+M119</f>
      </c>
    </row>
    <row r="83" spans="1:16" ht="25.5">
      <c r="A83" t="s">
        <v>50</v>
      </c>
      <c s="34" t="s">
        <v>231</v>
      </c>
      <c s="34" t="s">
        <v>1134</v>
      </c>
      <c s="35" t="s">
        <v>5</v>
      </c>
      <c s="6" t="s">
        <v>1135</v>
      </c>
      <c s="36" t="s">
        <v>147</v>
      </c>
      <c s="37">
        <v>551.2</v>
      </c>
      <c s="36">
        <v>3.2E-05</v>
      </c>
      <c s="36">
        <f>ROUND(G83*H83,6)</f>
      </c>
      <c r="L83" s="38">
        <v>0</v>
      </c>
      <c s="32">
        <f>ROUND(ROUND(L83,2)*ROUND(G83,3),2)</f>
      </c>
      <c s="36" t="s">
        <v>307</v>
      </c>
      <c>
        <f>(M83*21)/100</f>
      </c>
      <c t="s">
        <v>28</v>
      </c>
    </row>
    <row r="84" spans="1:5" ht="25.5">
      <c r="A84" s="35" t="s">
        <v>56</v>
      </c>
      <c r="E84" s="39" t="s">
        <v>1135</v>
      </c>
    </row>
    <row r="85" spans="1:5" ht="102">
      <c r="A85" s="35" t="s">
        <v>57</v>
      </c>
      <c r="E85" s="40" t="s">
        <v>1136</v>
      </c>
    </row>
    <row r="86" spans="1:5" ht="12.75">
      <c r="A86" t="s">
        <v>59</v>
      </c>
      <c r="E86" s="39" t="s">
        <v>5</v>
      </c>
    </row>
    <row r="87" spans="1:16" ht="25.5">
      <c r="A87" t="s">
        <v>50</v>
      </c>
      <c s="34" t="s">
        <v>294</v>
      </c>
      <c s="34" t="s">
        <v>1137</v>
      </c>
      <c s="35" t="s">
        <v>5</v>
      </c>
      <c s="6" t="s">
        <v>1138</v>
      </c>
      <c s="36" t="s">
        <v>147</v>
      </c>
      <c s="37">
        <v>468.95</v>
      </c>
      <c s="36">
        <v>0.000233</v>
      </c>
      <c s="36">
        <f>ROUND(G87*H87,6)</f>
      </c>
      <c r="L87" s="38">
        <v>0</v>
      </c>
      <c s="32">
        <f>ROUND(ROUND(L87,2)*ROUND(G87,3),2)</f>
      </c>
      <c s="36" t="s">
        <v>307</v>
      </c>
      <c>
        <f>(M87*21)/100</f>
      </c>
      <c t="s">
        <v>28</v>
      </c>
    </row>
    <row r="88" spans="1:5" ht="25.5">
      <c r="A88" s="35" t="s">
        <v>56</v>
      </c>
      <c r="E88" s="39" t="s">
        <v>1138</v>
      </c>
    </row>
    <row r="89" spans="1:5" ht="76.5">
      <c r="A89" s="35" t="s">
        <v>57</v>
      </c>
      <c r="E89" s="40" t="s">
        <v>1139</v>
      </c>
    </row>
    <row r="90" spans="1:5" ht="12.75">
      <c r="A90" t="s">
        <v>59</v>
      </c>
      <c r="E90" s="39" t="s">
        <v>5</v>
      </c>
    </row>
    <row r="91" spans="1:16" ht="25.5">
      <c r="A91" t="s">
        <v>50</v>
      </c>
      <c s="34" t="s">
        <v>299</v>
      </c>
      <c s="34" t="s">
        <v>1140</v>
      </c>
      <c s="35" t="s">
        <v>5</v>
      </c>
      <c s="6" t="s">
        <v>1141</v>
      </c>
      <c s="36" t="s">
        <v>147</v>
      </c>
      <c s="37">
        <v>164.9</v>
      </c>
      <c s="36">
        <v>6E-06</v>
      </c>
      <c s="36">
        <f>ROUND(G91*H91,6)</f>
      </c>
      <c r="L91" s="38">
        <v>0</v>
      </c>
      <c s="32">
        <f>ROUND(ROUND(L91,2)*ROUND(G91,3),2)</f>
      </c>
      <c s="36" t="s">
        <v>307</v>
      </c>
      <c>
        <f>(M91*21)/100</f>
      </c>
      <c t="s">
        <v>28</v>
      </c>
    </row>
    <row r="92" spans="1:5" ht="25.5">
      <c r="A92" s="35" t="s">
        <v>56</v>
      </c>
      <c r="E92" s="39" t="s">
        <v>1141</v>
      </c>
    </row>
    <row r="93" spans="1:5" ht="12.75">
      <c r="A93" s="35" t="s">
        <v>57</v>
      </c>
      <c r="E93" s="40" t="s">
        <v>1142</v>
      </c>
    </row>
    <row r="94" spans="1:5" ht="12.75">
      <c r="A94" t="s">
        <v>59</v>
      </c>
      <c r="E94" s="39" t="s">
        <v>5</v>
      </c>
    </row>
    <row r="95" spans="1:16" ht="25.5">
      <c r="A95" t="s">
        <v>50</v>
      </c>
      <c s="34" t="s">
        <v>315</v>
      </c>
      <c s="34" t="s">
        <v>1143</v>
      </c>
      <c s="35" t="s">
        <v>5</v>
      </c>
      <c s="6" t="s">
        <v>1144</v>
      </c>
      <c s="36" t="s">
        <v>147</v>
      </c>
      <c s="37">
        <v>304.05</v>
      </c>
      <c s="36">
        <v>8E-06</v>
      </c>
      <c s="36">
        <f>ROUND(G95*H95,6)</f>
      </c>
      <c r="L95" s="38">
        <v>0</v>
      </c>
      <c s="32">
        <f>ROUND(ROUND(L95,2)*ROUND(G95,3),2)</f>
      </c>
      <c s="36" t="s">
        <v>307</v>
      </c>
      <c>
        <f>(M95*21)/100</f>
      </c>
      <c t="s">
        <v>28</v>
      </c>
    </row>
    <row r="96" spans="1:5" ht="25.5">
      <c r="A96" s="35" t="s">
        <v>56</v>
      </c>
      <c r="E96" s="39" t="s">
        <v>1144</v>
      </c>
    </row>
    <row r="97" spans="1:5" ht="25.5">
      <c r="A97" s="35" t="s">
        <v>57</v>
      </c>
      <c r="E97" s="40" t="s">
        <v>1145</v>
      </c>
    </row>
    <row r="98" spans="1:5" ht="12.75">
      <c r="A98" t="s">
        <v>59</v>
      </c>
      <c r="E98" s="39" t="s">
        <v>5</v>
      </c>
    </row>
    <row r="99" spans="1:16" ht="12.75">
      <c r="A99" t="s">
        <v>50</v>
      </c>
      <c s="34" t="s">
        <v>395</v>
      </c>
      <c s="34" t="s">
        <v>1146</v>
      </c>
      <c s="35" t="s">
        <v>5</v>
      </c>
      <c s="6" t="s">
        <v>1147</v>
      </c>
      <c s="36" t="s">
        <v>126</v>
      </c>
      <c s="37">
        <v>939.169</v>
      </c>
      <c s="36">
        <v>0.11</v>
      </c>
      <c s="36">
        <f>ROUND(G99*H99,6)</f>
      </c>
      <c r="L99" s="38">
        <v>0</v>
      </c>
      <c s="32">
        <f>ROUND(ROUND(L99,2)*ROUND(G99,3),2)</f>
      </c>
      <c s="36" t="s">
        <v>307</v>
      </c>
      <c>
        <f>(M99*21)/100</f>
      </c>
      <c t="s">
        <v>28</v>
      </c>
    </row>
    <row r="100" spans="1:5" ht="12.75">
      <c r="A100" s="35" t="s">
        <v>56</v>
      </c>
      <c r="E100" s="39" t="s">
        <v>1147</v>
      </c>
    </row>
    <row r="101" spans="1:5" ht="25.5">
      <c r="A101" s="35" t="s">
        <v>57</v>
      </c>
      <c r="E101" s="40" t="s">
        <v>1148</v>
      </c>
    </row>
    <row r="102" spans="1:5" ht="12.75">
      <c r="A102" t="s">
        <v>59</v>
      </c>
      <c r="E102" s="39" t="s">
        <v>5</v>
      </c>
    </row>
    <row r="103" spans="1:16" ht="12.75">
      <c r="A103" t="s">
        <v>50</v>
      </c>
      <c s="34" t="s">
        <v>318</v>
      </c>
      <c s="34" t="s">
        <v>1149</v>
      </c>
      <c s="35" t="s">
        <v>5</v>
      </c>
      <c s="6" t="s">
        <v>1150</v>
      </c>
      <c s="36" t="s">
        <v>126</v>
      </c>
      <c s="37">
        <v>853.79</v>
      </c>
      <c s="36">
        <v>0.02234</v>
      </c>
      <c s="36">
        <f>ROUND(G103*H103,6)</f>
      </c>
      <c r="L103" s="38">
        <v>0</v>
      </c>
      <c s="32">
        <f>ROUND(ROUND(L103,2)*ROUND(G103,3),2)</f>
      </c>
      <c s="36" t="s">
        <v>307</v>
      </c>
      <c>
        <f>(M103*21)/100</f>
      </c>
      <c t="s">
        <v>28</v>
      </c>
    </row>
    <row r="104" spans="1:5" ht="12.75">
      <c r="A104" s="35" t="s">
        <v>56</v>
      </c>
      <c r="E104" s="39" t="s">
        <v>1150</v>
      </c>
    </row>
    <row r="105" spans="1:5" ht="409.5">
      <c r="A105" s="35" t="s">
        <v>57</v>
      </c>
      <c r="E105" s="40" t="s">
        <v>1151</v>
      </c>
    </row>
    <row r="106" spans="1:5" ht="12.75">
      <c r="A106" t="s">
        <v>59</v>
      </c>
      <c r="E106" s="39" t="s">
        <v>5</v>
      </c>
    </row>
    <row r="107" spans="1:16" ht="12.75">
      <c r="A107" t="s">
        <v>50</v>
      </c>
      <c s="34" t="s">
        <v>322</v>
      </c>
      <c s="34" t="s">
        <v>1152</v>
      </c>
      <c s="35" t="s">
        <v>5</v>
      </c>
      <c s="6" t="s">
        <v>1153</v>
      </c>
      <c s="36" t="s">
        <v>126</v>
      </c>
      <c s="37">
        <v>521.69</v>
      </c>
      <c s="36">
        <v>0.000132</v>
      </c>
      <c s="36">
        <f>ROUND(G107*H107,6)</f>
      </c>
      <c r="L107" s="38">
        <v>0</v>
      </c>
      <c s="32">
        <f>ROUND(ROUND(L107,2)*ROUND(G107,3),2)</f>
      </c>
      <c s="36" t="s">
        <v>307</v>
      </c>
      <c>
        <f>(M107*21)/100</f>
      </c>
      <c t="s">
        <v>28</v>
      </c>
    </row>
    <row r="108" spans="1:5" ht="12.75">
      <c r="A108" s="35" t="s">
        <v>56</v>
      </c>
      <c r="E108" s="39" t="s">
        <v>1153</v>
      </c>
    </row>
    <row r="109" spans="1:5" ht="409.5">
      <c r="A109" s="35" t="s">
        <v>57</v>
      </c>
      <c r="E109" s="40" t="s">
        <v>1154</v>
      </c>
    </row>
    <row r="110" spans="1:5" ht="12.75">
      <c r="A110" t="s">
        <v>59</v>
      </c>
      <c r="E110" s="39" t="s">
        <v>5</v>
      </c>
    </row>
    <row r="111" spans="1:16" ht="25.5">
      <c r="A111" t="s">
        <v>50</v>
      </c>
      <c s="34" t="s">
        <v>309</v>
      </c>
      <c s="34" t="s">
        <v>1155</v>
      </c>
      <c s="35" t="s">
        <v>5</v>
      </c>
      <c s="6" t="s">
        <v>1156</v>
      </c>
      <c s="36" t="s">
        <v>147</v>
      </c>
      <c s="37">
        <v>73.85</v>
      </c>
      <c s="36">
        <v>0.01</v>
      </c>
      <c s="36">
        <f>ROUND(G111*H111,6)</f>
      </c>
      <c r="L111" s="38">
        <v>0</v>
      </c>
      <c s="32">
        <f>ROUND(ROUND(L111,2)*ROUND(G111,3),2)</f>
      </c>
      <c s="36" t="s">
        <v>55</v>
      </c>
      <c>
        <f>(M111*21)/100</f>
      </c>
      <c t="s">
        <v>28</v>
      </c>
    </row>
    <row r="112" spans="1:5" ht="25.5">
      <c r="A112" s="35" t="s">
        <v>56</v>
      </c>
      <c r="E112" s="39" t="s">
        <v>1156</v>
      </c>
    </row>
    <row r="113" spans="1:5" ht="12.75">
      <c r="A113" s="35" t="s">
        <v>57</v>
      </c>
      <c r="E113" s="40" t="s">
        <v>1157</v>
      </c>
    </row>
    <row r="114" spans="1:5" ht="38.25">
      <c r="A114" t="s">
        <v>59</v>
      </c>
      <c r="E114" s="39" t="s">
        <v>1158</v>
      </c>
    </row>
    <row r="115" spans="1:16" ht="25.5">
      <c r="A115" t="s">
        <v>50</v>
      </c>
      <c s="34" t="s">
        <v>511</v>
      </c>
      <c s="34" t="s">
        <v>1159</v>
      </c>
      <c s="35" t="s">
        <v>5</v>
      </c>
      <c s="6" t="s">
        <v>1160</v>
      </c>
      <c s="36" t="s">
        <v>147</v>
      </c>
      <c s="37">
        <v>8.05</v>
      </c>
      <c s="36">
        <v>0.01</v>
      </c>
      <c s="36">
        <f>ROUND(G115*H115,6)</f>
      </c>
      <c r="L115" s="38">
        <v>0</v>
      </c>
      <c s="32">
        <f>ROUND(ROUND(L115,2)*ROUND(G115,3),2)</f>
      </c>
      <c s="36" t="s">
        <v>55</v>
      </c>
      <c>
        <f>(M115*21)/100</f>
      </c>
      <c t="s">
        <v>28</v>
      </c>
    </row>
    <row r="116" spans="1:5" ht="25.5">
      <c r="A116" s="35" t="s">
        <v>56</v>
      </c>
      <c r="E116" s="39" t="s">
        <v>1160</v>
      </c>
    </row>
    <row r="117" spans="1:5" ht="12.75">
      <c r="A117" s="35" t="s">
        <v>57</v>
      </c>
      <c r="E117" s="40" t="s">
        <v>1161</v>
      </c>
    </row>
    <row r="118" spans="1:5" ht="38.25">
      <c r="A118" t="s">
        <v>59</v>
      </c>
      <c r="E118" s="39" t="s">
        <v>1158</v>
      </c>
    </row>
    <row r="119" spans="1:16" ht="12.75">
      <c r="A119" t="s">
        <v>50</v>
      </c>
      <c s="34" t="s">
        <v>516</v>
      </c>
      <c s="34" t="s">
        <v>1162</v>
      </c>
      <c s="35" t="s">
        <v>5</v>
      </c>
      <c s="6" t="s">
        <v>1163</v>
      </c>
      <c s="36" t="s">
        <v>54</v>
      </c>
      <c s="37">
        <v>123.4</v>
      </c>
      <c s="36">
        <v>0</v>
      </c>
      <c s="36">
        <f>ROUND(G119*H119,6)</f>
      </c>
      <c r="L119" s="38">
        <v>0</v>
      </c>
      <c s="32">
        <f>ROUND(ROUND(L119,2)*ROUND(G119,3),2)</f>
      </c>
      <c s="36" t="s">
        <v>55</v>
      </c>
      <c>
        <f>(M119*21)/100</f>
      </c>
      <c t="s">
        <v>28</v>
      </c>
    </row>
    <row r="120" spans="1:5" ht="12.75">
      <c r="A120" s="35" t="s">
        <v>56</v>
      </c>
      <c r="E120" s="39" t="s">
        <v>1163</v>
      </c>
    </row>
    <row r="121" spans="1:5" ht="12.75">
      <c r="A121" s="35" t="s">
        <v>57</v>
      </c>
      <c r="E121" s="40" t="s">
        <v>5</v>
      </c>
    </row>
    <row r="122" spans="1:5" ht="12.75">
      <c r="A122" t="s">
        <v>59</v>
      </c>
      <c r="E122" s="39" t="s">
        <v>5</v>
      </c>
    </row>
    <row r="123" spans="1:13" ht="12.75">
      <c r="A123" t="s">
        <v>47</v>
      </c>
      <c r="C123" s="31" t="s">
        <v>909</v>
      </c>
      <c r="E123" s="33" t="s">
        <v>910</v>
      </c>
      <c r="J123" s="32">
        <f>0</f>
      </c>
      <c s="32">
        <f>0</f>
      </c>
      <c s="32">
        <f>0+L124+L128+L132+L136+L140+L144+L148+L152+L156+L160+L164+L168+L172+L176+L180+L184+L188+L192+L196+L200+L204+L208+L212+L216</f>
      </c>
      <c s="32">
        <f>0+M124+M128+M132+M136+M140+M144+M148+M152+M156+M160+M164+M168+M172+M176+M180+M184+M188+M192+M196+M200+M204+M208+M212+M216</f>
      </c>
    </row>
    <row r="124" spans="1:16" ht="25.5">
      <c r="A124" t="s">
        <v>50</v>
      </c>
      <c s="34" t="s">
        <v>520</v>
      </c>
      <c s="34" t="s">
        <v>1164</v>
      </c>
      <c s="35" t="s">
        <v>5</v>
      </c>
      <c s="6" t="s">
        <v>1165</v>
      </c>
      <c s="36" t="s">
        <v>126</v>
      </c>
      <c s="37">
        <v>107.2</v>
      </c>
      <c s="36">
        <v>0.00391</v>
      </c>
      <c s="36">
        <f>ROUND(G124*H124,6)</f>
      </c>
      <c r="L124" s="38">
        <v>0</v>
      </c>
      <c s="32">
        <f>ROUND(ROUND(L124,2)*ROUND(G124,3),2)</f>
      </c>
      <c s="36" t="s">
        <v>55</v>
      </c>
      <c>
        <f>(M124*21)/100</f>
      </c>
      <c t="s">
        <v>28</v>
      </c>
    </row>
    <row r="125" spans="1:5" ht="25.5">
      <c r="A125" s="35" t="s">
        <v>56</v>
      </c>
      <c r="E125" s="39" t="s">
        <v>1165</v>
      </c>
    </row>
    <row r="126" spans="1:5" ht="12.75">
      <c r="A126" s="35" t="s">
        <v>57</v>
      </c>
      <c r="E126" s="40" t="s">
        <v>1166</v>
      </c>
    </row>
    <row r="127" spans="1:5" ht="12.75">
      <c r="A127" t="s">
        <v>59</v>
      </c>
      <c r="E127" s="39" t="s">
        <v>1167</v>
      </c>
    </row>
    <row r="128" spans="1:16" ht="25.5">
      <c r="A128" t="s">
        <v>50</v>
      </c>
      <c s="34" t="s">
        <v>524</v>
      </c>
      <c s="34" t="s">
        <v>1168</v>
      </c>
      <c s="35" t="s">
        <v>5</v>
      </c>
      <c s="6" t="s">
        <v>1169</v>
      </c>
      <c s="36" t="s">
        <v>126</v>
      </c>
      <c s="37">
        <v>817.4</v>
      </c>
      <c s="36">
        <v>0.000263</v>
      </c>
      <c s="36">
        <f>ROUND(G128*H128,6)</f>
      </c>
      <c r="L128" s="38">
        <v>0</v>
      </c>
      <c s="32">
        <f>ROUND(ROUND(L128,2)*ROUND(G128,3),2)</f>
      </c>
      <c s="36" t="s">
        <v>307</v>
      </c>
      <c>
        <f>(M128*21)/100</f>
      </c>
      <c t="s">
        <v>28</v>
      </c>
    </row>
    <row r="129" spans="1:5" ht="25.5">
      <c r="A129" s="35" t="s">
        <v>56</v>
      </c>
      <c r="E129" s="39" t="s">
        <v>1169</v>
      </c>
    </row>
    <row r="130" spans="1:5" ht="12.75">
      <c r="A130" s="35" t="s">
        <v>57</v>
      </c>
      <c r="E130" s="40" t="s">
        <v>1170</v>
      </c>
    </row>
    <row r="131" spans="1:5" ht="12.75">
      <c r="A131" t="s">
        <v>59</v>
      </c>
      <c r="E131" s="39" t="s">
        <v>5</v>
      </c>
    </row>
    <row r="132" spans="1:16" ht="38.25">
      <c r="A132" t="s">
        <v>50</v>
      </c>
      <c s="34" t="s">
        <v>526</v>
      </c>
      <c s="34" t="s">
        <v>1171</v>
      </c>
      <c s="35" t="s">
        <v>5</v>
      </c>
      <c s="6" t="s">
        <v>1172</v>
      </c>
      <c s="36" t="s">
        <v>126</v>
      </c>
      <c s="37">
        <v>817.4</v>
      </c>
      <c s="36">
        <v>0.01838</v>
      </c>
      <c s="36">
        <f>ROUND(G132*H132,6)</f>
      </c>
      <c r="L132" s="38">
        <v>0</v>
      </c>
      <c s="32">
        <f>ROUND(ROUND(L132,2)*ROUND(G132,3),2)</f>
      </c>
      <c s="36" t="s">
        <v>307</v>
      </c>
      <c>
        <f>(M132*21)/100</f>
      </c>
      <c t="s">
        <v>28</v>
      </c>
    </row>
    <row r="133" spans="1:5" ht="38.25">
      <c r="A133" s="35" t="s">
        <v>56</v>
      </c>
      <c r="E133" s="39" t="s">
        <v>1173</v>
      </c>
    </row>
    <row r="134" spans="1:5" ht="140.25">
      <c r="A134" s="35" t="s">
        <v>57</v>
      </c>
      <c r="E134" s="40" t="s">
        <v>1174</v>
      </c>
    </row>
    <row r="135" spans="1:5" ht="12.75">
      <c r="A135" t="s">
        <v>59</v>
      </c>
      <c r="E135" s="39" t="s">
        <v>5</v>
      </c>
    </row>
    <row r="136" spans="1:16" ht="38.25">
      <c r="A136" t="s">
        <v>50</v>
      </c>
      <c s="34" t="s">
        <v>531</v>
      </c>
      <c s="34" t="s">
        <v>1175</v>
      </c>
      <c s="35" t="s">
        <v>5</v>
      </c>
      <c s="6" t="s">
        <v>1176</v>
      </c>
      <c s="36" t="s">
        <v>126</v>
      </c>
      <c s="37">
        <v>16.75</v>
      </c>
      <c s="36">
        <v>0.012201</v>
      </c>
      <c s="36">
        <f>ROUND(G136*H136,6)</f>
      </c>
      <c r="L136" s="38">
        <v>0</v>
      </c>
      <c s="32">
        <f>ROUND(ROUND(L136,2)*ROUND(G136,3),2)</f>
      </c>
      <c s="36" t="s">
        <v>307</v>
      </c>
      <c>
        <f>(M136*21)/100</f>
      </c>
      <c t="s">
        <v>28</v>
      </c>
    </row>
    <row r="137" spans="1:5" ht="38.25">
      <c r="A137" s="35" t="s">
        <v>56</v>
      </c>
      <c r="E137" s="39" t="s">
        <v>1177</v>
      </c>
    </row>
    <row r="138" spans="1:5" ht="89.25">
      <c r="A138" s="35" t="s">
        <v>57</v>
      </c>
      <c r="E138" s="40" t="s">
        <v>1178</v>
      </c>
    </row>
    <row r="139" spans="1:5" ht="12.75">
      <c r="A139" t="s">
        <v>59</v>
      </c>
      <c r="E139" s="39" t="s">
        <v>1179</v>
      </c>
    </row>
    <row r="140" spans="1:16" ht="38.25">
      <c r="A140" t="s">
        <v>50</v>
      </c>
      <c s="34" t="s">
        <v>535</v>
      </c>
      <c s="34" t="s">
        <v>1175</v>
      </c>
      <c s="35" t="s">
        <v>96</v>
      </c>
      <c s="6" t="s">
        <v>1176</v>
      </c>
      <c s="36" t="s">
        <v>126</v>
      </c>
      <c s="37">
        <v>47.993</v>
      </c>
      <c s="36">
        <v>0.012201</v>
      </c>
      <c s="36">
        <f>ROUND(G140*H140,6)</f>
      </c>
      <c r="L140" s="38">
        <v>0</v>
      </c>
      <c s="32">
        <f>ROUND(ROUND(L140,2)*ROUND(G140,3),2)</f>
      </c>
      <c s="36" t="s">
        <v>307</v>
      </c>
      <c>
        <f>(M140*21)/100</f>
      </c>
      <c t="s">
        <v>28</v>
      </c>
    </row>
    <row r="141" spans="1:5" ht="38.25">
      <c r="A141" s="35" t="s">
        <v>56</v>
      </c>
      <c r="E141" s="39" t="s">
        <v>1177</v>
      </c>
    </row>
    <row r="142" spans="1:5" ht="25.5">
      <c r="A142" s="35" t="s">
        <v>57</v>
      </c>
      <c r="E142" s="40" t="s">
        <v>1180</v>
      </c>
    </row>
    <row r="143" spans="1:5" ht="12.75">
      <c r="A143" t="s">
        <v>59</v>
      </c>
      <c r="E143" s="39" t="s">
        <v>5</v>
      </c>
    </row>
    <row r="144" spans="1:16" ht="38.25">
      <c r="A144" t="s">
        <v>50</v>
      </c>
      <c s="34" t="s">
        <v>539</v>
      </c>
      <c s="34" t="s">
        <v>1181</v>
      </c>
      <c s="35" t="s">
        <v>5</v>
      </c>
      <c s="6" t="s">
        <v>1182</v>
      </c>
      <c s="36" t="s">
        <v>126</v>
      </c>
      <c s="37">
        <v>105.99</v>
      </c>
      <c s="36">
        <v>0.012589</v>
      </c>
      <c s="36">
        <f>ROUND(G144*H144,6)</f>
      </c>
      <c r="L144" s="38">
        <v>0</v>
      </c>
      <c s="32">
        <f>ROUND(ROUND(L144,2)*ROUND(G144,3),2)</f>
      </c>
      <c s="36" t="s">
        <v>307</v>
      </c>
      <c>
        <f>(M144*21)/100</f>
      </c>
      <c t="s">
        <v>28</v>
      </c>
    </row>
    <row r="145" spans="1:5" ht="38.25">
      <c r="A145" s="35" t="s">
        <v>56</v>
      </c>
      <c r="E145" s="39" t="s">
        <v>1183</v>
      </c>
    </row>
    <row r="146" spans="1:5" ht="395.25">
      <c r="A146" s="35" t="s">
        <v>57</v>
      </c>
      <c r="E146" s="40" t="s">
        <v>1184</v>
      </c>
    </row>
    <row r="147" spans="1:5" ht="12.75">
      <c r="A147" t="s">
        <v>59</v>
      </c>
      <c r="E147" s="39" t="s">
        <v>1179</v>
      </c>
    </row>
    <row r="148" spans="1:16" ht="38.25">
      <c r="A148" t="s">
        <v>50</v>
      </c>
      <c s="34" t="s">
        <v>543</v>
      </c>
      <c s="34" t="s">
        <v>1185</v>
      </c>
      <c s="35" t="s">
        <v>5</v>
      </c>
      <c s="6" t="s">
        <v>1186</v>
      </c>
      <c s="36" t="s">
        <v>126</v>
      </c>
      <c s="37">
        <v>11</v>
      </c>
      <c s="36">
        <v>0.013849</v>
      </c>
      <c s="36">
        <f>ROUND(G148*H148,6)</f>
      </c>
      <c r="L148" s="38">
        <v>0</v>
      </c>
      <c s="32">
        <f>ROUND(ROUND(L148,2)*ROUND(G148,3),2)</f>
      </c>
      <c s="36" t="s">
        <v>307</v>
      </c>
      <c>
        <f>(M148*21)/100</f>
      </c>
      <c t="s">
        <v>28</v>
      </c>
    </row>
    <row r="149" spans="1:5" ht="38.25">
      <c r="A149" s="35" t="s">
        <v>56</v>
      </c>
      <c r="E149" s="39" t="s">
        <v>1187</v>
      </c>
    </row>
    <row r="150" spans="1:5" ht="12.75">
      <c r="A150" s="35" t="s">
        <v>57</v>
      </c>
      <c r="E150" s="40" t="s">
        <v>1188</v>
      </c>
    </row>
    <row r="151" spans="1:5" ht="12.75">
      <c r="A151" t="s">
        <v>59</v>
      </c>
      <c r="E151" s="39" t="s">
        <v>1179</v>
      </c>
    </row>
    <row r="152" spans="1:16" ht="25.5">
      <c r="A152" t="s">
        <v>50</v>
      </c>
      <c s="34" t="s">
        <v>547</v>
      </c>
      <c s="34" t="s">
        <v>1189</v>
      </c>
      <c s="35" t="s">
        <v>5</v>
      </c>
      <c s="6" t="s">
        <v>1190</v>
      </c>
      <c s="36" t="s">
        <v>126</v>
      </c>
      <c s="37">
        <v>122.44</v>
      </c>
      <c s="36">
        <v>0.0007</v>
      </c>
      <c s="36">
        <f>ROUND(G152*H152,6)</f>
      </c>
      <c r="L152" s="38">
        <v>0</v>
      </c>
      <c s="32">
        <f>ROUND(ROUND(L152,2)*ROUND(G152,3),2)</f>
      </c>
      <c s="36" t="s">
        <v>307</v>
      </c>
      <c>
        <f>(M152*21)/100</f>
      </c>
      <c t="s">
        <v>28</v>
      </c>
    </row>
    <row r="153" spans="1:5" ht="25.5">
      <c r="A153" s="35" t="s">
        <v>56</v>
      </c>
      <c r="E153" s="39" t="s">
        <v>1190</v>
      </c>
    </row>
    <row r="154" spans="1:5" ht="395.25">
      <c r="A154" s="35" t="s">
        <v>57</v>
      </c>
      <c r="E154" s="40" t="s">
        <v>1191</v>
      </c>
    </row>
    <row r="155" spans="1:5" ht="12.75">
      <c r="A155" t="s">
        <v>59</v>
      </c>
      <c r="E155" s="39" t="s">
        <v>5</v>
      </c>
    </row>
    <row r="156" spans="1:16" ht="25.5">
      <c r="A156" t="s">
        <v>50</v>
      </c>
      <c s="34" t="s">
        <v>550</v>
      </c>
      <c s="34" t="s">
        <v>1192</v>
      </c>
      <c s="35" t="s">
        <v>5</v>
      </c>
      <c s="6" t="s">
        <v>1193</v>
      </c>
      <c s="36" t="s">
        <v>126</v>
      </c>
      <c s="37">
        <v>117.73</v>
      </c>
      <c s="36">
        <v>0.00117</v>
      </c>
      <c s="36">
        <f>ROUND(G156*H156,6)</f>
      </c>
      <c r="L156" s="38">
        <v>0</v>
      </c>
      <c s="32">
        <f>ROUND(ROUND(L156,2)*ROUND(G156,3),2)</f>
      </c>
      <c s="36" t="s">
        <v>307</v>
      </c>
      <c>
        <f>(M156*21)/100</f>
      </c>
      <c t="s">
        <v>28</v>
      </c>
    </row>
    <row r="157" spans="1:5" ht="25.5">
      <c r="A157" s="35" t="s">
        <v>56</v>
      </c>
      <c r="E157" s="39" t="s">
        <v>1193</v>
      </c>
    </row>
    <row r="158" spans="1:5" ht="102">
      <c r="A158" s="35" t="s">
        <v>57</v>
      </c>
      <c r="E158" s="40" t="s">
        <v>1194</v>
      </c>
    </row>
    <row r="159" spans="1:5" ht="25.5">
      <c r="A159" t="s">
        <v>59</v>
      </c>
      <c r="E159" s="39" t="s">
        <v>1195</v>
      </c>
    </row>
    <row r="160" spans="1:16" ht="12.75">
      <c r="A160" t="s">
        <v>50</v>
      </c>
      <c s="34" t="s">
        <v>554</v>
      </c>
      <c s="34" t="s">
        <v>1196</v>
      </c>
      <c s="35" t="s">
        <v>5</v>
      </c>
      <c s="6" t="s">
        <v>1197</v>
      </c>
      <c s="36" t="s">
        <v>126</v>
      </c>
      <c s="37">
        <v>123.617</v>
      </c>
      <c s="36">
        <v>0.0022</v>
      </c>
      <c s="36">
        <f>ROUND(G160*H160,6)</f>
      </c>
      <c r="L160" s="38">
        <v>0</v>
      </c>
      <c s="32">
        <f>ROUND(ROUND(L160,2)*ROUND(G160,3),2)</f>
      </c>
      <c s="36" t="s">
        <v>55</v>
      </c>
      <c>
        <f>(M160*21)/100</f>
      </c>
      <c t="s">
        <v>28</v>
      </c>
    </row>
    <row r="161" spans="1:5" ht="12.75">
      <c r="A161" s="35" t="s">
        <v>56</v>
      </c>
      <c r="E161" s="39" t="s">
        <v>1197</v>
      </c>
    </row>
    <row r="162" spans="1:5" ht="12.75">
      <c r="A162" s="35" t="s">
        <v>57</v>
      </c>
      <c r="E162" s="40" t="s">
        <v>5</v>
      </c>
    </row>
    <row r="163" spans="1:5" ht="25.5">
      <c r="A163" t="s">
        <v>59</v>
      </c>
      <c r="E163" s="39" t="s">
        <v>1198</v>
      </c>
    </row>
    <row r="164" spans="1:16" ht="25.5">
      <c r="A164" t="s">
        <v>50</v>
      </c>
      <c s="34" t="s">
        <v>558</v>
      </c>
      <c s="34" t="s">
        <v>1192</v>
      </c>
      <c s="35" t="s">
        <v>96</v>
      </c>
      <c s="6" t="s">
        <v>1193</v>
      </c>
      <c s="36" t="s">
        <v>126</v>
      </c>
      <c s="37">
        <v>1011.4</v>
      </c>
      <c s="36">
        <v>0.00117</v>
      </c>
      <c s="36">
        <f>ROUND(G164*H164,6)</f>
      </c>
      <c r="L164" s="38">
        <v>0</v>
      </c>
      <c s="32">
        <f>ROUND(ROUND(L164,2)*ROUND(G164,3),2)</f>
      </c>
      <c s="36" t="s">
        <v>307</v>
      </c>
      <c>
        <f>(M164*21)/100</f>
      </c>
      <c t="s">
        <v>28</v>
      </c>
    </row>
    <row r="165" spans="1:5" ht="25.5">
      <c r="A165" s="35" t="s">
        <v>56</v>
      </c>
      <c r="E165" s="39" t="s">
        <v>1193</v>
      </c>
    </row>
    <row r="166" spans="1:5" ht="409.5">
      <c r="A166" s="35" t="s">
        <v>57</v>
      </c>
      <c r="E166" s="40" t="s">
        <v>1199</v>
      </c>
    </row>
    <row r="167" spans="1:5" ht="12.75">
      <c r="A167" t="s">
        <v>59</v>
      </c>
      <c r="E167" s="39" t="s">
        <v>1179</v>
      </c>
    </row>
    <row r="168" spans="1:16" ht="12.75">
      <c r="A168" t="s">
        <v>50</v>
      </c>
      <c s="34" t="s">
        <v>563</v>
      </c>
      <c s="34" t="s">
        <v>1200</v>
      </c>
      <c s="35" t="s">
        <v>5</v>
      </c>
      <c s="6" t="s">
        <v>1201</v>
      </c>
      <c s="36" t="s">
        <v>126</v>
      </c>
      <c s="37">
        <v>1061.97</v>
      </c>
      <c s="36">
        <v>0.0022</v>
      </c>
      <c s="36">
        <f>ROUND(G168*H168,6)</f>
      </c>
      <c r="L168" s="38">
        <v>0</v>
      </c>
      <c s="32">
        <f>ROUND(ROUND(L168,2)*ROUND(G168,3),2)</f>
      </c>
      <c s="36" t="s">
        <v>55</v>
      </c>
      <c>
        <f>(M168*21)/100</f>
      </c>
      <c t="s">
        <v>28</v>
      </c>
    </row>
    <row r="169" spans="1:5" ht="12.75">
      <c r="A169" s="35" t="s">
        <v>56</v>
      </c>
      <c r="E169" s="39" t="s">
        <v>1201</v>
      </c>
    </row>
    <row r="170" spans="1:5" ht="12.75">
      <c r="A170" s="35" t="s">
        <v>57</v>
      </c>
      <c r="E170" s="40" t="s">
        <v>5</v>
      </c>
    </row>
    <row r="171" spans="1:5" ht="25.5">
      <c r="A171" t="s">
        <v>59</v>
      </c>
      <c r="E171" s="39" t="s">
        <v>1198</v>
      </c>
    </row>
    <row r="172" spans="1:16" ht="25.5">
      <c r="A172" t="s">
        <v>50</v>
      </c>
      <c s="34" t="s">
        <v>567</v>
      </c>
      <c s="34" t="s">
        <v>1192</v>
      </c>
      <c s="35" t="s">
        <v>28</v>
      </c>
      <c s="6" t="s">
        <v>1193</v>
      </c>
      <c s="36" t="s">
        <v>126</v>
      </c>
      <c s="37">
        <v>180.25</v>
      </c>
      <c s="36">
        <v>0.00117</v>
      </c>
      <c s="36">
        <f>ROUND(G172*H172,6)</f>
      </c>
      <c r="L172" s="38">
        <v>0</v>
      </c>
      <c s="32">
        <f>ROUND(ROUND(L172,2)*ROUND(G172,3),2)</f>
      </c>
      <c s="36" t="s">
        <v>307</v>
      </c>
      <c>
        <f>(M172*21)/100</f>
      </c>
      <c t="s">
        <v>28</v>
      </c>
    </row>
    <row r="173" spans="1:5" ht="25.5">
      <c r="A173" s="35" t="s">
        <v>56</v>
      </c>
      <c r="E173" s="39" t="s">
        <v>1193</v>
      </c>
    </row>
    <row r="174" spans="1:5" ht="63.75">
      <c r="A174" s="35" t="s">
        <v>57</v>
      </c>
      <c r="E174" s="40" t="s">
        <v>1202</v>
      </c>
    </row>
    <row r="175" spans="1:5" ht="12.75">
      <c r="A175" t="s">
        <v>59</v>
      </c>
      <c r="E175" s="39" t="s">
        <v>5</v>
      </c>
    </row>
    <row r="176" spans="1:16" ht="12.75">
      <c r="A176" t="s">
        <v>50</v>
      </c>
      <c s="34" t="s">
        <v>138</v>
      </c>
      <c s="34" t="s">
        <v>1203</v>
      </c>
      <c s="35" t="s">
        <v>5</v>
      </c>
      <c s="6" t="s">
        <v>1204</v>
      </c>
      <c s="36" t="s">
        <v>126</v>
      </c>
      <c s="37">
        <v>189.263</v>
      </c>
      <c s="36">
        <v>0.0022</v>
      </c>
      <c s="36">
        <f>ROUND(G176*H176,6)</f>
      </c>
      <c r="L176" s="38">
        <v>0</v>
      </c>
      <c s="32">
        <f>ROUND(ROUND(L176,2)*ROUND(G176,3),2)</f>
      </c>
      <c s="36" t="s">
        <v>55</v>
      </c>
      <c>
        <f>(M176*21)/100</f>
      </c>
      <c t="s">
        <v>28</v>
      </c>
    </row>
    <row r="177" spans="1:5" ht="12.75">
      <c r="A177" s="35" t="s">
        <v>56</v>
      </c>
      <c r="E177" s="39" t="s">
        <v>1204</v>
      </c>
    </row>
    <row r="178" spans="1:5" ht="12.75">
      <c r="A178" s="35" t="s">
        <v>57</v>
      </c>
      <c r="E178" s="40" t="s">
        <v>5</v>
      </c>
    </row>
    <row r="179" spans="1:5" ht="25.5">
      <c r="A179" t="s">
        <v>59</v>
      </c>
      <c r="E179" s="39" t="s">
        <v>1198</v>
      </c>
    </row>
    <row r="180" spans="1:16" ht="25.5">
      <c r="A180" t="s">
        <v>50</v>
      </c>
      <c s="34" t="s">
        <v>573</v>
      </c>
      <c s="34" t="s">
        <v>1205</v>
      </c>
      <c s="35" t="s">
        <v>5</v>
      </c>
      <c s="6" t="s">
        <v>1206</v>
      </c>
      <c s="36" t="s">
        <v>126</v>
      </c>
      <c s="37">
        <v>15.64</v>
      </c>
      <c s="36">
        <v>0.000945</v>
      </c>
      <c s="36">
        <f>ROUND(G180*H180,6)</f>
      </c>
      <c r="L180" s="38">
        <v>0</v>
      </c>
      <c s="32">
        <f>ROUND(ROUND(L180,2)*ROUND(G180,3),2)</f>
      </c>
      <c s="36" t="s">
        <v>307</v>
      </c>
      <c>
        <f>(M180*21)/100</f>
      </c>
      <c t="s">
        <v>28</v>
      </c>
    </row>
    <row r="181" spans="1:5" ht="25.5">
      <c r="A181" s="35" t="s">
        <v>56</v>
      </c>
      <c r="E181" s="39" t="s">
        <v>1206</v>
      </c>
    </row>
    <row r="182" spans="1:5" ht="12.75">
      <c r="A182" s="35" t="s">
        <v>57</v>
      </c>
      <c r="E182" s="40" t="s">
        <v>1207</v>
      </c>
    </row>
    <row r="183" spans="1:5" ht="12.75">
      <c r="A183" t="s">
        <v>59</v>
      </c>
      <c r="E183" s="39" t="s">
        <v>5</v>
      </c>
    </row>
    <row r="184" spans="1:16" ht="12.75">
      <c r="A184" t="s">
        <v>50</v>
      </c>
      <c s="34" t="s">
        <v>576</v>
      </c>
      <c s="34" t="s">
        <v>1208</v>
      </c>
      <c s="35" t="s">
        <v>5</v>
      </c>
      <c s="6" t="s">
        <v>1209</v>
      </c>
      <c s="36" t="s">
        <v>126</v>
      </c>
      <c s="37">
        <v>16.422</v>
      </c>
      <c s="36">
        <v>0.00121</v>
      </c>
      <c s="36">
        <f>ROUND(G184*H184,6)</f>
      </c>
      <c r="L184" s="38">
        <v>0</v>
      </c>
      <c s="32">
        <f>ROUND(ROUND(L184,2)*ROUND(G184,3),2)</f>
      </c>
      <c s="36" t="s">
        <v>55</v>
      </c>
      <c>
        <f>(M184*21)/100</f>
      </c>
      <c t="s">
        <v>28</v>
      </c>
    </row>
    <row r="185" spans="1:5" ht="12.75">
      <c r="A185" s="35" t="s">
        <v>56</v>
      </c>
      <c r="E185" s="39" t="s">
        <v>1209</v>
      </c>
    </row>
    <row r="186" spans="1:5" ht="12.75">
      <c r="A186" s="35" t="s">
        <v>57</v>
      </c>
      <c r="E186" s="40" t="s">
        <v>5</v>
      </c>
    </row>
    <row r="187" spans="1:5" ht="25.5">
      <c r="A187" t="s">
        <v>59</v>
      </c>
      <c r="E187" s="39" t="s">
        <v>1198</v>
      </c>
    </row>
    <row r="188" spans="1:16" ht="25.5">
      <c r="A188" t="s">
        <v>50</v>
      </c>
      <c s="34" t="s">
        <v>579</v>
      </c>
      <c s="34" t="s">
        <v>1210</v>
      </c>
      <c s="35" t="s">
        <v>5</v>
      </c>
      <c s="6" t="s">
        <v>1211</v>
      </c>
      <c s="36" t="s">
        <v>126</v>
      </c>
      <c s="37">
        <v>11</v>
      </c>
      <c s="36">
        <v>0.000246</v>
      </c>
      <c s="36">
        <f>ROUND(G188*H188,6)</f>
      </c>
      <c r="L188" s="38">
        <v>0</v>
      </c>
      <c s="32">
        <f>ROUND(ROUND(L188,2)*ROUND(G188,3),2)</f>
      </c>
      <c s="36" t="s">
        <v>307</v>
      </c>
      <c>
        <f>(M188*21)/100</f>
      </c>
      <c t="s">
        <v>28</v>
      </c>
    </row>
    <row r="189" spans="1:5" ht="25.5">
      <c r="A189" s="35" t="s">
        <v>56</v>
      </c>
      <c r="E189" s="39" t="s">
        <v>1211</v>
      </c>
    </row>
    <row r="190" spans="1:5" ht="51">
      <c r="A190" s="35" t="s">
        <v>57</v>
      </c>
      <c r="E190" s="40" t="s">
        <v>1212</v>
      </c>
    </row>
    <row r="191" spans="1:5" ht="12.75">
      <c r="A191" t="s">
        <v>59</v>
      </c>
      <c r="E191" s="39" t="s">
        <v>5</v>
      </c>
    </row>
    <row r="192" spans="1:16" ht="12.75">
      <c r="A192" t="s">
        <v>50</v>
      </c>
      <c s="34" t="s">
        <v>582</v>
      </c>
      <c s="34" t="s">
        <v>1213</v>
      </c>
      <c s="35" t="s">
        <v>5</v>
      </c>
      <c s="6" t="s">
        <v>1214</v>
      </c>
      <c s="36" t="s">
        <v>126</v>
      </c>
      <c s="37">
        <v>12.885</v>
      </c>
      <c s="36">
        <v>0.007</v>
      </c>
      <c s="36">
        <f>ROUND(G192*H192,6)</f>
      </c>
      <c r="L192" s="38">
        <v>0</v>
      </c>
      <c s="32">
        <f>ROUND(ROUND(L192,2)*ROUND(G192,3),2)</f>
      </c>
      <c s="36" t="s">
        <v>55</v>
      </c>
      <c>
        <f>(M192*21)/100</f>
      </c>
      <c t="s">
        <v>28</v>
      </c>
    </row>
    <row r="193" spans="1:5" ht="12.75">
      <c r="A193" s="35" t="s">
        <v>56</v>
      </c>
      <c r="E193" s="39" t="s">
        <v>1214</v>
      </c>
    </row>
    <row r="194" spans="1:5" ht="12.75">
      <c r="A194" s="35" t="s">
        <v>57</v>
      </c>
      <c r="E194" s="40" t="s">
        <v>5</v>
      </c>
    </row>
    <row r="195" spans="1:5" ht="76.5">
      <c r="A195" t="s">
        <v>59</v>
      </c>
      <c r="E195" s="39" t="s">
        <v>1215</v>
      </c>
    </row>
    <row r="196" spans="1:16" ht="25.5">
      <c r="A196" t="s">
        <v>50</v>
      </c>
      <c s="34" t="s">
        <v>588</v>
      </c>
      <c s="34" t="s">
        <v>1216</v>
      </c>
      <c s="35" t="s">
        <v>5</v>
      </c>
      <c s="6" t="s">
        <v>1217</v>
      </c>
      <c s="36" t="s">
        <v>147</v>
      </c>
      <c s="37">
        <v>19.9</v>
      </c>
      <c s="36">
        <v>0.00352</v>
      </c>
      <c s="36">
        <f>ROUND(G196*H196,6)</f>
      </c>
      <c r="L196" s="38">
        <v>0</v>
      </c>
      <c s="32">
        <f>ROUND(ROUND(L196,2)*ROUND(G196,3),2)</f>
      </c>
      <c s="36" t="s">
        <v>55</v>
      </c>
      <c>
        <f>(M196*21)/100</f>
      </c>
      <c t="s">
        <v>28</v>
      </c>
    </row>
    <row r="197" spans="1:5" ht="25.5">
      <c r="A197" s="35" t="s">
        <v>56</v>
      </c>
      <c r="E197" s="39" t="s">
        <v>1217</v>
      </c>
    </row>
    <row r="198" spans="1:5" ht="12.75">
      <c r="A198" s="35" t="s">
        <v>57</v>
      </c>
      <c r="E198" s="40" t="s">
        <v>1218</v>
      </c>
    </row>
    <row r="199" spans="1:5" ht="89.25">
      <c r="A199" t="s">
        <v>59</v>
      </c>
      <c r="E199" s="39" t="s">
        <v>1219</v>
      </c>
    </row>
    <row r="200" spans="1:16" ht="12.75">
      <c r="A200" t="s">
        <v>50</v>
      </c>
      <c s="34" t="s">
        <v>591</v>
      </c>
      <c s="34" t="s">
        <v>1220</v>
      </c>
      <c s="35" t="s">
        <v>5</v>
      </c>
      <c s="6" t="s">
        <v>1221</v>
      </c>
      <c s="36" t="s">
        <v>126</v>
      </c>
      <c s="37">
        <v>46.69</v>
      </c>
      <c s="36">
        <v>1E-05</v>
      </c>
      <c s="36">
        <f>ROUND(G200*H200,6)</f>
      </c>
      <c r="L200" s="38">
        <v>0</v>
      </c>
      <c s="32">
        <f>ROUND(ROUND(L200,2)*ROUND(G200,3),2)</f>
      </c>
      <c s="36" t="s">
        <v>55</v>
      </c>
      <c>
        <f>(M200*21)/100</f>
      </c>
      <c t="s">
        <v>28</v>
      </c>
    </row>
    <row r="201" spans="1:5" ht="12.75">
      <c r="A201" s="35" t="s">
        <v>56</v>
      </c>
      <c r="E201" s="39" t="s">
        <v>1221</v>
      </c>
    </row>
    <row r="202" spans="1:5" ht="38.25">
      <c r="A202" s="35" t="s">
        <v>57</v>
      </c>
      <c r="E202" s="40" t="s">
        <v>1222</v>
      </c>
    </row>
    <row r="203" spans="1:5" ht="12.75">
      <c r="A203" t="s">
        <v>59</v>
      </c>
      <c r="E203" s="39" t="s">
        <v>5</v>
      </c>
    </row>
    <row r="204" spans="1:16" ht="12.75">
      <c r="A204" t="s">
        <v>50</v>
      </c>
      <c s="34" t="s">
        <v>594</v>
      </c>
      <c s="34" t="s">
        <v>952</v>
      </c>
      <c s="35" t="s">
        <v>5</v>
      </c>
      <c s="6" t="s">
        <v>953</v>
      </c>
      <c s="36" t="s">
        <v>126</v>
      </c>
      <c s="37">
        <v>49.515</v>
      </c>
      <c s="36">
        <v>0.00028</v>
      </c>
      <c s="36">
        <f>ROUND(G204*H204,6)</f>
      </c>
      <c r="L204" s="38">
        <v>0</v>
      </c>
      <c s="32">
        <f>ROUND(ROUND(L204,2)*ROUND(G204,3),2)</f>
      </c>
      <c s="36" t="s">
        <v>55</v>
      </c>
      <c>
        <f>(M204*21)/100</f>
      </c>
      <c t="s">
        <v>28</v>
      </c>
    </row>
    <row r="205" spans="1:5" ht="12.75">
      <c r="A205" s="35" t="s">
        <v>56</v>
      </c>
      <c r="E205" s="39" t="s">
        <v>953</v>
      </c>
    </row>
    <row r="206" spans="1:5" ht="51">
      <c r="A206" s="35" t="s">
        <v>57</v>
      </c>
      <c r="E206" s="40" t="s">
        <v>1223</v>
      </c>
    </row>
    <row r="207" spans="1:5" ht="12.75">
      <c r="A207" t="s">
        <v>59</v>
      </c>
      <c r="E207" s="39" t="s">
        <v>955</v>
      </c>
    </row>
    <row r="208" spans="1:16" ht="25.5">
      <c r="A208" t="s">
        <v>50</v>
      </c>
      <c s="34" t="s">
        <v>603</v>
      </c>
      <c s="34" t="s">
        <v>1224</v>
      </c>
      <c s="35" t="s">
        <v>5</v>
      </c>
      <c s="6" t="s">
        <v>1225</v>
      </c>
      <c s="36" t="s">
        <v>126</v>
      </c>
      <c s="37">
        <v>58.14</v>
      </c>
      <c s="36">
        <v>0</v>
      </c>
      <c s="36">
        <f>ROUND(G208*H208,6)</f>
      </c>
      <c r="L208" s="38">
        <v>0</v>
      </c>
      <c s="32">
        <f>ROUND(ROUND(L208,2)*ROUND(G208,3),2)</f>
      </c>
      <c s="36" t="s">
        <v>307</v>
      </c>
      <c>
        <f>(M208*21)/100</f>
      </c>
      <c t="s">
        <v>28</v>
      </c>
    </row>
    <row r="209" spans="1:5" ht="25.5">
      <c r="A209" s="35" t="s">
        <v>56</v>
      </c>
      <c r="E209" s="39" t="s">
        <v>1225</v>
      </c>
    </row>
    <row r="210" spans="1:5" ht="51">
      <c r="A210" s="35" t="s">
        <v>57</v>
      </c>
      <c r="E210" s="40" t="s">
        <v>1226</v>
      </c>
    </row>
    <row r="211" spans="1:5" ht="12.75">
      <c r="A211" t="s">
        <v>59</v>
      </c>
      <c r="E211" s="39" t="s">
        <v>5</v>
      </c>
    </row>
    <row r="212" spans="1:16" ht="12.75">
      <c r="A212" t="s">
        <v>50</v>
      </c>
      <c s="34" t="s">
        <v>606</v>
      </c>
      <c s="34" t="s">
        <v>1227</v>
      </c>
      <c s="35" t="s">
        <v>5</v>
      </c>
      <c s="6" t="s">
        <v>1228</v>
      </c>
      <c s="36" t="s">
        <v>126</v>
      </c>
      <c s="37">
        <v>58.14</v>
      </c>
      <c s="36">
        <v>0.01575</v>
      </c>
      <c s="36">
        <f>ROUND(G212*H212,6)</f>
      </c>
      <c r="L212" s="38">
        <v>0</v>
      </c>
      <c s="32">
        <f>ROUND(ROUND(L212,2)*ROUND(G212,3),2)</f>
      </c>
      <c s="36" t="s">
        <v>307</v>
      </c>
      <c>
        <f>(M212*21)/100</f>
      </c>
      <c t="s">
        <v>28</v>
      </c>
    </row>
    <row r="213" spans="1:5" ht="12.75">
      <c r="A213" s="35" t="s">
        <v>56</v>
      </c>
      <c r="E213" s="39" t="s">
        <v>1228</v>
      </c>
    </row>
    <row r="214" spans="1:5" ht="12.75">
      <c r="A214" s="35" t="s">
        <v>57</v>
      </c>
      <c r="E214" s="40" t="s">
        <v>5</v>
      </c>
    </row>
    <row r="215" spans="1:5" ht="12.75">
      <c r="A215" t="s">
        <v>59</v>
      </c>
      <c r="E215" s="39" t="s">
        <v>5</v>
      </c>
    </row>
    <row r="216" spans="1:16" ht="12.75">
      <c r="A216" t="s">
        <v>50</v>
      </c>
      <c s="34" t="s">
        <v>609</v>
      </c>
      <c s="34" t="s">
        <v>921</v>
      </c>
      <c s="35" t="s">
        <v>5</v>
      </c>
      <c s="6" t="s">
        <v>922</v>
      </c>
      <c s="36" t="s">
        <v>54</v>
      </c>
      <c s="37">
        <v>23.705</v>
      </c>
      <c s="36">
        <v>0</v>
      </c>
      <c s="36">
        <f>ROUND(G216*H216,6)</f>
      </c>
      <c r="L216" s="38">
        <v>0</v>
      </c>
      <c s="32">
        <f>ROUND(ROUND(L216,2)*ROUND(G216,3),2)</f>
      </c>
      <c s="36" t="s">
        <v>55</v>
      </c>
      <c>
        <f>(M216*21)/100</f>
      </c>
      <c t="s">
        <v>28</v>
      </c>
    </row>
    <row r="217" spans="1:5" ht="12.75">
      <c r="A217" s="35" t="s">
        <v>56</v>
      </c>
      <c r="E217" s="39" t="s">
        <v>922</v>
      </c>
    </row>
    <row r="218" spans="1:5" ht="12.75">
      <c r="A218" s="35" t="s">
        <v>57</v>
      </c>
      <c r="E218" s="40" t="s">
        <v>5</v>
      </c>
    </row>
    <row r="219" spans="1:5" ht="12.75">
      <c r="A219" t="s">
        <v>59</v>
      </c>
      <c r="E219" s="39" t="s">
        <v>5</v>
      </c>
    </row>
    <row r="220" spans="1:13" ht="12.75">
      <c r="A220" t="s">
        <v>47</v>
      </c>
      <c r="C220" s="31" t="s">
        <v>923</v>
      </c>
      <c r="E220" s="33" t="s">
        <v>924</v>
      </c>
      <c r="J220" s="32">
        <f>0</f>
      </c>
      <c s="32">
        <f>0</f>
      </c>
      <c s="32">
        <f>0+L221+L225+L229+L233+L237+L241</f>
      </c>
      <c s="32">
        <f>0+M221+M225+M229+M233+M237+M241</f>
      </c>
    </row>
    <row r="221" spans="1:16" ht="38.25">
      <c r="A221" t="s">
        <v>50</v>
      </c>
      <c s="34" t="s">
        <v>1229</v>
      </c>
      <c s="34" t="s">
        <v>1230</v>
      </c>
      <c s="35" t="s">
        <v>5</v>
      </c>
      <c s="6" t="s">
        <v>1231</v>
      </c>
      <c s="36" t="s">
        <v>147</v>
      </c>
      <c s="37">
        <v>30</v>
      </c>
      <c s="36">
        <v>0.057128</v>
      </c>
      <c s="36">
        <f>ROUND(G221*H221,6)</f>
      </c>
      <c r="L221" s="38">
        <v>0</v>
      </c>
      <c s="32">
        <f>ROUND(ROUND(L221,2)*ROUND(G221,3),2)</f>
      </c>
      <c s="36" t="s">
        <v>307</v>
      </c>
      <c>
        <f>(M221*21)/100</f>
      </c>
      <c t="s">
        <v>28</v>
      </c>
    </row>
    <row r="222" spans="1:5" ht="38.25">
      <c r="A222" s="35" t="s">
        <v>56</v>
      </c>
      <c r="E222" s="39" t="s">
        <v>1231</v>
      </c>
    </row>
    <row r="223" spans="1:5" ht="25.5">
      <c r="A223" s="35" t="s">
        <v>57</v>
      </c>
      <c r="E223" s="40" t="s">
        <v>1232</v>
      </c>
    </row>
    <row r="224" spans="1:5" ht="12.75">
      <c r="A224" t="s">
        <v>59</v>
      </c>
      <c r="E224" s="39" t="s">
        <v>1233</v>
      </c>
    </row>
    <row r="225" spans="1:16" ht="25.5">
      <c r="A225" t="s">
        <v>50</v>
      </c>
      <c s="34" t="s">
        <v>1234</v>
      </c>
      <c s="34" t="s">
        <v>1235</v>
      </c>
      <c s="35" t="s">
        <v>5</v>
      </c>
      <c s="6" t="s">
        <v>1236</v>
      </c>
      <c s="36" t="s">
        <v>126</v>
      </c>
      <c s="37">
        <v>102.6</v>
      </c>
      <c s="36">
        <v>0</v>
      </c>
      <c s="36">
        <f>ROUND(G225*H225,6)</f>
      </c>
      <c r="L225" s="38">
        <v>0</v>
      </c>
      <c s="32">
        <f>ROUND(ROUND(L225,2)*ROUND(G225,3),2)</f>
      </c>
      <c s="36" t="s">
        <v>307</v>
      </c>
      <c>
        <f>(M225*21)/100</f>
      </c>
      <c t="s">
        <v>28</v>
      </c>
    </row>
    <row r="226" spans="1:5" ht="25.5">
      <c r="A226" s="35" t="s">
        <v>56</v>
      </c>
      <c r="E226" s="39" t="s">
        <v>1236</v>
      </c>
    </row>
    <row r="227" spans="1:5" ht="51">
      <c r="A227" s="35" t="s">
        <v>57</v>
      </c>
      <c r="E227" s="40" t="s">
        <v>1237</v>
      </c>
    </row>
    <row r="228" spans="1:5" ht="12.75">
      <c r="A228" t="s">
        <v>59</v>
      </c>
      <c r="E228" s="39" t="s">
        <v>1238</v>
      </c>
    </row>
    <row r="229" spans="1:16" ht="12.75">
      <c r="A229" t="s">
        <v>50</v>
      </c>
      <c s="34" t="s">
        <v>1239</v>
      </c>
      <c s="34" t="s">
        <v>1240</v>
      </c>
      <c s="35" t="s">
        <v>5</v>
      </c>
      <c s="6" t="s">
        <v>1241</v>
      </c>
      <c s="36" t="s">
        <v>126</v>
      </c>
      <c s="37">
        <v>35.6</v>
      </c>
      <c s="36">
        <v>0.00931</v>
      </c>
      <c s="36">
        <f>ROUND(G229*H229,6)</f>
      </c>
      <c r="L229" s="38">
        <v>0</v>
      </c>
      <c s="32">
        <f>ROUND(ROUND(L229,2)*ROUND(G229,3),2)</f>
      </c>
      <c s="36" t="s">
        <v>55</v>
      </c>
      <c>
        <f>(M229*21)/100</f>
      </c>
      <c t="s">
        <v>28</v>
      </c>
    </row>
    <row r="230" spans="1:5" ht="12.75">
      <c r="A230" s="35" t="s">
        <v>56</v>
      </c>
      <c r="E230" s="39" t="s">
        <v>1241</v>
      </c>
    </row>
    <row r="231" spans="1:5" ht="12.75">
      <c r="A231" s="35" t="s">
        <v>57</v>
      </c>
      <c r="E231" s="40" t="s">
        <v>5</v>
      </c>
    </row>
    <row r="232" spans="1:5" ht="12.75">
      <c r="A232" t="s">
        <v>59</v>
      </c>
      <c r="E232" s="39" t="s">
        <v>5</v>
      </c>
    </row>
    <row r="233" spans="1:16" ht="12.75">
      <c r="A233" t="s">
        <v>50</v>
      </c>
      <c s="34" t="s">
        <v>1242</v>
      </c>
      <c s="34" t="s">
        <v>1243</v>
      </c>
      <c s="35" t="s">
        <v>5</v>
      </c>
      <c s="6" t="s">
        <v>1244</v>
      </c>
      <c s="36" t="s">
        <v>126</v>
      </c>
      <c s="37">
        <v>35.6</v>
      </c>
      <c s="36">
        <v>0.0168</v>
      </c>
      <c s="36">
        <f>ROUND(G233*H233,6)</f>
      </c>
      <c r="L233" s="38">
        <v>0</v>
      </c>
      <c s="32">
        <f>ROUND(ROUND(L233,2)*ROUND(G233,3),2)</f>
      </c>
      <c s="36" t="s">
        <v>307</v>
      </c>
      <c>
        <f>(M233*21)/100</f>
      </c>
      <c t="s">
        <v>28</v>
      </c>
    </row>
    <row r="234" spans="1:5" ht="12.75">
      <c r="A234" s="35" t="s">
        <v>56</v>
      </c>
      <c r="E234" s="39" t="s">
        <v>1244</v>
      </c>
    </row>
    <row r="235" spans="1:5" ht="12.75">
      <c r="A235" s="35" t="s">
        <v>57</v>
      </c>
      <c r="E235" s="40" t="s">
        <v>5</v>
      </c>
    </row>
    <row r="236" spans="1:5" ht="12.75">
      <c r="A236" t="s">
        <v>59</v>
      </c>
      <c r="E236" s="39" t="s">
        <v>5</v>
      </c>
    </row>
    <row r="237" spans="1:16" ht="12.75">
      <c r="A237" t="s">
        <v>50</v>
      </c>
      <c s="34" t="s">
        <v>1245</v>
      </c>
      <c s="34" t="s">
        <v>1246</v>
      </c>
      <c s="35" t="s">
        <v>5</v>
      </c>
      <c s="6" t="s">
        <v>1247</v>
      </c>
      <c s="36" t="s">
        <v>126</v>
      </c>
      <c s="37">
        <v>15.7</v>
      </c>
      <c s="36">
        <v>0</v>
      </c>
      <c s="36">
        <f>ROUND(G237*H237,6)</f>
      </c>
      <c r="L237" s="38">
        <v>0</v>
      </c>
      <c s="32">
        <f>ROUND(ROUND(L237,2)*ROUND(G237,3),2)</f>
      </c>
      <c s="36" t="s">
        <v>55</v>
      </c>
      <c>
        <f>(M237*21)/100</f>
      </c>
      <c t="s">
        <v>28</v>
      </c>
    </row>
    <row r="238" spans="1:5" ht="12.75">
      <c r="A238" s="35" t="s">
        <v>56</v>
      </c>
      <c r="E238" s="39" t="s">
        <v>1247</v>
      </c>
    </row>
    <row r="239" spans="1:5" ht="12.75">
      <c r="A239" s="35" t="s">
        <v>57</v>
      </c>
      <c r="E239" s="40" t="s">
        <v>1248</v>
      </c>
    </row>
    <row r="240" spans="1:5" ht="63.75">
      <c r="A240" t="s">
        <v>59</v>
      </c>
      <c r="E240" s="39" t="s">
        <v>1249</v>
      </c>
    </row>
    <row r="241" spans="1:16" ht="12.75">
      <c r="A241" t="s">
        <v>50</v>
      </c>
      <c s="34" t="s">
        <v>1250</v>
      </c>
      <c s="34" t="s">
        <v>1017</v>
      </c>
      <c s="35" t="s">
        <v>5</v>
      </c>
      <c s="6" t="s">
        <v>1018</v>
      </c>
      <c s="36" t="s">
        <v>54</v>
      </c>
      <c s="37">
        <v>2.643</v>
      </c>
      <c s="36">
        <v>0</v>
      </c>
      <c s="36">
        <f>ROUND(G241*H241,6)</f>
      </c>
      <c r="L241" s="38">
        <v>0</v>
      </c>
      <c s="32">
        <f>ROUND(ROUND(L241,2)*ROUND(G241,3),2)</f>
      </c>
      <c s="36" t="s">
        <v>55</v>
      </c>
      <c>
        <f>(M241*21)/100</f>
      </c>
      <c t="s">
        <v>28</v>
      </c>
    </row>
    <row r="242" spans="1:5" ht="12.75">
      <c r="A242" s="35" t="s">
        <v>56</v>
      </c>
      <c r="E242" s="39" t="s">
        <v>1018</v>
      </c>
    </row>
    <row r="243" spans="1:5" ht="12.75">
      <c r="A243" s="35" t="s">
        <v>57</v>
      </c>
      <c r="E243" s="40" t="s">
        <v>5</v>
      </c>
    </row>
    <row r="244" spans="1:5" ht="12.75">
      <c r="A244" t="s">
        <v>59</v>
      </c>
      <c r="E244" s="39" t="s">
        <v>5</v>
      </c>
    </row>
    <row r="245" spans="1:13" ht="12.75">
      <c r="A245" t="s">
        <v>47</v>
      </c>
      <c r="C245" s="31" t="s">
        <v>1019</v>
      </c>
      <c r="E245" s="33" t="s">
        <v>1020</v>
      </c>
      <c r="J245" s="32">
        <f>0</f>
      </c>
      <c s="32">
        <f>0</f>
      </c>
      <c s="32">
        <f>0+L246+L250+L254+L258+L262+L266+L270+L274+L278+L282+L286+L290+L294+L298+L302+L306+L310+L314+L318+L322+L326+L330+L334+L338+L342+L346+L350+L354+L358+L362+L366+L370+L374+L378+L382+L386+L390+L394+L398+L402</f>
      </c>
      <c s="32">
        <f>0+M246+M250+M254+M258+M262+M266+M270+M274+M278+M282+M286+M290+M294+M298+M302+M306+M310+M314+M318+M322+M326+M330+M334+M338+M342+M346+M350+M354+M358+M362+M366+M370+M374+M378+M382+M386+M390+M394+M398+M402</f>
      </c>
    </row>
    <row r="246" spans="1:16" ht="25.5">
      <c r="A246" t="s">
        <v>50</v>
      </c>
      <c s="34" t="s">
        <v>895</v>
      </c>
      <c s="34" t="s">
        <v>1251</v>
      </c>
      <c s="35" t="s">
        <v>5</v>
      </c>
      <c s="6" t="s">
        <v>1252</v>
      </c>
      <c s="36" t="s">
        <v>116</v>
      </c>
      <c s="37">
        <v>0.612</v>
      </c>
      <c s="36">
        <v>0.721</v>
      </c>
      <c s="36">
        <f>ROUND(G246*H246,6)</f>
      </c>
      <c r="L246" s="38">
        <v>0</v>
      </c>
      <c s="32">
        <f>ROUND(ROUND(L246,2)*ROUND(G246,3),2)</f>
      </c>
      <c s="36" t="s">
        <v>307</v>
      </c>
      <c>
        <f>(M246*21)/100</f>
      </c>
      <c t="s">
        <v>28</v>
      </c>
    </row>
    <row r="247" spans="1:5" ht="25.5">
      <c r="A247" s="35" t="s">
        <v>56</v>
      </c>
      <c r="E247" s="39" t="s">
        <v>1252</v>
      </c>
    </row>
    <row r="248" spans="1:5" ht="12.75">
      <c r="A248" s="35" t="s">
        <v>57</v>
      </c>
      <c r="E248" s="40" t="s">
        <v>1253</v>
      </c>
    </row>
    <row r="249" spans="1:5" ht="25.5">
      <c r="A249" t="s">
        <v>59</v>
      </c>
      <c r="E249" s="39" t="s">
        <v>1254</v>
      </c>
    </row>
    <row r="250" spans="1:16" ht="25.5">
      <c r="A250" t="s">
        <v>50</v>
      </c>
      <c s="34" t="s">
        <v>180</v>
      </c>
      <c s="34" t="s">
        <v>1255</v>
      </c>
      <c s="35" t="s">
        <v>5</v>
      </c>
      <c s="6" t="s">
        <v>1256</v>
      </c>
      <c s="36" t="s">
        <v>116</v>
      </c>
      <c s="37">
        <v>139.569</v>
      </c>
      <c s="36">
        <v>0.721</v>
      </c>
      <c s="36">
        <f>ROUND(G250*H250,6)</f>
      </c>
      <c r="L250" s="38">
        <v>0</v>
      </c>
      <c s="32">
        <f>ROUND(ROUND(L250,2)*ROUND(G250,3),2)</f>
      </c>
      <c s="36" t="s">
        <v>307</v>
      </c>
      <c>
        <f>(M250*21)/100</f>
      </c>
      <c t="s">
        <v>28</v>
      </c>
    </row>
    <row r="251" spans="1:5" ht="25.5">
      <c r="A251" s="35" t="s">
        <v>56</v>
      </c>
      <c r="E251" s="39" t="s">
        <v>1256</v>
      </c>
    </row>
    <row r="252" spans="1:5" ht="153">
      <c r="A252" s="35" t="s">
        <v>57</v>
      </c>
      <c r="E252" s="40" t="s">
        <v>1257</v>
      </c>
    </row>
    <row r="253" spans="1:5" ht="51">
      <c r="A253" t="s">
        <v>59</v>
      </c>
      <c r="E253" s="39" t="s">
        <v>1258</v>
      </c>
    </row>
    <row r="254" spans="1:16" ht="25.5">
      <c r="A254" t="s">
        <v>50</v>
      </c>
      <c s="34" t="s">
        <v>902</v>
      </c>
      <c s="34" t="s">
        <v>1259</v>
      </c>
      <c s="35" t="s">
        <v>5</v>
      </c>
      <c s="6" t="s">
        <v>1260</v>
      </c>
      <c s="36" t="s">
        <v>126</v>
      </c>
      <c s="37">
        <v>1586.8</v>
      </c>
      <c s="36">
        <v>0</v>
      </c>
      <c s="36">
        <f>ROUND(G254*H254,6)</f>
      </c>
      <c r="L254" s="38">
        <v>0</v>
      </c>
      <c s="32">
        <f>ROUND(ROUND(L254,2)*ROUND(G254,3),2)</f>
      </c>
      <c s="36" t="s">
        <v>307</v>
      </c>
      <c>
        <f>(M254*21)/100</f>
      </c>
      <c t="s">
        <v>28</v>
      </c>
    </row>
    <row r="255" spans="1:5" ht="25.5">
      <c r="A255" s="35" t="s">
        <v>56</v>
      </c>
      <c r="E255" s="39" t="s">
        <v>1260</v>
      </c>
    </row>
    <row r="256" spans="1:5" ht="76.5">
      <c r="A256" s="35" t="s">
        <v>57</v>
      </c>
      <c r="E256" s="40" t="s">
        <v>1261</v>
      </c>
    </row>
    <row r="257" spans="1:5" ht="25.5">
      <c r="A257" t="s">
        <v>59</v>
      </c>
      <c r="E257" s="39" t="s">
        <v>1262</v>
      </c>
    </row>
    <row r="258" spans="1:16" ht="12.75">
      <c r="A258" t="s">
        <v>50</v>
      </c>
      <c s="34" t="s">
        <v>911</v>
      </c>
      <c s="34" t="s">
        <v>696</v>
      </c>
      <c s="35" t="s">
        <v>5</v>
      </c>
      <c s="6" t="s">
        <v>697</v>
      </c>
      <c s="36" t="s">
        <v>54</v>
      </c>
      <c s="37">
        <v>0.524</v>
      </c>
      <c s="36">
        <v>1</v>
      </c>
      <c s="36">
        <f>ROUND(G258*H258,6)</f>
      </c>
      <c r="L258" s="38">
        <v>0</v>
      </c>
      <c s="32">
        <f>ROUND(ROUND(L258,2)*ROUND(G258,3),2)</f>
      </c>
      <c s="36" t="s">
        <v>307</v>
      </c>
      <c>
        <f>(M258*21)/100</f>
      </c>
      <c t="s">
        <v>28</v>
      </c>
    </row>
    <row r="259" spans="1:5" ht="12.75">
      <c r="A259" s="35" t="s">
        <v>56</v>
      </c>
      <c r="E259" s="39" t="s">
        <v>697</v>
      </c>
    </row>
    <row r="260" spans="1:5" ht="12.75">
      <c r="A260" s="35" t="s">
        <v>57</v>
      </c>
      <c r="E260" s="40" t="s">
        <v>5</v>
      </c>
    </row>
    <row r="261" spans="1:5" ht="12.75">
      <c r="A261" t="s">
        <v>59</v>
      </c>
      <c r="E261" s="39" t="s">
        <v>5</v>
      </c>
    </row>
    <row r="262" spans="1:16" ht="25.5">
      <c r="A262" t="s">
        <v>50</v>
      </c>
      <c s="34" t="s">
        <v>916</v>
      </c>
      <c s="34" t="s">
        <v>1263</v>
      </c>
      <c s="35" t="s">
        <v>5</v>
      </c>
      <c s="6" t="s">
        <v>1264</v>
      </c>
      <c s="36" t="s">
        <v>126</v>
      </c>
      <c s="37">
        <v>1228.6</v>
      </c>
      <c s="36">
        <v>0.000284</v>
      </c>
      <c s="36">
        <f>ROUND(G262*H262,6)</f>
      </c>
      <c r="L262" s="38">
        <v>0</v>
      </c>
      <c s="32">
        <f>ROUND(ROUND(L262,2)*ROUND(G262,3),2)</f>
      </c>
      <c s="36" t="s">
        <v>307</v>
      </c>
      <c>
        <f>(M262*21)/100</f>
      </c>
      <c t="s">
        <v>28</v>
      </c>
    </row>
    <row r="263" spans="1:5" ht="38.25">
      <c r="A263" s="35" t="s">
        <v>56</v>
      </c>
      <c r="E263" s="39" t="s">
        <v>1265</v>
      </c>
    </row>
    <row r="264" spans="1:5" ht="12.75">
      <c r="A264" s="35" t="s">
        <v>57</v>
      </c>
      <c r="E264" s="40" t="s">
        <v>1266</v>
      </c>
    </row>
    <row r="265" spans="1:5" ht="114.75">
      <c r="A265" t="s">
        <v>59</v>
      </c>
      <c r="E265" s="39" t="s">
        <v>1267</v>
      </c>
    </row>
    <row r="266" spans="1:16" ht="12.75">
      <c r="A266" t="s">
        <v>50</v>
      </c>
      <c s="34" t="s">
        <v>1021</v>
      </c>
      <c s="34" t="s">
        <v>1268</v>
      </c>
      <c s="35" t="s">
        <v>5</v>
      </c>
      <c s="6" t="s">
        <v>1269</v>
      </c>
      <c s="36" t="s">
        <v>126</v>
      </c>
      <c s="37">
        <v>1535.75</v>
      </c>
      <c s="36">
        <v>0.00168</v>
      </c>
      <c s="36">
        <f>ROUND(G266*H266,6)</f>
      </c>
      <c r="L266" s="38">
        <v>0</v>
      </c>
      <c s="32">
        <f>ROUND(ROUND(L266,2)*ROUND(G266,3),2)</f>
      </c>
      <c s="36" t="s">
        <v>307</v>
      </c>
      <c>
        <f>(M266*21)/100</f>
      </c>
      <c t="s">
        <v>28</v>
      </c>
    </row>
    <row r="267" spans="1:5" ht="12.75">
      <c r="A267" s="35" t="s">
        <v>56</v>
      </c>
      <c r="E267" s="39" t="s">
        <v>1269</v>
      </c>
    </row>
    <row r="268" spans="1:5" ht="25.5">
      <c r="A268" s="35" t="s">
        <v>57</v>
      </c>
      <c r="E268" s="40" t="s">
        <v>1270</v>
      </c>
    </row>
    <row r="269" spans="1:5" ht="12.75">
      <c r="A269" t="s">
        <v>59</v>
      </c>
      <c r="E269" s="39" t="s">
        <v>1054</v>
      </c>
    </row>
    <row r="270" spans="1:16" ht="25.5">
      <c r="A270" t="s">
        <v>50</v>
      </c>
      <c s="34" t="s">
        <v>1026</v>
      </c>
      <c s="34" t="s">
        <v>1271</v>
      </c>
      <c s="35" t="s">
        <v>5</v>
      </c>
      <c s="6" t="s">
        <v>1272</v>
      </c>
      <c s="36" t="s">
        <v>126</v>
      </c>
      <c s="37">
        <v>371.8</v>
      </c>
      <c s="36">
        <v>0.000194</v>
      </c>
      <c s="36">
        <f>ROUND(G270*H270,6)</f>
      </c>
      <c r="L270" s="38">
        <v>0</v>
      </c>
      <c s="32">
        <f>ROUND(ROUND(L270,2)*ROUND(G270,3),2)</f>
      </c>
      <c s="36" t="s">
        <v>307</v>
      </c>
      <c>
        <f>(M270*21)/100</f>
      </c>
      <c t="s">
        <v>28</v>
      </c>
    </row>
    <row r="271" spans="1:5" ht="25.5">
      <c r="A271" s="35" t="s">
        <v>56</v>
      </c>
      <c r="E271" s="39" t="s">
        <v>1272</v>
      </c>
    </row>
    <row r="272" spans="1:5" ht="38.25">
      <c r="A272" s="35" t="s">
        <v>57</v>
      </c>
      <c r="E272" s="40" t="s">
        <v>1273</v>
      </c>
    </row>
    <row r="273" spans="1:5" ht="25.5">
      <c r="A273" t="s">
        <v>59</v>
      </c>
      <c r="E273" s="39" t="s">
        <v>1274</v>
      </c>
    </row>
    <row r="274" spans="1:16" ht="25.5">
      <c r="A274" t="s">
        <v>50</v>
      </c>
      <c s="34" t="s">
        <v>1031</v>
      </c>
      <c s="34" t="s">
        <v>1275</v>
      </c>
      <c s="35" t="s">
        <v>5</v>
      </c>
      <c s="6" t="s">
        <v>1276</v>
      </c>
      <c s="36" t="s">
        <v>126</v>
      </c>
      <c s="37">
        <v>416.55</v>
      </c>
      <c s="36">
        <v>0.00223</v>
      </c>
      <c s="36">
        <f>ROUND(G274*H274,6)</f>
      </c>
      <c r="L274" s="38">
        <v>0</v>
      </c>
      <c s="32">
        <f>ROUND(ROUND(L274,2)*ROUND(G274,3),2)</f>
      </c>
      <c s="36" t="s">
        <v>307</v>
      </c>
      <c>
        <f>(M274*21)/100</f>
      </c>
      <c t="s">
        <v>28</v>
      </c>
    </row>
    <row r="275" spans="1:5" ht="25.5">
      <c r="A275" s="35" t="s">
        <v>56</v>
      </c>
      <c r="E275" s="39" t="s">
        <v>1276</v>
      </c>
    </row>
    <row r="276" spans="1:5" ht="25.5">
      <c r="A276" s="35" t="s">
        <v>57</v>
      </c>
      <c r="E276" s="40" t="s">
        <v>1277</v>
      </c>
    </row>
    <row r="277" spans="1:5" ht="12.75">
      <c r="A277" t="s">
        <v>59</v>
      </c>
      <c r="E277" s="39" t="s">
        <v>1054</v>
      </c>
    </row>
    <row r="278" spans="1:16" ht="25.5">
      <c r="A278" t="s">
        <v>50</v>
      </c>
      <c s="34" t="s">
        <v>1035</v>
      </c>
      <c s="34" t="s">
        <v>1278</v>
      </c>
      <c s="35" t="s">
        <v>5</v>
      </c>
      <c s="6" t="s">
        <v>1279</v>
      </c>
      <c s="36" t="s">
        <v>126</v>
      </c>
      <c s="37">
        <v>16.776</v>
      </c>
      <c s="36">
        <v>0.0025</v>
      </c>
      <c s="36">
        <f>ROUND(G278*H278,6)</f>
      </c>
      <c r="L278" s="38">
        <v>0</v>
      </c>
      <c s="32">
        <f>ROUND(ROUND(L278,2)*ROUND(G278,3),2)</f>
      </c>
      <c s="36" t="s">
        <v>307</v>
      </c>
      <c>
        <f>(M278*21)/100</f>
      </c>
      <c t="s">
        <v>28</v>
      </c>
    </row>
    <row r="279" spans="1:5" ht="25.5">
      <c r="A279" s="35" t="s">
        <v>56</v>
      </c>
      <c r="E279" s="39" t="s">
        <v>1279</v>
      </c>
    </row>
    <row r="280" spans="1:5" ht="25.5">
      <c r="A280" s="35" t="s">
        <v>57</v>
      </c>
      <c r="E280" s="40" t="s">
        <v>1280</v>
      </c>
    </row>
    <row r="281" spans="1:5" ht="12.75">
      <c r="A281" t="s">
        <v>59</v>
      </c>
      <c r="E281" s="39" t="s">
        <v>5</v>
      </c>
    </row>
    <row r="282" spans="1:16" ht="25.5">
      <c r="A282" t="s">
        <v>50</v>
      </c>
      <c s="34" t="s">
        <v>1039</v>
      </c>
      <c s="34" t="s">
        <v>1281</v>
      </c>
      <c s="35" t="s">
        <v>5</v>
      </c>
      <c s="6" t="s">
        <v>1282</v>
      </c>
      <c s="36" t="s">
        <v>126</v>
      </c>
      <c s="37">
        <v>174</v>
      </c>
      <c s="36">
        <v>0</v>
      </c>
      <c s="36">
        <f>ROUND(G282*H282,6)</f>
      </c>
      <c r="L282" s="38">
        <v>0</v>
      </c>
      <c s="32">
        <f>ROUND(ROUND(L282,2)*ROUND(G282,3),2)</f>
      </c>
      <c s="36" t="s">
        <v>307</v>
      </c>
      <c>
        <f>(M282*21)/100</f>
      </c>
      <c t="s">
        <v>28</v>
      </c>
    </row>
    <row r="283" spans="1:5" ht="25.5">
      <c r="A283" s="35" t="s">
        <v>56</v>
      </c>
      <c r="E283" s="39" t="s">
        <v>1282</v>
      </c>
    </row>
    <row r="284" spans="1:5" ht="25.5">
      <c r="A284" s="35" t="s">
        <v>57</v>
      </c>
      <c r="E284" s="40" t="s">
        <v>1283</v>
      </c>
    </row>
    <row r="285" spans="1:5" ht="38.25">
      <c r="A285" t="s">
        <v>59</v>
      </c>
      <c r="E285" s="39" t="s">
        <v>1284</v>
      </c>
    </row>
    <row r="286" spans="1:16" ht="25.5">
      <c r="A286" t="s">
        <v>50</v>
      </c>
      <c s="34" t="s">
        <v>1043</v>
      </c>
      <c s="34" t="s">
        <v>1285</v>
      </c>
      <c s="35" t="s">
        <v>5</v>
      </c>
      <c s="6" t="s">
        <v>1286</v>
      </c>
      <c s="36" t="s">
        <v>126</v>
      </c>
      <c s="37">
        <v>217.5</v>
      </c>
      <c s="36">
        <v>0.0004</v>
      </c>
      <c s="36">
        <f>ROUND(G286*H286,6)</f>
      </c>
      <c r="L286" s="38">
        <v>0</v>
      </c>
      <c s="32">
        <f>ROUND(ROUND(L286,2)*ROUND(G286,3),2)</f>
      </c>
      <c s="36" t="s">
        <v>307</v>
      </c>
      <c>
        <f>(M286*21)/100</f>
      </c>
      <c t="s">
        <v>28</v>
      </c>
    </row>
    <row r="287" spans="1:5" ht="25.5">
      <c r="A287" s="35" t="s">
        <v>56</v>
      </c>
      <c r="E287" s="39" t="s">
        <v>1286</v>
      </c>
    </row>
    <row r="288" spans="1:5" ht="38.25">
      <c r="A288" s="35" t="s">
        <v>57</v>
      </c>
      <c r="E288" s="40" t="s">
        <v>1287</v>
      </c>
    </row>
    <row r="289" spans="1:5" ht="12.75">
      <c r="A289" t="s">
        <v>59</v>
      </c>
      <c r="E289" s="39" t="s">
        <v>1054</v>
      </c>
    </row>
    <row r="290" spans="1:16" ht="25.5">
      <c r="A290" t="s">
        <v>50</v>
      </c>
      <c s="34" t="s">
        <v>1046</v>
      </c>
      <c s="34" t="s">
        <v>1288</v>
      </c>
      <c s="35" t="s">
        <v>5</v>
      </c>
      <c s="6" t="s">
        <v>1289</v>
      </c>
      <c s="36" t="s">
        <v>126</v>
      </c>
      <c s="37">
        <v>1412.8</v>
      </c>
      <c s="36">
        <v>0.000883</v>
      </c>
      <c s="36">
        <f>ROUND(G290*H290,6)</f>
      </c>
      <c r="L290" s="38">
        <v>0</v>
      </c>
      <c s="32">
        <f>ROUND(ROUND(L290,2)*ROUND(G290,3),2)</f>
      </c>
      <c s="36" t="s">
        <v>307</v>
      </c>
      <c>
        <f>(M290*21)/100</f>
      </c>
      <c t="s">
        <v>28</v>
      </c>
    </row>
    <row r="291" spans="1:5" ht="25.5">
      <c r="A291" s="35" t="s">
        <v>56</v>
      </c>
      <c r="E291" s="39" t="s">
        <v>1289</v>
      </c>
    </row>
    <row r="292" spans="1:5" ht="63.75">
      <c r="A292" s="35" t="s">
        <v>57</v>
      </c>
      <c r="E292" s="40" t="s">
        <v>1290</v>
      </c>
    </row>
    <row r="293" spans="1:5" ht="63.75">
      <c r="A293" t="s">
        <v>59</v>
      </c>
      <c r="E293" s="39" t="s">
        <v>1291</v>
      </c>
    </row>
    <row r="294" spans="1:16" ht="25.5">
      <c r="A294" t="s">
        <v>50</v>
      </c>
      <c s="34" t="s">
        <v>1050</v>
      </c>
      <c s="34" t="s">
        <v>705</v>
      </c>
      <c s="35" t="s">
        <v>5</v>
      </c>
      <c s="6" t="s">
        <v>706</v>
      </c>
      <c s="36" t="s">
        <v>126</v>
      </c>
      <c s="37">
        <v>1766</v>
      </c>
      <c s="36">
        <v>0.0054</v>
      </c>
      <c s="36">
        <f>ROUND(G294*H294,6)</f>
      </c>
      <c r="L294" s="38">
        <v>0</v>
      </c>
      <c s="32">
        <f>ROUND(ROUND(L294,2)*ROUND(G294,3),2)</f>
      </c>
      <c s="36" t="s">
        <v>307</v>
      </c>
      <c>
        <f>(M294*21)/100</f>
      </c>
      <c t="s">
        <v>28</v>
      </c>
    </row>
    <row r="295" spans="1:5" ht="25.5">
      <c r="A295" s="35" t="s">
        <v>56</v>
      </c>
      <c r="E295" s="39" t="s">
        <v>706</v>
      </c>
    </row>
    <row r="296" spans="1:5" ht="51">
      <c r="A296" s="35" t="s">
        <v>57</v>
      </c>
      <c r="E296" s="40" t="s">
        <v>1292</v>
      </c>
    </row>
    <row r="297" spans="1:5" ht="12.75">
      <c r="A297" t="s">
        <v>59</v>
      </c>
      <c r="E297" s="39" t="s">
        <v>1054</v>
      </c>
    </row>
    <row r="298" spans="1:16" ht="12.75">
      <c r="A298" t="s">
        <v>50</v>
      </c>
      <c s="34" t="s">
        <v>1055</v>
      </c>
      <c s="34" t="s">
        <v>1293</v>
      </c>
      <c s="35" t="s">
        <v>5</v>
      </c>
      <c s="6" t="s">
        <v>1294</v>
      </c>
      <c s="36" t="s">
        <v>126</v>
      </c>
      <c s="37">
        <v>1284.7</v>
      </c>
      <c s="36">
        <v>0</v>
      </c>
      <c s="36">
        <f>ROUND(G298*H298,6)</f>
      </c>
      <c r="L298" s="38">
        <v>0</v>
      </c>
      <c s="32">
        <f>ROUND(ROUND(L298,2)*ROUND(G298,3),2)</f>
      </c>
      <c s="36" t="s">
        <v>55</v>
      </c>
      <c>
        <f>(M298*21)/100</f>
      </c>
      <c t="s">
        <v>28</v>
      </c>
    </row>
    <row r="299" spans="1:5" ht="12.75">
      <c r="A299" s="35" t="s">
        <v>56</v>
      </c>
      <c r="E299" s="39" t="s">
        <v>1294</v>
      </c>
    </row>
    <row r="300" spans="1:5" ht="12.75">
      <c r="A300" s="35" t="s">
        <v>57</v>
      </c>
      <c r="E300" s="40" t="s">
        <v>1295</v>
      </c>
    </row>
    <row r="301" spans="1:5" ht="12.75">
      <c r="A301" t="s">
        <v>59</v>
      </c>
      <c r="E301" s="39" t="s">
        <v>1030</v>
      </c>
    </row>
    <row r="302" spans="1:16" ht="12.75">
      <c r="A302" t="s">
        <v>50</v>
      </c>
      <c s="34" t="s">
        <v>1059</v>
      </c>
      <c s="34" t="s">
        <v>1296</v>
      </c>
      <c s="35" t="s">
        <v>5</v>
      </c>
      <c s="6" t="s">
        <v>1297</v>
      </c>
      <c s="36" t="s">
        <v>126</v>
      </c>
      <c s="37">
        <v>1605.875</v>
      </c>
      <c s="36">
        <v>0.0001</v>
      </c>
      <c s="36">
        <f>ROUND(G302*H302,6)</f>
      </c>
      <c r="L302" s="38">
        <v>0</v>
      </c>
      <c s="32">
        <f>ROUND(ROUND(L302,2)*ROUND(G302,3),2)</f>
      </c>
      <c s="36" t="s">
        <v>307</v>
      </c>
      <c>
        <f>(M302*21)/100</f>
      </c>
      <c t="s">
        <v>28</v>
      </c>
    </row>
    <row r="303" spans="1:5" ht="12.75">
      <c r="A303" s="35" t="s">
        <v>56</v>
      </c>
      <c r="E303" s="39" t="s">
        <v>1297</v>
      </c>
    </row>
    <row r="304" spans="1:5" ht="25.5">
      <c r="A304" s="35" t="s">
        <v>57</v>
      </c>
      <c r="E304" s="40" t="s">
        <v>1298</v>
      </c>
    </row>
    <row r="305" spans="1:5" ht="12.75">
      <c r="A305" t="s">
        <v>59</v>
      </c>
      <c r="E305" s="39" t="s">
        <v>1054</v>
      </c>
    </row>
    <row r="306" spans="1:16" ht="25.5">
      <c r="A306" t="s">
        <v>50</v>
      </c>
      <c s="34" t="s">
        <v>906</v>
      </c>
      <c s="34" t="s">
        <v>1299</v>
      </c>
      <c s="35" t="s">
        <v>5</v>
      </c>
      <c s="6" t="s">
        <v>1300</v>
      </c>
      <c s="36" t="s">
        <v>126</v>
      </c>
      <c s="37">
        <v>714.8</v>
      </c>
      <c s="36">
        <v>0</v>
      </c>
      <c s="36">
        <f>ROUND(G306*H306,6)</f>
      </c>
      <c r="L306" s="38">
        <v>0</v>
      </c>
      <c s="32">
        <f>ROUND(ROUND(L306,2)*ROUND(G306,3),2)</f>
      </c>
      <c s="36" t="s">
        <v>307</v>
      </c>
      <c>
        <f>(M306*21)/100</f>
      </c>
      <c t="s">
        <v>28</v>
      </c>
    </row>
    <row r="307" spans="1:5" ht="25.5">
      <c r="A307" s="35" t="s">
        <v>56</v>
      </c>
      <c r="E307" s="39" t="s">
        <v>1300</v>
      </c>
    </row>
    <row r="308" spans="1:5" ht="12.75">
      <c r="A308" s="35" t="s">
        <v>57</v>
      </c>
      <c r="E308" s="40" t="s">
        <v>1301</v>
      </c>
    </row>
    <row r="309" spans="1:5" ht="12.75">
      <c r="A309" t="s">
        <v>59</v>
      </c>
      <c r="E309" s="39" t="s">
        <v>5</v>
      </c>
    </row>
    <row r="310" spans="1:16" ht="12.75">
      <c r="A310" t="s">
        <v>50</v>
      </c>
      <c s="34" t="s">
        <v>920</v>
      </c>
      <c s="34" t="s">
        <v>1302</v>
      </c>
      <c s="35" t="s">
        <v>5</v>
      </c>
      <c s="6" t="s">
        <v>1303</v>
      </c>
      <c s="36" t="s">
        <v>126</v>
      </c>
      <c s="37">
        <v>825.594</v>
      </c>
      <c s="36">
        <v>0.0003</v>
      </c>
      <c s="36">
        <f>ROUND(G310*H310,6)</f>
      </c>
      <c r="L310" s="38">
        <v>0</v>
      </c>
      <c s="32">
        <f>ROUND(ROUND(L310,2)*ROUND(G310,3),2)</f>
      </c>
      <c s="36" t="s">
        <v>307</v>
      </c>
      <c>
        <f>(M310*21)/100</f>
      </c>
      <c t="s">
        <v>28</v>
      </c>
    </row>
    <row r="311" spans="1:5" ht="12.75">
      <c r="A311" s="35" t="s">
        <v>56</v>
      </c>
      <c r="E311" s="39" t="s">
        <v>1303</v>
      </c>
    </row>
    <row r="312" spans="1:5" ht="25.5">
      <c r="A312" s="35" t="s">
        <v>57</v>
      </c>
      <c r="E312" s="40" t="s">
        <v>1304</v>
      </c>
    </row>
    <row r="313" spans="1:5" ht="12.75">
      <c r="A313" t="s">
        <v>59</v>
      </c>
      <c r="E313" s="39" t="s">
        <v>1054</v>
      </c>
    </row>
    <row r="314" spans="1:16" ht="38.25">
      <c r="A314" t="s">
        <v>50</v>
      </c>
      <c s="34" t="s">
        <v>1305</v>
      </c>
      <c s="34" t="s">
        <v>1306</v>
      </c>
      <c s="35" t="s">
        <v>5</v>
      </c>
      <c s="6" t="s">
        <v>1307</v>
      </c>
      <c s="36" t="s">
        <v>126</v>
      </c>
      <c s="37">
        <v>357.4</v>
      </c>
      <c s="36">
        <v>0</v>
      </c>
      <c s="36">
        <f>ROUND(G314*H314,6)</f>
      </c>
      <c r="L314" s="38">
        <v>0</v>
      </c>
      <c s="32">
        <f>ROUND(ROUND(L314,2)*ROUND(G314,3),2)</f>
      </c>
      <c s="36" t="s">
        <v>307</v>
      </c>
      <c>
        <f>(M314*21)/100</f>
      </c>
      <c t="s">
        <v>28</v>
      </c>
    </row>
    <row r="315" spans="1:5" ht="38.25">
      <c r="A315" s="35" t="s">
        <v>56</v>
      </c>
      <c r="E315" s="39" t="s">
        <v>1308</v>
      </c>
    </row>
    <row r="316" spans="1:5" ht="12.75">
      <c r="A316" s="35" t="s">
        <v>57</v>
      </c>
      <c r="E316" s="40" t="s">
        <v>1309</v>
      </c>
    </row>
    <row r="317" spans="1:5" ht="51">
      <c r="A317" t="s">
        <v>59</v>
      </c>
      <c r="E317" s="39" t="s">
        <v>1310</v>
      </c>
    </row>
    <row r="318" spans="1:16" ht="12.75">
      <c r="A318" t="s">
        <v>50</v>
      </c>
      <c s="34" t="s">
        <v>1063</v>
      </c>
      <c s="34" t="s">
        <v>1311</v>
      </c>
      <c s="35" t="s">
        <v>5</v>
      </c>
      <c s="6" t="s">
        <v>1312</v>
      </c>
      <c s="36" t="s">
        <v>126</v>
      </c>
      <c s="37">
        <v>375.27</v>
      </c>
      <c s="36">
        <v>0.0006</v>
      </c>
      <c s="36">
        <f>ROUND(G318*H318,6)</f>
      </c>
      <c r="L318" s="38">
        <v>0</v>
      </c>
      <c s="32">
        <f>ROUND(ROUND(L318,2)*ROUND(G318,3),2)</f>
      </c>
      <c s="36" t="s">
        <v>307</v>
      </c>
      <c>
        <f>(M318*21)/100</f>
      </c>
      <c t="s">
        <v>28</v>
      </c>
    </row>
    <row r="319" spans="1:5" ht="12.75">
      <c r="A319" s="35" t="s">
        <v>56</v>
      </c>
      <c r="E319" s="39" t="s">
        <v>1312</v>
      </c>
    </row>
    <row r="320" spans="1:5" ht="25.5">
      <c r="A320" s="35" t="s">
        <v>57</v>
      </c>
      <c r="E320" s="40" t="s">
        <v>1313</v>
      </c>
    </row>
    <row r="321" spans="1:5" ht="12.75">
      <c r="A321" t="s">
        <v>59</v>
      </c>
      <c r="E321" s="39" t="s">
        <v>1054</v>
      </c>
    </row>
    <row r="322" spans="1:16" ht="25.5">
      <c r="A322" t="s">
        <v>50</v>
      </c>
      <c s="34" t="s">
        <v>1314</v>
      </c>
      <c s="34" t="s">
        <v>1315</v>
      </c>
      <c s="35" t="s">
        <v>5</v>
      </c>
      <c s="6" t="s">
        <v>1316</v>
      </c>
      <c s="36" t="s">
        <v>126</v>
      </c>
      <c s="37">
        <v>357.4</v>
      </c>
      <c s="36">
        <v>0</v>
      </c>
      <c s="36">
        <f>ROUND(G322*H322,6)</f>
      </c>
      <c r="L322" s="38">
        <v>0</v>
      </c>
      <c s="32">
        <f>ROUND(ROUND(L322,2)*ROUND(G322,3),2)</f>
      </c>
      <c s="36" t="s">
        <v>307</v>
      </c>
      <c>
        <f>(M322*21)/100</f>
      </c>
      <c t="s">
        <v>28</v>
      </c>
    </row>
    <row r="323" spans="1:5" ht="25.5">
      <c r="A323" s="35" t="s">
        <v>56</v>
      </c>
      <c r="E323" s="39" t="s">
        <v>1316</v>
      </c>
    </row>
    <row r="324" spans="1:5" ht="12.75">
      <c r="A324" s="35" t="s">
        <v>57</v>
      </c>
      <c r="E324" s="40" t="s">
        <v>1309</v>
      </c>
    </row>
    <row r="325" spans="1:5" ht="12.75">
      <c r="A325" t="s">
        <v>59</v>
      </c>
      <c r="E325" s="39" t="s">
        <v>5</v>
      </c>
    </row>
    <row r="326" spans="1:16" ht="25.5">
      <c r="A326" t="s">
        <v>50</v>
      </c>
      <c s="34" t="s">
        <v>1317</v>
      </c>
      <c s="34" t="s">
        <v>1318</v>
      </c>
      <c s="35" t="s">
        <v>5</v>
      </c>
      <c s="6" t="s">
        <v>1319</v>
      </c>
      <c s="36" t="s">
        <v>126</v>
      </c>
      <c s="37">
        <v>411.01</v>
      </c>
      <c s="36">
        <v>0.0008</v>
      </c>
      <c s="36">
        <f>ROUND(G326*H326,6)</f>
      </c>
      <c r="L326" s="38">
        <v>0</v>
      </c>
      <c s="32">
        <f>ROUND(ROUND(L326,2)*ROUND(G326,3),2)</f>
      </c>
      <c s="36" t="s">
        <v>307</v>
      </c>
      <c>
        <f>(M326*21)/100</f>
      </c>
      <c t="s">
        <v>28</v>
      </c>
    </row>
    <row r="327" spans="1:5" ht="25.5">
      <c r="A327" s="35" t="s">
        <v>56</v>
      </c>
      <c r="E327" s="39" t="s">
        <v>1319</v>
      </c>
    </row>
    <row r="328" spans="1:5" ht="25.5">
      <c r="A328" s="35" t="s">
        <v>57</v>
      </c>
      <c r="E328" s="40" t="s">
        <v>1320</v>
      </c>
    </row>
    <row r="329" spans="1:5" ht="12.75">
      <c r="A329" t="s">
        <v>59</v>
      </c>
      <c r="E329" s="39" t="s">
        <v>1054</v>
      </c>
    </row>
    <row r="330" spans="1:16" ht="25.5">
      <c r="A330" t="s">
        <v>50</v>
      </c>
      <c s="34" t="s">
        <v>1321</v>
      </c>
      <c s="34" t="s">
        <v>1322</v>
      </c>
      <c s="35" t="s">
        <v>5</v>
      </c>
      <c s="6" t="s">
        <v>1323</v>
      </c>
      <c s="36" t="s">
        <v>126</v>
      </c>
      <c s="37">
        <v>357.4</v>
      </c>
      <c s="36">
        <v>0</v>
      </c>
      <c s="36">
        <f>ROUND(G330*H330,6)</f>
      </c>
      <c r="L330" s="38">
        <v>0</v>
      </c>
      <c s="32">
        <f>ROUND(ROUND(L330,2)*ROUND(G330,3),2)</f>
      </c>
      <c s="36" t="s">
        <v>307</v>
      </c>
      <c>
        <f>(M330*21)/100</f>
      </c>
      <c t="s">
        <v>28</v>
      </c>
    </row>
    <row r="331" spans="1:5" ht="25.5">
      <c r="A331" s="35" t="s">
        <v>56</v>
      </c>
      <c r="E331" s="39" t="s">
        <v>1323</v>
      </c>
    </row>
    <row r="332" spans="1:5" ht="12.75">
      <c r="A332" s="35" t="s">
        <v>57</v>
      </c>
      <c r="E332" s="40" t="s">
        <v>1309</v>
      </c>
    </row>
    <row r="333" spans="1:5" ht="25.5">
      <c r="A333" t="s">
        <v>59</v>
      </c>
      <c r="E333" s="39" t="s">
        <v>1324</v>
      </c>
    </row>
    <row r="334" spans="1:16" ht="25.5">
      <c r="A334" t="s">
        <v>50</v>
      </c>
      <c s="34" t="s">
        <v>1325</v>
      </c>
      <c s="34" t="s">
        <v>1326</v>
      </c>
      <c s="35" t="s">
        <v>5</v>
      </c>
      <c s="6" t="s">
        <v>1327</v>
      </c>
      <c s="36" t="s">
        <v>126</v>
      </c>
      <c s="37">
        <v>393.14</v>
      </c>
      <c s="36">
        <v>0.0003</v>
      </c>
      <c s="36">
        <f>ROUND(G334*H334,6)</f>
      </c>
      <c r="L334" s="38">
        <v>0</v>
      </c>
      <c s="32">
        <f>ROUND(ROUND(L334,2)*ROUND(G334,3),2)</f>
      </c>
      <c s="36" t="s">
        <v>307</v>
      </c>
      <c>
        <f>(M334*21)/100</f>
      </c>
      <c t="s">
        <v>28</v>
      </c>
    </row>
    <row r="335" spans="1:5" ht="25.5">
      <c r="A335" s="35" t="s">
        <v>56</v>
      </c>
      <c r="E335" s="39" t="s">
        <v>1327</v>
      </c>
    </row>
    <row r="336" spans="1:5" ht="25.5">
      <c r="A336" s="35" t="s">
        <v>57</v>
      </c>
      <c r="E336" s="40" t="s">
        <v>1328</v>
      </c>
    </row>
    <row r="337" spans="1:5" ht="12.75">
      <c r="A337" t="s">
        <v>59</v>
      </c>
      <c r="E337" s="39" t="s">
        <v>1054</v>
      </c>
    </row>
    <row r="338" spans="1:16" ht="25.5">
      <c r="A338" t="s">
        <v>50</v>
      </c>
      <c s="34" t="s">
        <v>1329</v>
      </c>
      <c s="34" t="s">
        <v>1330</v>
      </c>
      <c s="35" t="s">
        <v>5</v>
      </c>
      <c s="6" t="s">
        <v>1331</v>
      </c>
      <c s="36" t="s">
        <v>126</v>
      </c>
      <c s="37">
        <v>357.4</v>
      </c>
      <c s="36">
        <v>0</v>
      </c>
      <c s="36">
        <f>ROUND(G338*H338,6)</f>
      </c>
      <c r="L338" s="38">
        <v>0</v>
      </c>
      <c s="32">
        <f>ROUND(ROUND(L338,2)*ROUND(G338,3),2)</f>
      </c>
      <c s="36" t="s">
        <v>307</v>
      </c>
      <c>
        <f>(M338*21)/100</f>
      </c>
      <c t="s">
        <v>28</v>
      </c>
    </row>
    <row r="339" spans="1:5" ht="25.5">
      <c r="A339" s="35" t="s">
        <v>56</v>
      </c>
      <c r="E339" s="39" t="s">
        <v>1331</v>
      </c>
    </row>
    <row r="340" spans="1:5" ht="12.75">
      <c r="A340" s="35" t="s">
        <v>57</v>
      </c>
      <c r="E340" s="40" t="s">
        <v>1309</v>
      </c>
    </row>
    <row r="341" spans="1:5" ht="12.75">
      <c r="A341" t="s">
        <v>59</v>
      </c>
      <c r="E341" s="39" t="s">
        <v>5</v>
      </c>
    </row>
    <row r="342" spans="1:16" ht="12.75">
      <c r="A342" t="s">
        <v>50</v>
      </c>
      <c s="34" t="s">
        <v>1332</v>
      </c>
      <c s="34" t="s">
        <v>1333</v>
      </c>
      <c s="35" t="s">
        <v>5</v>
      </c>
      <c s="6" t="s">
        <v>1334</v>
      </c>
      <c s="36" t="s">
        <v>116</v>
      </c>
      <c s="37">
        <v>47.177</v>
      </c>
      <c s="36">
        <v>0.75</v>
      </c>
      <c s="36">
        <f>ROUND(G342*H342,6)</f>
      </c>
      <c r="L342" s="38">
        <v>0</v>
      </c>
      <c s="32">
        <f>ROUND(ROUND(L342,2)*ROUND(G342,3),2)</f>
      </c>
      <c s="36" t="s">
        <v>307</v>
      </c>
      <c>
        <f>(M342*21)/100</f>
      </c>
      <c t="s">
        <v>28</v>
      </c>
    </row>
    <row r="343" spans="1:5" ht="12.75">
      <c r="A343" s="35" t="s">
        <v>56</v>
      </c>
      <c r="E343" s="39" t="s">
        <v>1334</v>
      </c>
    </row>
    <row r="344" spans="1:5" ht="25.5">
      <c r="A344" s="35" t="s">
        <v>57</v>
      </c>
      <c r="E344" s="40" t="s">
        <v>1335</v>
      </c>
    </row>
    <row r="345" spans="1:5" ht="12.75">
      <c r="A345" t="s">
        <v>59</v>
      </c>
      <c r="E345" s="39" t="s">
        <v>1054</v>
      </c>
    </row>
    <row r="346" spans="1:16" ht="25.5">
      <c r="A346" t="s">
        <v>50</v>
      </c>
      <c s="34" t="s">
        <v>1336</v>
      </c>
      <c s="34" t="s">
        <v>1337</v>
      </c>
      <c s="35" t="s">
        <v>5</v>
      </c>
      <c s="6" t="s">
        <v>1338</v>
      </c>
      <c s="36" t="s">
        <v>126</v>
      </c>
      <c s="37">
        <v>357.4</v>
      </c>
      <c s="36">
        <v>0</v>
      </c>
      <c s="36">
        <f>ROUND(G346*H346,6)</f>
      </c>
      <c r="L346" s="38">
        <v>0</v>
      </c>
      <c s="32">
        <f>ROUND(ROUND(L346,2)*ROUND(G346,3),2)</f>
      </c>
      <c s="36" t="s">
        <v>307</v>
      </c>
      <c>
        <f>(M346*21)/100</f>
      </c>
      <c t="s">
        <v>28</v>
      </c>
    </row>
    <row r="347" spans="1:5" ht="25.5">
      <c r="A347" s="35" t="s">
        <v>56</v>
      </c>
      <c r="E347" s="39" t="s">
        <v>1338</v>
      </c>
    </row>
    <row r="348" spans="1:5" ht="12.75">
      <c r="A348" s="35" t="s">
        <v>57</v>
      </c>
      <c r="E348" s="40" t="s">
        <v>1309</v>
      </c>
    </row>
    <row r="349" spans="1:5" ht="12.75">
      <c r="A349" t="s">
        <v>59</v>
      </c>
      <c r="E349" s="39" t="s">
        <v>5</v>
      </c>
    </row>
    <row r="350" spans="1:16" ht="12.75">
      <c r="A350" t="s">
        <v>50</v>
      </c>
      <c s="34" t="s">
        <v>1339</v>
      </c>
      <c s="34" t="s">
        <v>1340</v>
      </c>
      <c s="35" t="s">
        <v>5</v>
      </c>
      <c s="6" t="s">
        <v>1341</v>
      </c>
      <c s="36" t="s">
        <v>126</v>
      </c>
      <c s="37">
        <v>393.14</v>
      </c>
      <c s="36">
        <v>0.011</v>
      </c>
      <c s="36">
        <f>ROUND(G350*H350,6)</f>
      </c>
      <c r="L350" s="38">
        <v>0</v>
      </c>
      <c s="32">
        <f>ROUND(ROUND(L350,2)*ROUND(G350,3),2)</f>
      </c>
      <c s="36" t="s">
        <v>55</v>
      </c>
      <c>
        <f>(M350*21)/100</f>
      </c>
      <c t="s">
        <v>28</v>
      </c>
    </row>
    <row r="351" spans="1:5" ht="12.75">
      <c r="A351" s="35" t="s">
        <v>56</v>
      </c>
      <c r="E351" s="39" t="s">
        <v>1341</v>
      </c>
    </row>
    <row r="352" spans="1:5" ht="25.5">
      <c r="A352" s="35" t="s">
        <v>57</v>
      </c>
      <c r="E352" s="40" t="s">
        <v>1328</v>
      </c>
    </row>
    <row r="353" spans="1:5" ht="12.75">
      <c r="A353" t="s">
        <v>59</v>
      </c>
      <c r="E353" s="39" t="s">
        <v>1054</v>
      </c>
    </row>
    <row r="354" spans="1:16" ht="25.5">
      <c r="A354" t="s">
        <v>50</v>
      </c>
      <c s="34" t="s">
        <v>1342</v>
      </c>
      <c s="34" t="s">
        <v>1343</v>
      </c>
      <c s="35" t="s">
        <v>5</v>
      </c>
      <c s="6" t="s">
        <v>1344</v>
      </c>
      <c s="36" t="s">
        <v>126</v>
      </c>
      <c s="37">
        <v>44.793</v>
      </c>
      <c s="36">
        <v>0.006556</v>
      </c>
      <c s="36">
        <f>ROUND(G354*H354,6)</f>
      </c>
      <c r="L354" s="38">
        <v>0</v>
      </c>
      <c s="32">
        <f>ROUND(ROUND(L354,2)*ROUND(G354,3),2)</f>
      </c>
      <c s="36" t="s">
        <v>307</v>
      </c>
      <c>
        <f>(M354*21)/100</f>
      </c>
      <c t="s">
        <v>28</v>
      </c>
    </row>
    <row r="355" spans="1:5" ht="25.5">
      <c r="A355" s="35" t="s">
        <v>56</v>
      </c>
      <c r="E355" s="39" t="s">
        <v>1344</v>
      </c>
    </row>
    <row r="356" spans="1:5" ht="25.5">
      <c r="A356" s="35" t="s">
        <v>57</v>
      </c>
      <c r="E356" s="40" t="s">
        <v>1345</v>
      </c>
    </row>
    <row r="357" spans="1:5" ht="12.75">
      <c r="A357" t="s">
        <v>59</v>
      </c>
      <c r="E357" s="39" t="s">
        <v>5</v>
      </c>
    </row>
    <row r="358" spans="1:16" ht="12.75">
      <c r="A358" t="s">
        <v>50</v>
      </c>
      <c s="34" t="s">
        <v>1346</v>
      </c>
      <c s="34" t="s">
        <v>1347</v>
      </c>
      <c s="35" t="s">
        <v>5</v>
      </c>
      <c s="6" t="s">
        <v>1348</v>
      </c>
      <c s="36" t="s">
        <v>126</v>
      </c>
      <c s="37">
        <v>187.6</v>
      </c>
      <c s="36">
        <v>0.00025</v>
      </c>
      <c s="36">
        <f>ROUND(G358*H358,6)</f>
      </c>
      <c r="L358" s="38">
        <v>0</v>
      </c>
      <c s="32">
        <f>ROUND(ROUND(L358,2)*ROUND(G358,3),2)</f>
      </c>
      <c s="36" t="s">
        <v>55</v>
      </c>
      <c>
        <f>(M358*21)/100</f>
      </c>
      <c t="s">
        <v>28</v>
      </c>
    </row>
    <row r="359" spans="1:5" ht="12.75">
      <c r="A359" s="35" t="s">
        <v>56</v>
      </c>
      <c r="E359" s="39" t="s">
        <v>1348</v>
      </c>
    </row>
    <row r="360" spans="1:5" ht="51">
      <c r="A360" s="35" t="s">
        <v>57</v>
      </c>
      <c r="E360" s="40" t="s">
        <v>1349</v>
      </c>
    </row>
    <row r="361" spans="1:5" ht="63.75">
      <c r="A361" t="s">
        <v>59</v>
      </c>
      <c r="E361" s="39" t="s">
        <v>1350</v>
      </c>
    </row>
    <row r="362" spans="1:16" ht="12.75">
      <c r="A362" t="s">
        <v>50</v>
      </c>
      <c s="34" t="s">
        <v>1351</v>
      </c>
      <c s="34" t="s">
        <v>1352</v>
      </c>
      <c s="35" t="s">
        <v>5</v>
      </c>
      <c s="6" t="s">
        <v>1214</v>
      </c>
      <c s="36" t="s">
        <v>126</v>
      </c>
      <c s="37">
        <v>219.741</v>
      </c>
      <c s="36">
        <v>0.007</v>
      </c>
      <c s="36">
        <f>ROUND(G362*H362,6)</f>
      </c>
      <c r="L362" s="38">
        <v>0</v>
      </c>
      <c s="32">
        <f>ROUND(ROUND(L362,2)*ROUND(G362,3),2)</f>
      </c>
      <c s="36" t="s">
        <v>55</v>
      </c>
      <c>
        <f>(M362*21)/100</f>
      </c>
      <c t="s">
        <v>28</v>
      </c>
    </row>
    <row r="363" spans="1:5" ht="12.75">
      <c r="A363" s="35" t="s">
        <v>56</v>
      </c>
      <c r="E363" s="39" t="s">
        <v>1214</v>
      </c>
    </row>
    <row r="364" spans="1:5" ht="12.75">
      <c r="A364" s="35" t="s">
        <v>57</v>
      </c>
      <c r="E364" s="40" t="s">
        <v>5</v>
      </c>
    </row>
    <row r="365" spans="1:5" ht="76.5">
      <c r="A365" t="s">
        <v>59</v>
      </c>
      <c r="E365" s="39" t="s">
        <v>1353</v>
      </c>
    </row>
    <row r="366" spans="1:16" ht="38.25">
      <c r="A366" t="s">
        <v>50</v>
      </c>
      <c s="34" t="s">
        <v>1354</v>
      </c>
      <c s="34" t="s">
        <v>1355</v>
      </c>
      <c s="35" t="s">
        <v>5</v>
      </c>
      <c s="6" t="s">
        <v>1356</v>
      </c>
      <c s="36" t="s">
        <v>162</v>
      </c>
      <c s="37">
        <v>35</v>
      </c>
      <c s="36">
        <v>0</v>
      </c>
      <c s="36">
        <f>ROUND(G366*H366,6)</f>
      </c>
      <c r="L366" s="38">
        <v>0</v>
      </c>
      <c s="32">
        <f>ROUND(ROUND(L366,2)*ROUND(G366,3),2)</f>
      </c>
      <c s="36" t="s">
        <v>307</v>
      </c>
      <c>
        <f>(M366*21)/100</f>
      </c>
      <c t="s">
        <v>28</v>
      </c>
    </row>
    <row r="367" spans="1:5" ht="38.25">
      <c r="A367" s="35" t="s">
        <v>56</v>
      </c>
      <c r="E367" s="39" t="s">
        <v>1356</v>
      </c>
    </row>
    <row r="368" spans="1:5" ht="12.75">
      <c r="A368" s="35" t="s">
        <v>57</v>
      </c>
      <c r="E368" s="40" t="s">
        <v>1357</v>
      </c>
    </row>
    <row r="369" spans="1:5" ht="204">
      <c r="A369" t="s">
        <v>59</v>
      </c>
      <c r="E369" s="39" t="s">
        <v>1358</v>
      </c>
    </row>
    <row r="370" spans="1:16" ht="12.75">
      <c r="A370" t="s">
        <v>50</v>
      </c>
      <c s="34" t="s">
        <v>1359</v>
      </c>
      <c s="34" t="s">
        <v>1360</v>
      </c>
      <c s="35" t="s">
        <v>5</v>
      </c>
      <c s="6" t="s">
        <v>1361</v>
      </c>
      <c s="36" t="s">
        <v>162</v>
      </c>
      <c s="37">
        <v>35</v>
      </c>
      <c s="36">
        <v>0.00314</v>
      </c>
      <c s="36">
        <f>ROUND(G370*H370,6)</f>
      </c>
      <c r="L370" s="38">
        <v>0</v>
      </c>
      <c s="32">
        <f>ROUND(ROUND(L370,2)*ROUND(G370,3),2)</f>
      </c>
      <c s="36" t="s">
        <v>307</v>
      </c>
      <c>
        <f>(M370*21)/100</f>
      </c>
      <c t="s">
        <v>28</v>
      </c>
    </row>
    <row r="371" spans="1:5" ht="12.75">
      <c r="A371" s="35" t="s">
        <v>56</v>
      </c>
      <c r="E371" s="39" t="s">
        <v>1361</v>
      </c>
    </row>
    <row r="372" spans="1:5" ht="12.75">
      <c r="A372" s="35" t="s">
        <v>57</v>
      </c>
      <c r="E372" s="40" t="s">
        <v>5</v>
      </c>
    </row>
    <row r="373" spans="1:5" ht="12.75">
      <c r="A373" t="s">
        <v>59</v>
      </c>
      <c r="E373" s="39" t="s">
        <v>5</v>
      </c>
    </row>
    <row r="374" spans="1:16" ht="38.25">
      <c r="A374" t="s">
        <v>50</v>
      </c>
      <c s="34" t="s">
        <v>1362</v>
      </c>
      <c s="34" t="s">
        <v>1363</v>
      </c>
      <c s="35" t="s">
        <v>5</v>
      </c>
      <c s="6" t="s">
        <v>1364</v>
      </c>
      <c s="36" t="s">
        <v>99</v>
      </c>
      <c s="37">
        <v>1</v>
      </c>
      <c s="36">
        <v>0</v>
      </c>
      <c s="36">
        <f>ROUND(G374*H374,6)</f>
      </c>
      <c r="L374" s="38">
        <v>0</v>
      </c>
      <c s="32">
        <f>ROUND(ROUND(L374,2)*ROUND(G374,3),2)</f>
      </c>
      <c s="36" t="s">
        <v>307</v>
      </c>
      <c>
        <f>(M374*21)/100</f>
      </c>
      <c t="s">
        <v>28</v>
      </c>
    </row>
    <row r="375" spans="1:5" ht="38.25">
      <c r="A375" s="35" t="s">
        <v>56</v>
      </c>
      <c r="E375" s="39" t="s">
        <v>1365</v>
      </c>
    </row>
    <row r="376" spans="1:5" ht="12.75">
      <c r="A376" s="35" t="s">
        <v>57</v>
      </c>
      <c r="E376" s="40" t="s">
        <v>5</v>
      </c>
    </row>
    <row r="377" spans="1:5" ht="12.75">
      <c r="A377" t="s">
        <v>59</v>
      </c>
      <c r="E377" s="39" t="s">
        <v>5</v>
      </c>
    </row>
    <row r="378" spans="1:16" ht="38.25">
      <c r="A378" t="s">
        <v>50</v>
      </c>
      <c s="34" t="s">
        <v>1366</v>
      </c>
      <c s="34" t="s">
        <v>1367</v>
      </c>
      <c s="35" t="s">
        <v>5</v>
      </c>
      <c s="6" t="s">
        <v>1368</v>
      </c>
      <c s="36" t="s">
        <v>162</v>
      </c>
      <c s="37">
        <v>40</v>
      </c>
      <c s="36">
        <v>0</v>
      </c>
      <c s="36">
        <f>ROUND(G378*H378,6)</f>
      </c>
      <c r="L378" s="38">
        <v>0</v>
      </c>
      <c s="32">
        <f>ROUND(ROUND(L378,2)*ROUND(G378,3),2)</f>
      </c>
      <c s="36" t="s">
        <v>307</v>
      </c>
      <c>
        <f>(M378*21)/100</f>
      </c>
      <c t="s">
        <v>28</v>
      </c>
    </row>
    <row r="379" spans="1:5" ht="38.25">
      <c r="A379" s="35" t="s">
        <v>56</v>
      </c>
      <c r="E379" s="39" t="s">
        <v>1369</v>
      </c>
    </row>
    <row r="380" spans="1:5" ht="12.75">
      <c r="A380" s="35" t="s">
        <v>57</v>
      </c>
      <c r="E380" s="40" t="s">
        <v>1370</v>
      </c>
    </row>
    <row r="381" spans="1:5" ht="204">
      <c r="A381" t="s">
        <v>59</v>
      </c>
      <c r="E381" s="39" t="s">
        <v>1358</v>
      </c>
    </row>
    <row r="382" spans="1:16" ht="25.5">
      <c r="A382" t="s">
        <v>50</v>
      </c>
      <c s="34" t="s">
        <v>1371</v>
      </c>
      <c s="34" t="s">
        <v>1372</v>
      </c>
      <c s="35" t="s">
        <v>5</v>
      </c>
      <c s="6" t="s">
        <v>1373</v>
      </c>
      <c s="36" t="s">
        <v>147</v>
      </c>
      <c s="37">
        <v>146.9</v>
      </c>
      <c s="36">
        <v>0.00024</v>
      </c>
      <c s="36">
        <f>ROUND(G382*H382,6)</f>
      </c>
      <c r="L382" s="38">
        <v>0</v>
      </c>
      <c s="32">
        <f>ROUND(ROUND(L382,2)*ROUND(G382,3),2)</f>
      </c>
      <c s="36" t="s">
        <v>307</v>
      </c>
      <c>
        <f>(M382*21)/100</f>
      </c>
      <c t="s">
        <v>28</v>
      </c>
    </row>
    <row r="383" spans="1:5" ht="25.5">
      <c r="A383" s="35" t="s">
        <v>56</v>
      </c>
      <c r="E383" s="39" t="s">
        <v>1373</v>
      </c>
    </row>
    <row r="384" spans="1:5" ht="12.75">
      <c r="A384" s="35" t="s">
        <v>57</v>
      </c>
      <c r="E384" s="40" t="s">
        <v>1374</v>
      </c>
    </row>
    <row r="385" spans="1:5" ht="12.75">
      <c r="A385" t="s">
        <v>59</v>
      </c>
      <c r="E385" s="39" t="s">
        <v>5</v>
      </c>
    </row>
    <row r="386" spans="1:16" ht="25.5">
      <c r="A386" t="s">
        <v>50</v>
      </c>
      <c s="34" t="s">
        <v>1375</v>
      </c>
      <c s="34" t="s">
        <v>1376</v>
      </c>
      <c s="35" t="s">
        <v>5</v>
      </c>
      <c s="6" t="s">
        <v>1377</v>
      </c>
      <c s="36" t="s">
        <v>162</v>
      </c>
      <c s="37">
        <v>10</v>
      </c>
      <c s="36">
        <v>0.00084</v>
      </c>
      <c s="36">
        <f>ROUND(G386*H386,6)</f>
      </c>
      <c r="L386" s="38">
        <v>0</v>
      </c>
      <c s="32">
        <f>ROUND(ROUND(L386,2)*ROUND(G386,3),2)</f>
      </c>
      <c s="36" t="s">
        <v>307</v>
      </c>
      <c>
        <f>(M386*21)/100</f>
      </c>
      <c t="s">
        <v>28</v>
      </c>
    </row>
    <row r="387" spans="1:5" ht="25.5">
      <c r="A387" s="35" t="s">
        <v>56</v>
      </c>
      <c r="E387" s="39" t="s">
        <v>1377</v>
      </c>
    </row>
    <row r="388" spans="1:5" ht="12.75">
      <c r="A388" s="35" t="s">
        <v>57</v>
      </c>
      <c r="E388" s="40" t="s">
        <v>5</v>
      </c>
    </row>
    <row r="389" spans="1:5" ht="12.75">
      <c r="A389" t="s">
        <v>59</v>
      </c>
      <c r="E389" s="39" t="s">
        <v>5</v>
      </c>
    </row>
    <row r="390" spans="1:16" ht="25.5">
      <c r="A390" t="s">
        <v>50</v>
      </c>
      <c s="34" t="s">
        <v>1378</v>
      </c>
      <c s="34" t="s">
        <v>1379</v>
      </c>
      <c s="35" t="s">
        <v>5</v>
      </c>
      <c s="6" t="s">
        <v>1380</v>
      </c>
      <c s="36" t="s">
        <v>162</v>
      </c>
      <c s="37">
        <v>40</v>
      </c>
      <c s="36">
        <v>0.00023</v>
      </c>
      <c s="36">
        <f>ROUND(G390*H390,6)</f>
      </c>
      <c r="L390" s="38">
        <v>0</v>
      </c>
      <c s="32">
        <f>ROUND(ROUND(L390,2)*ROUND(G390,3),2)</f>
      </c>
      <c s="36" t="s">
        <v>307</v>
      </c>
      <c>
        <f>(M390*21)/100</f>
      </c>
      <c t="s">
        <v>28</v>
      </c>
    </row>
    <row r="391" spans="1:5" ht="25.5">
      <c r="A391" s="35" t="s">
        <v>56</v>
      </c>
      <c r="E391" s="39" t="s">
        <v>1380</v>
      </c>
    </row>
    <row r="392" spans="1:5" ht="12.75">
      <c r="A392" s="35" t="s">
        <v>57</v>
      </c>
      <c r="E392" s="40" t="s">
        <v>1370</v>
      </c>
    </row>
    <row r="393" spans="1:5" ht="12.75">
      <c r="A393" t="s">
        <v>59</v>
      </c>
      <c r="E393" s="39" t="s">
        <v>5</v>
      </c>
    </row>
    <row r="394" spans="1:16" ht="25.5">
      <c r="A394" t="s">
        <v>50</v>
      </c>
      <c s="34" t="s">
        <v>1381</v>
      </c>
      <c s="34" t="s">
        <v>1382</v>
      </c>
      <c s="35" t="s">
        <v>5</v>
      </c>
      <c s="6" t="s">
        <v>1383</v>
      </c>
      <c s="36" t="s">
        <v>162</v>
      </c>
      <c s="37">
        <v>40</v>
      </c>
      <c s="36">
        <v>0.00014</v>
      </c>
      <c s="36">
        <f>ROUND(G394*H394,6)</f>
      </c>
      <c r="L394" s="38">
        <v>0</v>
      </c>
      <c s="32">
        <f>ROUND(ROUND(L394,2)*ROUND(G394,3),2)</f>
      </c>
      <c s="36" t="s">
        <v>307</v>
      </c>
      <c>
        <f>(M394*21)/100</f>
      </c>
      <c t="s">
        <v>28</v>
      </c>
    </row>
    <row r="395" spans="1:5" ht="25.5">
      <c r="A395" s="35" t="s">
        <v>56</v>
      </c>
      <c r="E395" s="39" t="s">
        <v>1383</v>
      </c>
    </row>
    <row r="396" spans="1:5" ht="12.75">
      <c r="A396" s="35" t="s">
        <v>57</v>
      </c>
      <c r="E396" s="40" t="s">
        <v>1370</v>
      </c>
    </row>
    <row r="397" spans="1:5" ht="12.75">
      <c r="A397" t="s">
        <v>59</v>
      </c>
      <c r="E397" s="39" t="s">
        <v>5</v>
      </c>
    </row>
    <row r="398" spans="1:16" ht="12.75">
      <c r="A398" t="s">
        <v>50</v>
      </c>
      <c s="34" t="s">
        <v>1384</v>
      </c>
      <c s="34" t="s">
        <v>1385</v>
      </c>
      <c s="35" t="s">
        <v>5</v>
      </c>
      <c s="6" t="s">
        <v>1386</v>
      </c>
      <c s="36" t="s">
        <v>54</v>
      </c>
      <c s="37">
        <v>101.071</v>
      </c>
      <c s="36">
        <v>0</v>
      </c>
      <c s="36">
        <f>ROUND(G398*H398,6)</f>
      </c>
      <c r="L398" s="38">
        <v>0</v>
      </c>
      <c s="32">
        <f>ROUND(ROUND(L398,2)*ROUND(G398,3),2)</f>
      </c>
      <c s="36" t="s">
        <v>55</v>
      </c>
      <c>
        <f>(M398*21)/100</f>
      </c>
      <c t="s">
        <v>28</v>
      </c>
    </row>
    <row r="399" spans="1:5" ht="12.75">
      <c r="A399" s="35" t="s">
        <v>56</v>
      </c>
      <c r="E399" s="39" t="s">
        <v>1386</v>
      </c>
    </row>
    <row r="400" spans="1:5" ht="12.75">
      <c r="A400" s="35" t="s">
        <v>57</v>
      </c>
      <c r="E400" s="40" t="s">
        <v>5</v>
      </c>
    </row>
    <row r="401" spans="1:5" ht="12.75">
      <c r="A401" t="s">
        <v>59</v>
      </c>
      <c r="E401" s="39" t="s">
        <v>5</v>
      </c>
    </row>
    <row r="402" spans="1:16" ht="12.75">
      <c r="A402" t="s">
        <v>50</v>
      </c>
      <c s="34" t="s">
        <v>1387</v>
      </c>
      <c s="34" t="s">
        <v>1064</v>
      </c>
      <c s="35" t="s">
        <v>5</v>
      </c>
      <c s="6" t="s">
        <v>1065</v>
      </c>
      <c s="36" t="s">
        <v>54</v>
      </c>
      <c s="37">
        <v>58.202</v>
      </c>
      <c s="36">
        <v>0</v>
      </c>
      <c s="36">
        <f>ROUND(G402*H402,6)</f>
      </c>
      <c r="L402" s="38">
        <v>0</v>
      </c>
      <c s="32">
        <f>ROUND(ROUND(L402,2)*ROUND(G402,3),2)</f>
      </c>
      <c s="36" t="s">
        <v>55</v>
      </c>
      <c>
        <f>(M402*21)/100</f>
      </c>
      <c t="s">
        <v>28</v>
      </c>
    </row>
    <row r="403" spans="1:5" ht="12.75">
      <c r="A403" s="35" t="s">
        <v>56</v>
      </c>
      <c r="E403" s="39" t="s">
        <v>1065</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COUNTIFS(L8:L289,"=0",A8:A289,"P")+COUNTIFS(L8:L289,"",A8:A289,"P")+SUM(Q8:Q289)</f>
      </c>
    </row>
    <row r="8" spans="1:13" ht="12.75">
      <c r="A8" t="s">
        <v>45</v>
      </c>
      <c r="C8" s="28" t="s">
        <v>1390</v>
      </c>
      <c r="E8" s="30" t="s">
        <v>1389</v>
      </c>
      <c r="J8" s="29">
        <f>0+J9+J114+J187+J228</f>
      </c>
      <c s="29">
        <f>0+K9+K114+K187+K228</f>
      </c>
      <c s="29">
        <f>0+L9+L114+L187+L228</f>
      </c>
      <c s="29">
        <f>0+M9+M114+M187+M228</f>
      </c>
    </row>
    <row r="9" spans="1:13" ht="12.75">
      <c r="A9" t="s">
        <v>47</v>
      </c>
      <c r="C9" s="31" t="s">
        <v>1391</v>
      </c>
      <c r="E9" s="33" t="s">
        <v>1392</v>
      </c>
      <c r="J9" s="32">
        <f>0</f>
      </c>
      <c s="32">
        <f>0</f>
      </c>
      <c s="32">
        <f>0+L10+L14+L18+L22+L26+L30+L34+L38+L42+L46+L50+L54+L58+L62+L66+L70+L74+L78+L82+L86+L90+L94+L98+L102+L106+L110</f>
      </c>
      <c s="32">
        <f>0+M10+M14+M18+M22+M26+M30+M34+M38+M42+M46+M50+M54+M58+M62+M66+M70+M74+M78+M82+M86+M90+M94+M98+M102+M106+M110</f>
      </c>
    </row>
    <row r="10" spans="1:16" ht="12.75">
      <c r="A10" t="s">
        <v>50</v>
      </c>
      <c s="34" t="s">
        <v>96</v>
      </c>
      <c s="34" t="s">
        <v>1393</v>
      </c>
      <c s="35" t="s">
        <v>5</v>
      </c>
      <c s="6" t="s">
        <v>1394</v>
      </c>
      <c s="36" t="s">
        <v>126</v>
      </c>
      <c s="37">
        <v>1023.68</v>
      </c>
      <c s="36">
        <v>0.0002</v>
      </c>
      <c s="36">
        <f>ROUND(G10*H10,6)</f>
      </c>
      <c r="L10" s="38">
        <v>0</v>
      </c>
      <c s="32">
        <f>ROUND(ROUND(L10,2)*ROUND(G10,3),2)</f>
      </c>
      <c s="36" t="s">
        <v>307</v>
      </c>
      <c>
        <f>(M10*21)/100</f>
      </c>
      <c t="s">
        <v>28</v>
      </c>
    </row>
    <row r="11" spans="1:5" ht="12.75">
      <c r="A11" s="35" t="s">
        <v>56</v>
      </c>
      <c r="E11" s="39" t="s">
        <v>1394</v>
      </c>
    </row>
    <row r="12" spans="1:5" ht="89.25">
      <c r="A12" s="35" t="s">
        <v>57</v>
      </c>
      <c r="E12" s="40" t="s">
        <v>1395</v>
      </c>
    </row>
    <row r="13" spans="1:5" ht="12.75">
      <c r="A13" t="s">
        <v>59</v>
      </c>
      <c r="E13" s="39" t="s">
        <v>5</v>
      </c>
    </row>
    <row r="14" spans="1:16" ht="12.75">
      <c r="A14" t="s">
        <v>50</v>
      </c>
      <c s="34" t="s">
        <v>28</v>
      </c>
      <c s="34" t="s">
        <v>1396</v>
      </c>
      <c s="35" t="s">
        <v>5</v>
      </c>
      <c s="6" t="s">
        <v>1397</v>
      </c>
      <c s="36" t="s">
        <v>126</v>
      </c>
      <c s="37">
        <v>1023.68</v>
      </c>
      <c s="36">
        <v>0.015</v>
      </c>
      <c s="36">
        <f>ROUND(G14*H14,6)</f>
      </c>
      <c r="L14" s="38">
        <v>0</v>
      </c>
      <c s="32">
        <f>ROUND(ROUND(L14,2)*ROUND(G14,3),2)</f>
      </c>
      <c s="36" t="s">
        <v>55</v>
      </c>
      <c>
        <f>(M14*21)/100</f>
      </c>
      <c t="s">
        <v>28</v>
      </c>
    </row>
    <row r="15" spans="1:5" ht="12.75">
      <c r="A15" s="35" t="s">
        <v>56</v>
      </c>
      <c r="E15" s="39" t="s">
        <v>1397</v>
      </c>
    </row>
    <row r="16" spans="1:5" ht="191.25">
      <c r="A16" s="35" t="s">
        <v>57</v>
      </c>
      <c r="E16" s="40" t="s">
        <v>1398</v>
      </c>
    </row>
    <row r="17" spans="1:5" ht="102">
      <c r="A17" t="s">
        <v>59</v>
      </c>
      <c r="E17" s="39" t="s">
        <v>1399</v>
      </c>
    </row>
    <row r="18" spans="1:16" ht="12.75">
      <c r="A18" t="s">
        <v>50</v>
      </c>
      <c s="34" t="s">
        <v>26</v>
      </c>
      <c s="34" t="s">
        <v>1400</v>
      </c>
      <c s="35" t="s">
        <v>5</v>
      </c>
      <c s="6" t="s">
        <v>1401</v>
      </c>
      <c s="36" t="s">
        <v>126</v>
      </c>
      <c s="37">
        <v>67.94</v>
      </c>
      <c s="36">
        <v>0</v>
      </c>
      <c s="36">
        <f>ROUND(G18*H18,6)</f>
      </c>
      <c r="L18" s="38">
        <v>0</v>
      </c>
      <c s="32">
        <f>ROUND(ROUND(L18,2)*ROUND(G18,3),2)</f>
      </c>
      <c s="36" t="s">
        <v>55</v>
      </c>
      <c>
        <f>(M18*21)/100</f>
      </c>
      <c t="s">
        <v>28</v>
      </c>
    </row>
    <row r="19" spans="1:5" ht="12.75">
      <c r="A19" s="35" t="s">
        <v>56</v>
      </c>
      <c r="E19" s="39" t="s">
        <v>1401</v>
      </c>
    </row>
    <row r="20" spans="1:5" ht="12.75">
      <c r="A20" s="35" t="s">
        <v>57</v>
      </c>
      <c r="E20" s="40" t="s">
        <v>1402</v>
      </c>
    </row>
    <row r="21" spans="1:5" ht="25.5">
      <c r="A21" t="s">
        <v>59</v>
      </c>
      <c r="E21" s="39" t="s">
        <v>1403</v>
      </c>
    </row>
    <row r="22" spans="1:16" ht="12.75">
      <c r="A22" t="s">
        <v>50</v>
      </c>
      <c s="34" t="s">
        <v>66</v>
      </c>
      <c s="34" t="s">
        <v>1404</v>
      </c>
      <c s="35" t="s">
        <v>5</v>
      </c>
      <c s="6" t="s">
        <v>1405</v>
      </c>
      <c s="36" t="s">
        <v>126</v>
      </c>
      <c s="37">
        <v>698.21</v>
      </c>
      <c s="36">
        <v>0</v>
      </c>
      <c s="36">
        <f>ROUND(G22*H22,6)</f>
      </c>
      <c r="L22" s="38">
        <v>0</v>
      </c>
      <c s="32">
        <f>ROUND(ROUND(L22,2)*ROUND(G22,3),2)</f>
      </c>
      <c s="36" t="s">
        <v>307</v>
      </c>
      <c>
        <f>(M22*21)/100</f>
      </c>
      <c t="s">
        <v>28</v>
      </c>
    </row>
    <row r="23" spans="1:5" ht="12.75">
      <c r="A23" s="35" t="s">
        <v>56</v>
      </c>
      <c r="E23" s="39" t="s">
        <v>1405</v>
      </c>
    </row>
    <row r="24" spans="1:5" ht="63.75">
      <c r="A24" s="35" t="s">
        <v>57</v>
      </c>
      <c r="E24" s="40" t="s">
        <v>1406</v>
      </c>
    </row>
    <row r="25" spans="1:5" ht="12.75">
      <c r="A25" t="s">
        <v>59</v>
      </c>
      <c r="E25" s="39" t="s">
        <v>5</v>
      </c>
    </row>
    <row r="26" spans="1:16" ht="12.75">
      <c r="A26" t="s">
        <v>50</v>
      </c>
      <c s="34" t="s">
        <v>72</v>
      </c>
      <c s="34" t="s">
        <v>1407</v>
      </c>
      <c s="35" t="s">
        <v>5</v>
      </c>
      <c s="6" t="s">
        <v>1408</v>
      </c>
      <c s="36" t="s">
        <v>126</v>
      </c>
      <c s="37">
        <v>698.21</v>
      </c>
      <c s="36">
        <v>0.0003</v>
      </c>
      <c s="36">
        <f>ROUND(G26*H26,6)</f>
      </c>
      <c r="L26" s="38">
        <v>0</v>
      </c>
      <c s="32">
        <f>ROUND(ROUND(L26,2)*ROUND(G26,3),2)</f>
      </c>
      <c s="36" t="s">
        <v>307</v>
      </c>
      <c>
        <f>(M26*21)/100</f>
      </c>
      <c t="s">
        <v>28</v>
      </c>
    </row>
    <row r="27" spans="1:5" ht="12.75">
      <c r="A27" s="35" t="s">
        <v>56</v>
      </c>
      <c r="E27" s="39" t="s">
        <v>1408</v>
      </c>
    </row>
    <row r="28" spans="1:5" ht="63.75">
      <c r="A28" s="35" t="s">
        <v>57</v>
      </c>
      <c r="E28" s="40" t="s">
        <v>1406</v>
      </c>
    </row>
    <row r="29" spans="1:5" ht="12.75">
      <c r="A29" t="s">
        <v>59</v>
      </c>
      <c r="E29" s="39" t="s">
        <v>5</v>
      </c>
    </row>
    <row r="30" spans="1:16" ht="25.5">
      <c r="A30" t="s">
        <v>50</v>
      </c>
      <c s="34" t="s">
        <v>27</v>
      </c>
      <c s="34" t="s">
        <v>1409</v>
      </c>
      <c s="35" t="s">
        <v>5</v>
      </c>
      <c s="6" t="s">
        <v>1410</v>
      </c>
      <c s="36" t="s">
        <v>126</v>
      </c>
      <c s="37">
        <v>383.8</v>
      </c>
      <c s="36">
        <v>0.0054</v>
      </c>
      <c s="36">
        <f>ROUND(G30*H30,6)</f>
      </c>
      <c r="L30" s="38">
        <v>0</v>
      </c>
      <c s="32">
        <f>ROUND(ROUND(L30,2)*ROUND(G30,3),2)</f>
      </c>
      <c s="36" t="s">
        <v>307</v>
      </c>
      <c>
        <f>(M30*21)/100</f>
      </c>
      <c t="s">
        <v>28</v>
      </c>
    </row>
    <row r="31" spans="1:5" ht="25.5">
      <c r="A31" s="35" t="s">
        <v>56</v>
      </c>
      <c r="E31" s="39" t="s">
        <v>1410</v>
      </c>
    </row>
    <row r="32" spans="1:5" ht="409.5">
      <c r="A32" s="35" t="s">
        <v>57</v>
      </c>
      <c r="E32" s="40" t="s">
        <v>1411</v>
      </c>
    </row>
    <row r="33" spans="1:5" ht="12.75">
      <c r="A33" t="s">
        <v>59</v>
      </c>
      <c r="E33" s="39" t="s">
        <v>5</v>
      </c>
    </row>
    <row r="34" spans="1:16" ht="12.75">
      <c r="A34" t="s">
        <v>50</v>
      </c>
      <c s="34" t="s">
        <v>81</v>
      </c>
      <c s="34" t="s">
        <v>1412</v>
      </c>
      <c s="35" t="s">
        <v>5</v>
      </c>
      <c s="6" t="s">
        <v>1413</v>
      </c>
      <c s="36" t="s">
        <v>126</v>
      </c>
      <c s="37">
        <v>441.37</v>
      </c>
      <c s="36">
        <v>0.023</v>
      </c>
      <c s="36">
        <f>ROUND(G34*H34,6)</f>
      </c>
      <c r="L34" s="38">
        <v>0</v>
      </c>
      <c s="32">
        <f>ROUND(ROUND(L34,2)*ROUND(G34,3),2)</f>
      </c>
      <c s="36" t="s">
        <v>55</v>
      </c>
      <c>
        <f>(M34*21)/100</f>
      </c>
      <c t="s">
        <v>28</v>
      </c>
    </row>
    <row r="35" spans="1:5" ht="12.75">
      <c r="A35" s="35" t="s">
        <v>56</v>
      </c>
      <c r="E35" s="39" t="s">
        <v>1413</v>
      </c>
    </row>
    <row r="36" spans="1:5" ht="12.75">
      <c r="A36" s="35" t="s">
        <v>57</v>
      </c>
      <c r="E36" s="40" t="s">
        <v>5</v>
      </c>
    </row>
    <row r="37" spans="1:5" ht="25.5">
      <c r="A37" t="s">
        <v>59</v>
      </c>
      <c r="E37" s="39" t="s">
        <v>1414</v>
      </c>
    </row>
    <row r="38" spans="1:16" ht="25.5">
      <c r="A38" t="s">
        <v>50</v>
      </c>
      <c s="34" t="s">
        <v>86</v>
      </c>
      <c s="34" t="s">
        <v>1415</v>
      </c>
      <c s="35" t="s">
        <v>5</v>
      </c>
      <c s="6" t="s">
        <v>1416</v>
      </c>
      <c s="36" t="s">
        <v>126</v>
      </c>
      <c s="37">
        <v>314.41</v>
      </c>
      <c s="36">
        <v>0.0063</v>
      </c>
      <c s="36">
        <f>ROUND(G38*H38,6)</f>
      </c>
      <c r="L38" s="38">
        <v>0</v>
      </c>
      <c s="32">
        <f>ROUND(ROUND(L38,2)*ROUND(G38,3),2)</f>
      </c>
      <c s="36" t="s">
        <v>307</v>
      </c>
      <c>
        <f>(M38*21)/100</f>
      </c>
      <c t="s">
        <v>28</v>
      </c>
    </row>
    <row r="39" spans="1:5" ht="25.5">
      <c r="A39" s="35" t="s">
        <v>56</v>
      </c>
      <c r="E39" s="39" t="s">
        <v>1416</v>
      </c>
    </row>
    <row r="40" spans="1:5" ht="191.25">
      <c r="A40" s="35" t="s">
        <v>57</v>
      </c>
      <c r="E40" s="40" t="s">
        <v>1417</v>
      </c>
    </row>
    <row r="41" spans="1:5" ht="12.75">
      <c r="A41" t="s">
        <v>59</v>
      </c>
      <c r="E41" s="39" t="s">
        <v>5</v>
      </c>
    </row>
    <row r="42" spans="1:16" ht="12.75">
      <c r="A42" t="s">
        <v>50</v>
      </c>
      <c s="34" t="s">
        <v>149</v>
      </c>
      <c s="34" t="s">
        <v>1418</v>
      </c>
      <c s="35" t="s">
        <v>5</v>
      </c>
      <c s="6" t="s">
        <v>1419</v>
      </c>
      <c s="36" t="s">
        <v>126</v>
      </c>
      <c s="37">
        <v>406.021</v>
      </c>
      <c s="36">
        <v>0.023</v>
      </c>
      <c s="36">
        <f>ROUND(G42*H42,6)</f>
      </c>
      <c r="L42" s="38">
        <v>0</v>
      </c>
      <c s="32">
        <f>ROUND(ROUND(L42,2)*ROUND(G42,3),2)</f>
      </c>
      <c s="36" t="s">
        <v>55</v>
      </c>
      <c>
        <f>(M42*21)/100</f>
      </c>
      <c t="s">
        <v>28</v>
      </c>
    </row>
    <row r="43" spans="1:5" ht="12.75">
      <c r="A43" s="35" t="s">
        <v>56</v>
      </c>
      <c r="E43" s="39" t="s">
        <v>1419</v>
      </c>
    </row>
    <row r="44" spans="1:5" ht="114.75">
      <c r="A44" s="35" t="s">
        <v>57</v>
      </c>
      <c r="E44" s="40" t="s">
        <v>1420</v>
      </c>
    </row>
    <row r="45" spans="1:5" ht="25.5">
      <c r="A45" t="s">
        <v>59</v>
      </c>
      <c r="E45" s="39" t="s">
        <v>1414</v>
      </c>
    </row>
    <row r="46" spans="1:16" ht="25.5">
      <c r="A46" t="s">
        <v>50</v>
      </c>
      <c s="34" t="s">
        <v>159</v>
      </c>
      <c s="34" t="s">
        <v>1421</v>
      </c>
      <c s="35" t="s">
        <v>5</v>
      </c>
      <c s="6" t="s">
        <v>1422</v>
      </c>
      <c s="36" t="s">
        <v>147</v>
      </c>
      <c s="37">
        <v>885.203</v>
      </c>
      <c s="36">
        <v>0.000428</v>
      </c>
      <c s="36">
        <f>ROUND(G46*H46,6)</f>
      </c>
      <c r="L46" s="38">
        <v>0</v>
      </c>
      <c s="32">
        <f>ROUND(ROUND(L46,2)*ROUND(G46,3),2)</f>
      </c>
      <c s="36" t="s">
        <v>307</v>
      </c>
      <c>
        <f>(M46*21)/100</f>
      </c>
      <c t="s">
        <v>28</v>
      </c>
    </row>
    <row r="47" spans="1:5" ht="25.5">
      <c r="A47" s="35" t="s">
        <v>56</v>
      </c>
      <c r="E47" s="39" t="s">
        <v>1422</v>
      </c>
    </row>
    <row r="48" spans="1:5" ht="409.5">
      <c r="A48" s="35" t="s">
        <v>57</v>
      </c>
      <c r="E48" s="40" t="s">
        <v>1423</v>
      </c>
    </row>
    <row r="49" spans="1:5" ht="12.75">
      <c r="A49" t="s">
        <v>59</v>
      </c>
      <c r="E49" s="39" t="s">
        <v>5</v>
      </c>
    </row>
    <row r="50" spans="1:16" ht="12.75">
      <c r="A50" t="s">
        <v>50</v>
      </c>
      <c s="34" t="s">
        <v>164</v>
      </c>
      <c s="34" t="s">
        <v>1424</v>
      </c>
      <c s="35" t="s">
        <v>5</v>
      </c>
      <c s="6" t="s">
        <v>1425</v>
      </c>
      <c s="36" t="s">
        <v>162</v>
      </c>
      <c s="37">
        <v>3950.296</v>
      </c>
      <c s="36">
        <v>0.00045</v>
      </c>
      <c s="36">
        <f>ROUND(G50*H50,6)</f>
      </c>
      <c r="L50" s="38">
        <v>0</v>
      </c>
      <c s="32">
        <f>ROUND(ROUND(L50,2)*ROUND(G50,3),2)</f>
      </c>
      <c s="36" t="s">
        <v>307</v>
      </c>
      <c>
        <f>(M50*21)/100</f>
      </c>
      <c t="s">
        <v>28</v>
      </c>
    </row>
    <row r="51" spans="1:5" ht="12.75">
      <c r="A51" s="35" t="s">
        <v>56</v>
      </c>
      <c r="E51" s="39" t="s">
        <v>1425</v>
      </c>
    </row>
    <row r="52" spans="1:5" ht="12.75">
      <c r="A52" s="35" t="s">
        <v>57</v>
      </c>
      <c r="E52" s="40" t="s">
        <v>5</v>
      </c>
    </row>
    <row r="53" spans="1:5" ht="25.5">
      <c r="A53" t="s">
        <v>59</v>
      </c>
      <c r="E53" s="39" t="s">
        <v>1414</v>
      </c>
    </row>
    <row r="54" spans="1:16" ht="25.5">
      <c r="A54" t="s">
        <v>50</v>
      </c>
      <c s="34" t="s">
        <v>167</v>
      </c>
      <c s="34" t="s">
        <v>1426</v>
      </c>
      <c s="35" t="s">
        <v>5</v>
      </c>
      <c s="6" t="s">
        <v>1427</v>
      </c>
      <c s="36" t="s">
        <v>147</v>
      </c>
      <c s="37">
        <v>55.2</v>
      </c>
      <c s="36">
        <v>0.00153</v>
      </c>
      <c s="36">
        <f>ROUND(G54*H54,6)</f>
      </c>
      <c r="L54" s="38">
        <v>0</v>
      </c>
      <c s="32">
        <f>ROUND(ROUND(L54,2)*ROUND(G54,3),2)</f>
      </c>
      <c s="36" t="s">
        <v>307</v>
      </c>
      <c>
        <f>(M54*21)/100</f>
      </c>
      <c t="s">
        <v>28</v>
      </c>
    </row>
    <row r="55" spans="1:5" ht="25.5">
      <c r="A55" s="35" t="s">
        <v>56</v>
      </c>
      <c r="E55" s="39" t="s">
        <v>1427</v>
      </c>
    </row>
    <row r="56" spans="1:5" ht="12.75">
      <c r="A56" s="35" t="s">
        <v>57</v>
      </c>
      <c r="E56" s="40" t="s">
        <v>1428</v>
      </c>
    </row>
    <row r="57" spans="1:5" ht="12.75">
      <c r="A57" t="s">
        <v>59</v>
      </c>
      <c r="E57" s="39" t="s">
        <v>5</v>
      </c>
    </row>
    <row r="58" spans="1:16" ht="25.5">
      <c r="A58" t="s">
        <v>50</v>
      </c>
      <c s="34" t="s">
        <v>112</v>
      </c>
      <c s="34" t="s">
        <v>1429</v>
      </c>
      <c s="35" t="s">
        <v>5</v>
      </c>
      <c s="6" t="s">
        <v>1430</v>
      </c>
      <c s="36" t="s">
        <v>147</v>
      </c>
      <c s="37">
        <v>28.8</v>
      </c>
      <c s="36">
        <v>0.00177</v>
      </c>
      <c s="36">
        <f>ROUND(G58*H58,6)</f>
      </c>
      <c r="L58" s="38">
        <v>0</v>
      </c>
      <c s="32">
        <f>ROUND(ROUND(L58,2)*ROUND(G58,3),2)</f>
      </c>
      <c s="36" t="s">
        <v>307</v>
      </c>
      <c>
        <f>(M58*21)/100</f>
      </c>
      <c t="s">
        <v>28</v>
      </c>
    </row>
    <row r="59" spans="1:5" ht="25.5">
      <c r="A59" s="35" t="s">
        <v>56</v>
      </c>
      <c r="E59" s="39" t="s">
        <v>1430</v>
      </c>
    </row>
    <row r="60" spans="1:5" ht="12.75">
      <c r="A60" s="35" t="s">
        <v>57</v>
      </c>
      <c r="E60" s="40" t="s">
        <v>1431</v>
      </c>
    </row>
    <row r="61" spans="1:5" ht="12.75">
      <c r="A61" t="s">
        <v>59</v>
      </c>
      <c r="E61" s="39" t="s">
        <v>5</v>
      </c>
    </row>
    <row r="62" spans="1:16" ht="25.5">
      <c r="A62" t="s">
        <v>50</v>
      </c>
      <c s="34" t="s">
        <v>175</v>
      </c>
      <c s="34" t="s">
        <v>1432</v>
      </c>
      <c s="35" t="s">
        <v>5</v>
      </c>
      <c s="6" t="s">
        <v>1433</v>
      </c>
      <c s="36" t="s">
        <v>147</v>
      </c>
      <c s="37">
        <v>84</v>
      </c>
      <c s="36">
        <v>0.00102</v>
      </c>
      <c s="36">
        <f>ROUND(G62*H62,6)</f>
      </c>
      <c r="L62" s="38">
        <v>0</v>
      </c>
      <c s="32">
        <f>ROUND(ROUND(L62,2)*ROUND(G62,3),2)</f>
      </c>
      <c s="36" t="s">
        <v>307</v>
      </c>
      <c>
        <f>(M62*21)/100</f>
      </c>
      <c t="s">
        <v>28</v>
      </c>
    </row>
    <row r="63" spans="1:5" ht="25.5">
      <c r="A63" s="35" t="s">
        <v>56</v>
      </c>
      <c r="E63" s="39" t="s">
        <v>1433</v>
      </c>
    </row>
    <row r="64" spans="1:5" ht="51">
      <c r="A64" s="35" t="s">
        <v>57</v>
      </c>
      <c r="E64" s="40" t="s">
        <v>1434</v>
      </c>
    </row>
    <row r="65" spans="1:5" ht="12.75">
      <c r="A65" t="s">
        <v>59</v>
      </c>
      <c r="E65" s="39" t="s">
        <v>5</v>
      </c>
    </row>
    <row r="66" spans="1:16" ht="25.5">
      <c r="A66" t="s">
        <v>50</v>
      </c>
      <c s="34" t="s">
        <v>122</v>
      </c>
      <c s="34" t="s">
        <v>1435</v>
      </c>
      <c s="35" t="s">
        <v>5</v>
      </c>
      <c s="6" t="s">
        <v>1436</v>
      </c>
      <c s="36" t="s">
        <v>147</v>
      </c>
      <c s="37">
        <v>64.42</v>
      </c>
      <c s="36">
        <v>0.000428</v>
      </c>
      <c s="36">
        <f>ROUND(G66*H66,6)</f>
      </c>
      <c r="L66" s="38">
        <v>0</v>
      </c>
      <c s="32">
        <f>ROUND(ROUND(L66,2)*ROUND(G66,3),2)</f>
      </c>
      <c s="36" t="s">
        <v>307</v>
      </c>
      <c>
        <f>(M66*21)/100</f>
      </c>
      <c t="s">
        <v>28</v>
      </c>
    </row>
    <row r="67" spans="1:5" ht="25.5">
      <c r="A67" s="35" t="s">
        <v>56</v>
      </c>
      <c r="E67" s="39" t="s">
        <v>1436</v>
      </c>
    </row>
    <row r="68" spans="1:5" ht="63.75">
      <c r="A68" s="35" t="s">
        <v>57</v>
      </c>
      <c r="E68" s="40" t="s">
        <v>1437</v>
      </c>
    </row>
    <row r="69" spans="1:5" ht="12.75">
      <c r="A69" t="s">
        <v>59</v>
      </c>
      <c r="E69" s="39" t="s">
        <v>5</v>
      </c>
    </row>
    <row r="70" spans="1:16" ht="12.75">
      <c r="A70" t="s">
        <v>50</v>
      </c>
      <c s="34" t="s">
        <v>187</v>
      </c>
      <c s="34" t="s">
        <v>1438</v>
      </c>
      <c s="35" t="s">
        <v>5</v>
      </c>
      <c s="6" t="s">
        <v>1439</v>
      </c>
      <c s="36" t="s">
        <v>126</v>
      </c>
      <c s="37">
        <v>670.19</v>
      </c>
      <c s="36">
        <v>3.3E-05</v>
      </c>
      <c s="36">
        <f>ROUND(G70*H70,6)</f>
      </c>
      <c r="L70" s="38">
        <v>0</v>
      </c>
      <c s="32">
        <f>ROUND(ROUND(L70,2)*ROUND(G70,3),2)</f>
      </c>
      <c s="36" t="s">
        <v>307</v>
      </c>
      <c>
        <f>(M70*21)/100</f>
      </c>
      <c t="s">
        <v>28</v>
      </c>
    </row>
    <row r="71" spans="1:5" ht="12.75">
      <c r="A71" s="35" t="s">
        <v>56</v>
      </c>
      <c r="E71" s="39" t="s">
        <v>1439</v>
      </c>
    </row>
    <row r="72" spans="1:5" ht="409.5">
      <c r="A72" s="35" t="s">
        <v>57</v>
      </c>
      <c r="E72" s="40" t="s">
        <v>1440</v>
      </c>
    </row>
    <row r="73" spans="1:5" ht="12.75">
      <c r="A73" t="s">
        <v>59</v>
      </c>
      <c r="E73" s="39" t="s">
        <v>5</v>
      </c>
    </row>
    <row r="74" spans="1:16" ht="25.5">
      <c r="A74" t="s">
        <v>50</v>
      </c>
      <c s="34" t="s">
        <v>130</v>
      </c>
      <c s="34" t="s">
        <v>1441</v>
      </c>
      <c s="35" t="s">
        <v>5</v>
      </c>
      <c s="6" t="s">
        <v>1442</v>
      </c>
      <c s="36" t="s">
        <v>126</v>
      </c>
      <c s="37">
        <v>670.19</v>
      </c>
      <c s="36">
        <v>0.007582</v>
      </c>
      <c s="36">
        <f>ROUND(G74*H74,6)</f>
      </c>
      <c r="L74" s="38">
        <v>0</v>
      </c>
      <c s="32">
        <f>ROUND(ROUND(L74,2)*ROUND(G74,3),2)</f>
      </c>
      <c s="36" t="s">
        <v>307</v>
      </c>
      <c>
        <f>(M74*21)/100</f>
      </c>
      <c t="s">
        <v>28</v>
      </c>
    </row>
    <row r="75" spans="1:5" ht="25.5">
      <c r="A75" s="35" t="s">
        <v>56</v>
      </c>
      <c r="E75" s="39" t="s">
        <v>1442</v>
      </c>
    </row>
    <row r="76" spans="1:5" ht="409.5">
      <c r="A76" s="35" t="s">
        <v>57</v>
      </c>
      <c r="E76" s="40" t="s">
        <v>1443</v>
      </c>
    </row>
    <row r="77" spans="1:5" ht="12.75">
      <c r="A77" t="s">
        <v>59</v>
      </c>
      <c r="E77" s="39" t="s">
        <v>5</v>
      </c>
    </row>
    <row r="78" spans="1:16" ht="25.5">
      <c r="A78" t="s">
        <v>50</v>
      </c>
      <c s="34" t="s">
        <v>153</v>
      </c>
      <c s="34" t="s">
        <v>1444</v>
      </c>
      <c s="35" t="s">
        <v>5</v>
      </c>
      <c s="6" t="s">
        <v>1445</v>
      </c>
      <c s="36" t="s">
        <v>126</v>
      </c>
      <c s="37">
        <v>239.37</v>
      </c>
      <c s="36">
        <v>0.0004</v>
      </c>
      <c s="36">
        <f>ROUND(G78*H78,6)</f>
      </c>
      <c r="L78" s="38">
        <v>0</v>
      </c>
      <c s="32">
        <f>ROUND(ROUND(L78,2)*ROUND(G78,3),2)</f>
      </c>
      <c s="36" t="s">
        <v>307</v>
      </c>
      <c>
        <f>(M78*21)/100</f>
      </c>
      <c t="s">
        <v>28</v>
      </c>
    </row>
    <row r="79" spans="1:5" ht="25.5">
      <c r="A79" s="35" t="s">
        <v>56</v>
      </c>
      <c r="E79" s="39" t="s">
        <v>1445</v>
      </c>
    </row>
    <row r="80" spans="1:5" ht="191.25">
      <c r="A80" s="35" t="s">
        <v>57</v>
      </c>
      <c r="E80" s="40" t="s">
        <v>1446</v>
      </c>
    </row>
    <row r="81" spans="1:5" ht="38.25">
      <c r="A81" t="s">
        <v>59</v>
      </c>
      <c r="E81" s="39" t="s">
        <v>1447</v>
      </c>
    </row>
    <row r="82" spans="1:16" ht="12.75">
      <c r="A82" t="s">
        <v>50</v>
      </c>
      <c s="34" t="s">
        <v>231</v>
      </c>
      <c s="34" t="s">
        <v>1448</v>
      </c>
      <c s="35" t="s">
        <v>5</v>
      </c>
      <c s="6" t="s">
        <v>1449</v>
      </c>
      <c s="36" t="s">
        <v>126</v>
      </c>
      <c s="37">
        <v>263.307</v>
      </c>
      <c s="36">
        <v>0.00264</v>
      </c>
      <c s="36">
        <f>ROUND(G82*H82,6)</f>
      </c>
      <c r="L82" s="38">
        <v>0</v>
      </c>
      <c s="32">
        <f>ROUND(ROUND(L82,2)*ROUND(G82,3),2)</f>
      </c>
      <c s="36" t="s">
        <v>307</v>
      </c>
      <c>
        <f>(M82*21)/100</f>
      </c>
      <c t="s">
        <v>28</v>
      </c>
    </row>
    <row r="83" spans="1:5" ht="12.75">
      <c r="A83" s="35" t="s">
        <v>56</v>
      </c>
      <c r="E83" s="39" t="s">
        <v>1449</v>
      </c>
    </row>
    <row r="84" spans="1:5" ht="12.75">
      <c r="A84" s="35" t="s">
        <v>57</v>
      </c>
      <c r="E84" s="40" t="s">
        <v>5</v>
      </c>
    </row>
    <row r="85" spans="1:5" ht="25.5">
      <c r="A85" t="s">
        <v>59</v>
      </c>
      <c r="E85" s="39" t="s">
        <v>1414</v>
      </c>
    </row>
    <row r="86" spans="1:16" ht="25.5">
      <c r="A86" t="s">
        <v>50</v>
      </c>
      <c s="34" t="s">
        <v>294</v>
      </c>
      <c s="34" t="s">
        <v>1444</v>
      </c>
      <c s="35" t="s">
        <v>96</v>
      </c>
      <c s="6" t="s">
        <v>1445</v>
      </c>
      <c s="36" t="s">
        <v>126</v>
      </c>
      <c s="37">
        <v>426.9</v>
      </c>
      <c s="36">
        <v>0.0004</v>
      </c>
      <c s="36">
        <f>ROUND(G86*H86,6)</f>
      </c>
      <c r="L86" s="38">
        <v>0</v>
      </c>
      <c s="32">
        <f>ROUND(ROUND(L86,2)*ROUND(G86,3),2)</f>
      </c>
      <c s="36" t="s">
        <v>307</v>
      </c>
      <c>
        <f>(M86*21)/100</f>
      </c>
      <c t="s">
        <v>28</v>
      </c>
    </row>
    <row r="87" spans="1:5" ht="25.5">
      <c r="A87" s="35" t="s">
        <v>56</v>
      </c>
      <c r="E87" s="39" t="s">
        <v>1445</v>
      </c>
    </row>
    <row r="88" spans="1:5" ht="306">
      <c r="A88" s="35" t="s">
        <v>57</v>
      </c>
      <c r="E88" s="40" t="s">
        <v>1450</v>
      </c>
    </row>
    <row r="89" spans="1:5" ht="51">
      <c r="A89" t="s">
        <v>59</v>
      </c>
      <c r="E89" s="39" t="s">
        <v>1451</v>
      </c>
    </row>
    <row r="90" spans="1:16" ht="25.5">
      <c r="A90" t="s">
        <v>50</v>
      </c>
      <c s="34" t="s">
        <v>299</v>
      </c>
      <c s="34" t="s">
        <v>1452</v>
      </c>
      <c s="35" t="s">
        <v>5</v>
      </c>
      <c s="6" t="s">
        <v>1453</v>
      </c>
      <c s="36" t="s">
        <v>126</v>
      </c>
      <c s="37">
        <v>469.59</v>
      </c>
      <c s="36">
        <v>0.0032</v>
      </c>
      <c s="36">
        <f>ROUND(G90*H90,6)</f>
      </c>
      <c r="L90" s="38">
        <v>0</v>
      </c>
      <c s="32">
        <f>ROUND(ROUND(L90,2)*ROUND(G90,3),2)</f>
      </c>
      <c s="36" t="s">
        <v>307</v>
      </c>
      <c>
        <f>(M90*21)/100</f>
      </c>
      <c t="s">
        <v>28</v>
      </c>
    </row>
    <row r="91" spans="1:5" ht="25.5">
      <c r="A91" s="35" t="s">
        <v>56</v>
      </c>
      <c r="E91" s="39" t="s">
        <v>1453</v>
      </c>
    </row>
    <row r="92" spans="1:5" ht="12.75">
      <c r="A92" s="35" t="s">
        <v>57</v>
      </c>
      <c r="E92" s="40" t="s">
        <v>5</v>
      </c>
    </row>
    <row r="93" spans="1:5" ht="25.5">
      <c r="A93" t="s">
        <v>59</v>
      </c>
      <c r="E93" s="39" t="s">
        <v>1414</v>
      </c>
    </row>
    <row r="94" spans="1:16" ht="12.75">
      <c r="A94" t="s">
        <v>50</v>
      </c>
      <c s="34" t="s">
        <v>315</v>
      </c>
      <c s="34" t="s">
        <v>1454</v>
      </c>
      <c s="35" t="s">
        <v>5</v>
      </c>
      <c s="6" t="s">
        <v>1455</v>
      </c>
      <c s="36" t="s">
        <v>147</v>
      </c>
      <c s="37">
        <v>565.493</v>
      </c>
      <c s="36">
        <v>1.5E-05</v>
      </c>
      <c s="36">
        <f>ROUND(G94*H94,6)</f>
      </c>
      <c r="L94" s="38">
        <v>0</v>
      </c>
      <c s="32">
        <f>ROUND(ROUND(L94,2)*ROUND(G94,3),2)</f>
      </c>
      <c s="36" t="s">
        <v>307</v>
      </c>
      <c>
        <f>(M94*21)/100</f>
      </c>
      <c t="s">
        <v>28</v>
      </c>
    </row>
    <row r="95" spans="1:5" ht="12.75">
      <c r="A95" s="35" t="s">
        <v>56</v>
      </c>
      <c r="E95" s="39" t="s">
        <v>1455</v>
      </c>
    </row>
    <row r="96" spans="1:5" ht="395.25">
      <c r="A96" s="35" t="s">
        <v>57</v>
      </c>
      <c r="E96" s="40" t="s">
        <v>1456</v>
      </c>
    </row>
    <row r="97" spans="1:5" ht="12.75">
      <c r="A97" t="s">
        <v>59</v>
      </c>
      <c r="E97" s="39" t="s">
        <v>5</v>
      </c>
    </row>
    <row r="98" spans="1:16" ht="12.75">
      <c r="A98" t="s">
        <v>50</v>
      </c>
      <c s="34" t="s">
        <v>395</v>
      </c>
      <c s="34" t="s">
        <v>1457</v>
      </c>
      <c s="35" t="s">
        <v>5</v>
      </c>
      <c s="6" t="s">
        <v>1458</v>
      </c>
      <c s="36" t="s">
        <v>147</v>
      </c>
      <c s="37">
        <v>576.803</v>
      </c>
      <c s="36">
        <v>0.00035</v>
      </c>
      <c s="36">
        <f>ROUND(G98*H98,6)</f>
      </c>
      <c r="L98" s="38">
        <v>0</v>
      </c>
      <c s="32">
        <f>ROUND(ROUND(L98,2)*ROUND(G98,3),2)</f>
      </c>
      <c s="36" t="s">
        <v>307</v>
      </c>
      <c>
        <f>(M98*21)/100</f>
      </c>
      <c t="s">
        <v>28</v>
      </c>
    </row>
    <row r="99" spans="1:5" ht="12.75">
      <c r="A99" s="35" t="s">
        <v>56</v>
      </c>
      <c r="E99" s="39" t="s">
        <v>1458</v>
      </c>
    </row>
    <row r="100" spans="1:5" ht="12.75">
      <c r="A100" s="35" t="s">
        <v>57</v>
      </c>
      <c r="E100" s="40" t="s">
        <v>5</v>
      </c>
    </row>
    <row r="101" spans="1:5" ht="12.75">
      <c r="A101" t="s">
        <v>59</v>
      </c>
      <c r="E101" s="39" t="s">
        <v>5</v>
      </c>
    </row>
    <row r="102" spans="1:16" ht="25.5">
      <c r="A102" t="s">
        <v>50</v>
      </c>
      <c s="34" t="s">
        <v>318</v>
      </c>
      <c s="34" t="s">
        <v>1459</v>
      </c>
      <c s="35" t="s">
        <v>5</v>
      </c>
      <c s="6" t="s">
        <v>1460</v>
      </c>
      <c s="36" t="s">
        <v>126</v>
      </c>
      <c s="37">
        <v>0.28</v>
      </c>
      <c s="36">
        <v>0.15274</v>
      </c>
      <c s="36">
        <f>ROUND(G102*H102,6)</f>
      </c>
      <c r="L102" s="38">
        <v>0</v>
      </c>
      <c s="32">
        <f>ROUND(ROUND(L102,2)*ROUND(G102,3),2)</f>
      </c>
      <c s="36" t="s">
        <v>307</v>
      </c>
      <c>
        <f>(M102*21)/100</f>
      </c>
      <c t="s">
        <v>28</v>
      </c>
    </row>
    <row r="103" spans="1:5" ht="25.5">
      <c r="A103" s="35" t="s">
        <v>56</v>
      </c>
      <c r="E103" s="39" t="s">
        <v>1460</v>
      </c>
    </row>
    <row r="104" spans="1:5" ht="12.75">
      <c r="A104" s="35" t="s">
        <v>57</v>
      </c>
      <c r="E104" s="40" t="s">
        <v>1461</v>
      </c>
    </row>
    <row r="105" spans="1:5" ht="12.75">
      <c r="A105" t="s">
        <v>59</v>
      </c>
      <c r="E105" s="39" t="s">
        <v>5</v>
      </c>
    </row>
    <row r="106" spans="1:16" ht="25.5">
      <c r="A106" t="s">
        <v>50</v>
      </c>
      <c s="34" t="s">
        <v>322</v>
      </c>
      <c s="34" t="s">
        <v>1462</v>
      </c>
      <c s="35" t="s">
        <v>5</v>
      </c>
      <c s="6" t="s">
        <v>1463</v>
      </c>
      <c s="36" t="s">
        <v>126</v>
      </c>
      <c s="37">
        <v>14.4</v>
      </c>
      <c s="36">
        <v>0.015</v>
      </c>
      <c s="36">
        <f>ROUND(G106*H106,6)</f>
      </c>
      <c r="L106" s="38">
        <v>0</v>
      </c>
      <c s="32">
        <f>ROUND(ROUND(L106,2)*ROUND(G106,3),2)</f>
      </c>
      <c s="36" t="s">
        <v>55</v>
      </c>
      <c>
        <f>(M106*21)/100</f>
      </c>
      <c t="s">
        <v>28</v>
      </c>
    </row>
    <row r="107" spans="1:5" ht="25.5">
      <c r="A107" s="35" t="s">
        <v>56</v>
      </c>
      <c r="E107" s="39" t="s">
        <v>1463</v>
      </c>
    </row>
    <row r="108" spans="1:5" ht="38.25">
      <c r="A108" s="35" t="s">
        <v>57</v>
      </c>
      <c r="E108" s="40" t="s">
        <v>1464</v>
      </c>
    </row>
    <row r="109" spans="1:5" ht="102">
      <c r="A109" t="s">
        <v>59</v>
      </c>
      <c r="E109" s="39" t="s">
        <v>1399</v>
      </c>
    </row>
    <row r="110" spans="1:16" ht="12.75">
      <c r="A110" t="s">
        <v>50</v>
      </c>
      <c s="34" t="s">
        <v>326</v>
      </c>
      <c s="34" t="s">
        <v>1465</v>
      </c>
      <c s="35" t="s">
        <v>5</v>
      </c>
      <c s="6" t="s">
        <v>1466</v>
      </c>
      <c s="36" t="s">
        <v>54</v>
      </c>
      <c s="37">
        <v>49.755</v>
      </c>
      <c s="36">
        <v>0</v>
      </c>
      <c s="36">
        <f>ROUND(G110*H110,6)</f>
      </c>
      <c r="L110" s="38">
        <v>0</v>
      </c>
      <c s="32">
        <f>ROUND(ROUND(L110,2)*ROUND(G110,3),2)</f>
      </c>
      <c s="36" t="s">
        <v>55</v>
      </c>
      <c>
        <f>(M110*21)/100</f>
      </c>
      <c t="s">
        <v>28</v>
      </c>
    </row>
    <row r="111" spans="1:5" ht="12.75">
      <c r="A111" s="35" t="s">
        <v>56</v>
      </c>
      <c r="E111" s="39" t="s">
        <v>1466</v>
      </c>
    </row>
    <row r="112" spans="1:5" ht="12.75">
      <c r="A112" s="35" t="s">
        <v>57</v>
      </c>
      <c r="E112" s="40" t="s">
        <v>5</v>
      </c>
    </row>
    <row r="113" spans="1:5" ht="12.75">
      <c r="A113" t="s">
        <v>59</v>
      </c>
      <c r="E113" s="39" t="s">
        <v>5</v>
      </c>
    </row>
    <row r="114" spans="1:13" ht="12.75">
      <c r="A114" t="s">
        <v>47</v>
      </c>
      <c r="C114" s="31" t="s">
        <v>1467</v>
      </c>
      <c r="E114" s="33" t="s">
        <v>1468</v>
      </c>
      <c r="J114" s="32">
        <f>0</f>
      </c>
      <c s="32">
        <f>0</f>
      </c>
      <c s="32">
        <f>0+L115+L119+L123+L127+L131+L135+L139+L143+L147+L151+L155+L159+L163+L167+L171+L175+L179+L183</f>
      </c>
      <c s="32">
        <f>0+M115+M119+M123+M127+M131+M135+M139+M143+M147+M151+M155+M159+M163+M167+M171+M175+M179+M183</f>
      </c>
    </row>
    <row r="115" spans="1:16" ht="12.75">
      <c r="A115" t="s">
        <v>50</v>
      </c>
      <c s="34" t="s">
        <v>330</v>
      </c>
      <c s="34" t="s">
        <v>1469</v>
      </c>
      <c s="35" t="s">
        <v>5</v>
      </c>
      <c s="6" t="s">
        <v>1470</v>
      </c>
      <c s="36" t="s">
        <v>126</v>
      </c>
      <c s="37">
        <v>5095.948</v>
      </c>
      <c s="36">
        <v>0</v>
      </c>
      <c s="36">
        <f>ROUND(G115*H115,6)</f>
      </c>
      <c r="L115" s="38">
        <v>0</v>
      </c>
      <c s="32">
        <f>ROUND(ROUND(L115,2)*ROUND(G115,3),2)</f>
      </c>
      <c s="36" t="s">
        <v>307</v>
      </c>
      <c>
        <f>(M115*21)/100</f>
      </c>
      <c t="s">
        <v>28</v>
      </c>
    </row>
    <row r="116" spans="1:5" ht="12.75">
      <c r="A116" s="35" t="s">
        <v>56</v>
      </c>
      <c r="E116" s="39" t="s">
        <v>1470</v>
      </c>
    </row>
    <row r="117" spans="1:5" ht="204">
      <c r="A117" s="35" t="s">
        <v>57</v>
      </c>
      <c r="E117" s="40" t="s">
        <v>1471</v>
      </c>
    </row>
    <row r="118" spans="1:5" ht="12.75">
      <c r="A118" t="s">
        <v>59</v>
      </c>
      <c r="E118" s="39" t="s">
        <v>1074</v>
      </c>
    </row>
    <row r="119" spans="1:16" ht="25.5">
      <c r="A119" t="s">
        <v>50</v>
      </c>
      <c s="34" t="s">
        <v>304</v>
      </c>
      <c s="34" t="s">
        <v>1472</v>
      </c>
      <c s="35" t="s">
        <v>5</v>
      </c>
      <c s="6" t="s">
        <v>1473</v>
      </c>
      <c s="36" t="s">
        <v>126</v>
      </c>
      <c s="37">
        <v>5095.948</v>
      </c>
      <c s="36">
        <v>0.0002</v>
      </c>
      <c s="36">
        <f>ROUND(G119*H119,6)</f>
      </c>
      <c r="L119" s="38">
        <v>0</v>
      </c>
      <c s="32">
        <f>ROUND(ROUND(L119,2)*ROUND(G119,3),2)</f>
      </c>
      <c s="36" t="s">
        <v>307</v>
      </c>
      <c>
        <f>(M119*21)/100</f>
      </c>
      <c t="s">
        <v>28</v>
      </c>
    </row>
    <row r="120" spans="1:5" ht="25.5">
      <c r="A120" s="35" t="s">
        <v>56</v>
      </c>
      <c r="E120" s="39" t="s">
        <v>1473</v>
      </c>
    </row>
    <row r="121" spans="1:5" ht="89.25">
      <c r="A121" s="35" t="s">
        <v>57</v>
      </c>
      <c r="E121" s="40" t="s">
        <v>1474</v>
      </c>
    </row>
    <row r="122" spans="1:5" ht="12.75">
      <c r="A122" t="s">
        <v>59</v>
      </c>
      <c r="E122" s="39" t="s">
        <v>1074</v>
      </c>
    </row>
    <row r="123" spans="1:16" ht="25.5">
      <c r="A123" t="s">
        <v>50</v>
      </c>
      <c s="34" t="s">
        <v>309</v>
      </c>
      <c s="34" t="s">
        <v>1475</v>
      </c>
      <c s="35" t="s">
        <v>5</v>
      </c>
      <c s="6" t="s">
        <v>1476</v>
      </c>
      <c s="36" t="s">
        <v>126</v>
      </c>
      <c s="37">
        <v>5095.948</v>
      </c>
      <c s="36">
        <v>0.000286</v>
      </c>
      <c s="36">
        <f>ROUND(G123*H123,6)</f>
      </c>
      <c r="L123" s="38">
        <v>0</v>
      </c>
      <c s="32">
        <f>ROUND(ROUND(L123,2)*ROUND(G123,3),2)</f>
      </c>
      <c s="36" t="s">
        <v>307</v>
      </c>
      <c>
        <f>(M123*21)/100</f>
      </c>
      <c t="s">
        <v>28</v>
      </c>
    </row>
    <row r="124" spans="1:5" ht="25.5">
      <c r="A124" s="35" t="s">
        <v>56</v>
      </c>
      <c r="E124" s="39" t="s">
        <v>1476</v>
      </c>
    </row>
    <row r="125" spans="1:5" ht="89.25">
      <c r="A125" s="35" t="s">
        <v>57</v>
      </c>
      <c r="E125" s="40" t="s">
        <v>1477</v>
      </c>
    </row>
    <row r="126" spans="1:5" ht="12.75">
      <c r="A126" t="s">
        <v>59</v>
      </c>
      <c r="E126" s="39" t="s">
        <v>1074</v>
      </c>
    </row>
    <row r="127" spans="1:16" ht="25.5">
      <c r="A127" t="s">
        <v>50</v>
      </c>
      <c s="34" t="s">
        <v>511</v>
      </c>
      <c s="34" t="s">
        <v>1478</v>
      </c>
      <c s="35" t="s">
        <v>5</v>
      </c>
      <c s="6" t="s">
        <v>1479</v>
      </c>
      <c s="36" t="s">
        <v>126</v>
      </c>
      <c s="37">
        <v>2545</v>
      </c>
      <c s="36">
        <v>0</v>
      </c>
      <c s="36">
        <f>ROUND(G127*H127,6)</f>
      </c>
      <c r="L127" s="38">
        <v>0</v>
      </c>
      <c s="32">
        <f>ROUND(ROUND(L127,2)*ROUND(G127,3),2)</f>
      </c>
      <c s="36" t="s">
        <v>307</v>
      </c>
      <c>
        <f>(M127*21)/100</f>
      </c>
      <c t="s">
        <v>28</v>
      </c>
    </row>
    <row r="128" spans="1:5" ht="25.5">
      <c r="A128" s="35" t="s">
        <v>56</v>
      </c>
      <c r="E128" s="39" t="s">
        <v>1479</v>
      </c>
    </row>
    <row r="129" spans="1:5" ht="63.75">
      <c r="A129" s="35" t="s">
        <v>57</v>
      </c>
      <c r="E129" s="40" t="s">
        <v>1480</v>
      </c>
    </row>
    <row r="130" spans="1:5" ht="12.75">
      <c r="A130" t="s">
        <v>59</v>
      </c>
      <c r="E130" s="39" t="s">
        <v>5</v>
      </c>
    </row>
    <row r="131" spans="1:16" ht="12.75">
      <c r="A131" t="s">
        <v>50</v>
      </c>
      <c s="34" t="s">
        <v>516</v>
      </c>
      <c s="34" t="s">
        <v>1481</v>
      </c>
      <c s="35" t="s">
        <v>5</v>
      </c>
      <c s="6" t="s">
        <v>1482</v>
      </c>
      <c s="36" t="s">
        <v>126</v>
      </c>
      <c s="37">
        <v>2672.25</v>
      </c>
      <c s="36">
        <v>0</v>
      </c>
      <c s="36">
        <f>ROUND(G131*H131,6)</f>
      </c>
      <c r="L131" s="38">
        <v>0</v>
      </c>
      <c s="32">
        <f>ROUND(ROUND(L131,2)*ROUND(G131,3),2)</f>
      </c>
      <c s="36" t="s">
        <v>307</v>
      </c>
      <c>
        <f>(M131*21)/100</f>
      </c>
      <c t="s">
        <v>28</v>
      </c>
    </row>
    <row r="132" spans="1:5" ht="12.75">
      <c r="A132" s="35" t="s">
        <v>56</v>
      </c>
      <c r="E132" s="39" t="s">
        <v>1482</v>
      </c>
    </row>
    <row r="133" spans="1:5" ht="12.75">
      <c r="A133" s="35" t="s">
        <v>57</v>
      </c>
      <c r="E133" s="40" t="s">
        <v>5</v>
      </c>
    </row>
    <row r="134" spans="1:5" ht="12.75">
      <c r="A134" t="s">
        <v>59</v>
      </c>
      <c r="E134" s="39" t="s">
        <v>5</v>
      </c>
    </row>
    <row r="135" spans="1:16" ht="12.75">
      <c r="A135" t="s">
        <v>50</v>
      </c>
      <c s="34" t="s">
        <v>520</v>
      </c>
      <c s="34" t="s">
        <v>1483</v>
      </c>
      <c s="35" t="s">
        <v>5</v>
      </c>
      <c s="6" t="s">
        <v>1484</v>
      </c>
      <c s="36" t="s">
        <v>126</v>
      </c>
      <c s="37">
        <v>2545</v>
      </c>
      <c s="36">
        <v>6E-06</v>
      </c>
      <c s="36">
        <f>ROUND(G135*H135,6)</f>
      </c>
      <c r="L135" s="38">
        <v>0</v>
      </c>
      <c s="32">
        <f>ROUND(ROUND(L135,2)*ROUND(G135,3),2)</f>
      </c>
      <c s="36" t="s">
        <v>307</v>
      </c>
      <c>
        <f>(M135*21)/100</f>
      </c>
      <c t="s">
        <v>28</v>
      </c>
    </row>
    <row r="136" spans="1:5" ht="12.75">
      <c r="A136" s="35" t="s">
        <v>56</v>
      </c>
      <c r="E136" s="39" t="s">
        <v>1484</v>
      </c>
    </row>
    <row r="137" spans="1:5" ht="63.75">
      <c r="A137" s="35" t="s">
        <v>57</v>
      </c>
      <c r="E137" s="40" t="s">
        <v>1480</v>
      </c>
    </row>
    <row r="138" spans="1:5" ht="12.75">
      <c r="A138" t="s">
        <v>59</v>
      </c>
      <c r="E138" s="39" t="s">
        <v>5</v>
      </c>
    </row>
    <row r="139" spans="1:16" ht="12.75">
      <c r="A139" t="s">
        <v>50</v>
      </c>
      <c s="34" t="s">
        <v>524</v>
      </c>
      <c s="34" t="s">
        <v>1485</v>
      </c>
      <c s="35" t="s">
        <v>5</v>
      </c>
      <c s="6" t="s">
        <v>1486</v>
      </c>
      <c s="36" t="s">
        <v>126</v>
      </c>
      <c s="37">
        <v>193.075</v>
      </c>
      <c s="36">
        <v>0.0015</v>
      </c>
      <c s="36">
        <f>ROUND(G139*H139,6)</f>
      </c>
      <c r="L139" s="38">
        <v>0</v>
      </c>
      <c s="32">
        <f>ROUND(ROUND(L139,2)*ROUND(G139,3),2)</f>
      </c>
      <c s="36" t="s">
        <v>307</v>
      </c>
      <c>
        <f>(M139*21)/100</f>
      </c>
      <c t="s">
        <v>28</v>
      </c>
    </row>
    <row r="140" spans="1:5" ht="12.75">
      <c r="A140" s="35" t="s">
        <v>56</v>
      </c>
      <c r="E140" s="39" t="s">
        <v>1486</v>
      </c>
    </row>
    <row r="141" spans="1:5" ht="409.5">
      <c r="A141" s="35" t="s">
        <v>57</v>
      </c>
      <c r="E141" s="40" t="s">
        <v>1487</v>
      </c>
    </row>
    <row r="142" spans="1:5" ht="12.75">
      <c r="A142" t="s">
        <v>59</v>
      </c>
      <c r="E142" s="39" t="s">
        <v>5</v>
      </c>
    </row>
    <row r="143" spans="1:16" ht="25.5">
      <c r="A143" t="s">
        <v>50</v>
      </c>
      <c s="34" t="s">
        <v>526</v>
      </c>
      <c s="34" t="s">
        <v>1488</v>
      </c>
      <c s="35" t="s">
        <v>5</v>
      </c>
      <c s="6" t="s">
        <v>1489</v>
      </c>
      <c s="36" t="s">
        <v>147</v>
      </c>
      <c s="37">
        <v>51.6</v>
      </c>
      <c s="36">
        <v>0.000275</v>
      </c>
      <c s="36">
        <f>ROUND(G143*H143,6)</f>
      </c>
      <c r="L143" s="38">
        <v>0</v>
      </c>
      <c s="32">
        <f>ROUND(ROUND(L143,2)*ROUND(G143,3),2)</f>
      </c>
      <c s="36" t="s">
        <v>307</v>
      </c>
      <c>
        <f>(M143*21)/100</f>
      </c>
      <c t="s">
        <v>28</v>
      </c>
    </row>
    <row r="144" spans="1:5" ht="25.5">
      <c r="A144" s="35" t="s">
        <v>56</v>
      </c>
      <c r="E144" s="39" t="s">
        <v>1489</v>
      </c>
    </row>
    <row r="145" spans="1:5" ht="63.75">
      <c r="A145" s="35" t="s">
        <v>57</v>
      </c>
      <c r="E145" s="40" t="s">
        <v>1490</v>
      </c>
    </row>
    <row r="146" spans="1:5" ht="12.75">
      <c r="A146" t="s">
        <v>59</v>
      </c>
      <c r="E146" s="39" t="s">
        <v>5</v>
      </c>
    </row>
    <row r="147" spans="1:16" ht="12.75">
      <c r="A147" t="s">
        <v>50</v>
      </c>
      <c s="34" t="s">
        <v>531</v>
      </c>
      <c s="34" t="s">
        <v>1491</v>
      </c>
      <c s="35" t="s">
        <v>5</v>
      </c>
      <c s="6" t="s">
        <v>1492</v>
      </c>
      <c s="36" t="s">
        <v>162</v>
      </c>
      <c s="37">
        <v>43</v>
      </c>
      <c s="36">
        <v>0.00021</v>
      </c>
      <c s="36">
        <f>ROUND(G147*H147,6)</f>
      </c>
      <c r="L147" s="38">
        <v>0</v>
      </c>
      <c s="32">
        <f>ROUND(ROUND(L147,2)*ROUND(G147,3),2)</f>
      </c>
      <c s="36" t="s">
        <v>307</v>
      </c>
      <c>
        <f>(M147*21)/100</f>
      </c>
      <c t="s">
        <v>28</v>
      </c>
    </row>
    <row r="148" spans="1:5" ht="12.75">
      <c r="A148" s="35" t="s">
        <v>56</v>
      </c>
      <c r="E148" s="39" t="s">
        <v>1492</v>
      </c>
    </row>
    <row r="149" spans="1:5" ht="12.75">
      <c r="A149" s="35" t="s">
        <v>57</v>
      </c>
      <c r="E149" s="40" t="s">
        <v>1493</v>
      </c>
    </row>
    <row r="150" spans="1:5" ht="12.75">
      <c r="A150" t="s">
        <v>59</v>
      </c>
      <c r="E150" s="39" t="s">
        <v>5</v>
      </c>
    </row>
    <row r="151" spans="1:16" ht="12.75">
      <c r="A151" t="s">
        <v>50</v>
      </c>
      <c s="34" t="s">
        <v>535</v>
      </c>
      <c s="34" t="s">
        <v>1494</v>
      </c>
      <c s="35" t="s">
        <v>5</v>
      </c>
      <c s="6" t="s">
        <v>1495</v>
      </c>
      <c s="36" t="s">
        <v>162</v>
      </c>
      <c s="37">
        <v>2</v>
      </c>
      <c s="36">
        <v>0.0002</v>
      </c>
      <c s="36">
        <f>ROUND(G151*H151,6)</f>
      </c>
      <c r="L151" s="38">
        <v>0</v>
      </c>
      <c s="32">
        <f>ROUND(ROUND(L151,2)*ROUND(G151,3),2)</f>
      </c>
      <c s="36" t="s">
        <v>307</v>
      </c>
      <c>
        <f>(M151*21)/100</f>
      </c>
      <c t="s">
        <v>28</v>
      </c>
    </row>
    <row r="152" spans="1:5" ht="12.75">
      <c r="A152" s="35" t="s">
        <v>56</v>
      </c>
      <c r="E152" s="39" t="s">
        <v>1495</v>
      </c>
    </row>
    <row r="153" spans="1:5" ht="12.75">
      <c r="A153" s="35" t="s">
        <v>57</v>
      </c>
      <c r="E153" s="40" t="s">
        <v>1496</v>
      </c>
    </row>
    <row r="154" spans="1:5" ht="12.75">
      <c r="A154" t="s">
        <v>59</v>
      </c>
      <c r="E154" s="39" t="s">
        <v>5</v>
      </c>
    </row>
    <row r="155" spans="1:16" ht="12.75">
      <c r="A155" t="s">
        <v>50</v>
      </c>
      <c s="34" t="s">
        <v>539</v>
      </c>
      <c s="34" t="s">
        <v>1497</v>
      </c>
      <c s="35" t="s">
        <v>5</v>
      </c>
      <c s="6" t="s">
        <v>1498</v>
      </c>
      <c s="36" t="s">
        <v>147</v>
      </c>
      <c s="37">
        <v>94.21</v>
      </c>
      <c s="36">
        <v>0.000322</v>
      </c>
      <c s="36">
        <f>ROUND(G155*H155,6)</f>
      </c>
      <c r="L155" s="38">
        <v>0</v>
      </c>
      <c s="32">
        <f>ROUND(ROUND(L155,2)*ROUND(G155,3),2)</f>
      </c>
      <c s="36" t="s">
        <v>307</v>
      </c>
      <c>
        <f>(M155*21)/100</f>
      </c>
      <c t="s">
        <v>28</v>
      </c>
    </row>
    <row r="156" spans="1:5" ht="12.75">
      <c r="A156" s="35" t="s">
        <v>56</v>
      </c>
      <c r="E156" s="39" t="s">
        <v>1498</v>
      </c>
    </row>
    <row r="157" spans="1:5" ht="191.25">
      <c r="A157" s="35" t="s">
        <v>57</v>
      </c>
      <c r="E157" s="40" t="s">
        <v>1499</v>
      </c>
    </row>
    <row r="158" spans="1:5" ht="12.75">
      <c r="A158" t="s">
        <v>59</v>
      </c>
      <c r="E158" s="39" t="s">
        <v>5</v>
      </c>
    </row>
    <row r="159" spans="1:16" ht="12.75">
      <c r="A159" t="s">
        <v>50</v>
      </c>
      <c s="34" t="s">
        <v>543</v>
      </c>
      <c s="34" t="s">
        <v>1500</v>
      </c>
      <c s="35" t="s">
        <v>5</v>
      </c>
      <c s="6" t="s">
        <v>1501</v>
      </c>
      <c s="36" t="s">
        <v>126</v>
      </c>
      <c s="37">
        <v>563.799</v>
      </c>
      <c s="36">
        <v>0.0003</v>
      </c>
      <c s="36">
        <f>ROUND(G159*H159,6)</f>
      </c>
      <c r="L159" s="38">
        <v>0</v>
      </c>
      <c s="32">
        <f>ROUND(ROUND(L159,2)*ROUND(G159,3),2)</f>
      </c>
      <c s="36" t="s">
        <v>307</v>
      </c>
      <c>
        <f>(M159*21)/100</f>
      </c>
      <c t="s">
        <v>28</v>
      </c>
    </row>
    <row r="160" spans="1:5" ht="12.75">
      <c r="A160" s="35" t="s">
        <v>56</v>
      </c>
      <c r="E160" s="39" t="s">
        <v>1501</v>
      </c>
    </row>
    <row r="161" spans="1:5" ht="12.75">
      <c r="A161" s="35" t="s">
        <v>57</v>
      </c>
      <c r="E161" s="40" t="s">
        <v>1502</v>
      </c>
    </row>
    <row r="162" spans="1:5" ht="12.75">
      <c r="A162" t="s">
        <v>59</v>
      </c>
      <c r="E162" s="39" t="s">
        <v>5</v>
      </c>
    </row>
    <row r="163" spans="1:16" ht="25.5">
      <c r="A163" t="s">
        <v>50</v>
      </c>
      <c s="34" t="s">
        <v>547</v>
      </c>
      <c s="34" t="s">
        <v>1503</v>
      </c>
      <c s="35" t="s">
        <v>5</v>
      </c>
      <c s="6" t="s">
        <v>1504</v>
      </c>
      <c s="36" t="s">
        <v>126</v>
      </c>
      <c s="37">
        <v>563.799</v>
      </c>
      <c s="36">
        <v>0.0052</v>
      </c>
      <c s="36">
        <f>ROUND(G163*H163,6)</f>
      </c>
      <c r="L163" s="38">
        <v>0</v>
      </c>
      <c s="32">
        <f>ROUND(ROUND(L163,2)*ROUND(G163,3),2)</f>
      </c>
      <c s="36" t="s">
        <v>307</v>
      </c>
      <c>
        <f>(M163*21)/100</f>
      </c>
      <c t="s">
        <v>28</v>
      </c>
    </row>
    <row r="164" spans="1:5" ht="25.5">
      <c r="A164" s="35" t="s">
        <v>56</v>
      </c>
      <c r="E164" s="39" t="s">
        <v>1504</v>
      </c>
    </row>
    <row r="165" spans="1:5" ht="357">
      <c r="A165" s="35" t="s">
        <v>57</v>
      </c>
      <c r="E165" s="40" t="s">
        <v>1505</v>
      </c>
    </row>
    <row r="166" spans="1:5" ht="12.75">
      <c r="A166" t="s">
        <v>59</v>
      </c>
      <c r="E166" s="39" t="s">
        <v>1506</v>
      </c>
    </row>
    <row r="167" spans="1:16" ht="12.75">
      <c r="A167" t="s">
        <v>50</v>
      </c>
      <c s="34" t="s">
        <v>550</v>
      </c>
      <c s="34" t="s">
        <v>1507</v>
      </c>
      <c s="35" t="s">
        <v>5</v>
      </c>
      <c s="6" t="s">
        <v>1508</v>
      </c>
      <c s="36" t="s">
        <v>126</v>
      </c>
      <c s="37">
        <v>620.179</v>
      </c>
      <c s="36">
        <v>0.0126</v>
      </c>
      <c s="36">
        <f>ROUND(G167*H167,6)</f>
      </c>
      <c r="L167" s="38">
        <v>0</v>
      </c>
      <c s="32">
        <f>ROUND(ROUND(L167,2)*ROUND(G167,3),2)</f>
      </c>
      <c s="36" t="s">
        <v>307</v>
      </c>
      <c>
        <f>(M167*21)/100</f>
      </c>
      <c t="s">
        <v>28</v>
      </c>
    </row>
    <row r="168" spans="1:5" ht="12.75">
      <c r="A168" s="35" t="s">
        <v>56</v>
      </c>
      <c r="E168" s="39" t="s">
        <v>1508</v>
      </c>
    </row>
    <row r="169" spans="1:5" ht="25.5">
      <c r="A169" s="35" t="s">
        <v>57</v>
      </c>
      <c r="E169" s="40" t="s">
        <v>1509</v>
      </c>
    </row>
    <row r="170" spans="1:5" ht="12.75">
      <c r="A170" t="s">
        <v>59</v>
      </c>
      <c r="E170" s="39" t="s">
        <v>5</v>
      </c>
    </row>
    <row r="171" spans="1:16" ht="12.75">
      <c r="A171" t="s">
        <v>50</v>
      </c>
      <c s="34" t="s">
        <v>554</v>
      </c>
      <c s="34" t="s">
        <v>1510</v>
      </c>
      <c s="35" t="s">
        <v>5</v>
      </c>
      <c s="6" t="s">
        <v>1511</v>
      </c>
      <c s="36" t="s">
        <v>126</v>
      </c>
      <c s="37">
        <v>563.799</v>
      </c>
      <c s="36">
        <v>4.5E-05</v>
      </c>
      <c s="36">
        <f>ROUND(G171*H171,6)</f>
      </c>
      <c r="L171" s="38">
        <v>0</v>
      </c>
      <c s="32">
        <f>ROUND(ROUND(L171,2)*ROUND(G171,3),2)</f>
      </c>
      <c s="36" t="s">
        <v>307</v>
      </c>
      <c>
        <f>(M171*21)/100</f>
      </c>
      <c t="s">
        <v>28</v>
      </c>
    </row>
    <row r="172" spans="1:5" ht="12.75">
      <c r="A172" s="35" t="s">
        <v>56</v>
      </c>
      <c r="E172" s="39" t="s">
        <v>1511</v>
      </c>
    </row>
    <row r="173" spans="1:5" ht="12.75">
      <c r="A173" s="35" t="s">
        <v>57</v>
      </c>
      <c r="E173" s="40" t="s">
        <v>1502</v>
      </c>
    </row>
    <row r="174" spans="1:5" ht="12.75">
      <c r="A174" t="s">
        <v>59</v>
      </c>
      <c r="E174" s="39" t="s">
        <v>5</v>
      </c>
    </row>
    <row r="175" spans="1:16" ht="12.75">
      <c r="A175" t="s">
        <v>50</v>
      </c>
      <c s="34" t="s">
        <v>558</v>
      </c>
      <c s="34" t="s">
        <v>1512</v>
      </c>
      <c s="35" t="s">
        <v>5</v>
      </c>
      <c s="6" t="s">
        <v>1513</v>
      </c>
      <c s="36" t="s">
        <v>126</v>
      </c>
      <c s="37">
        <v>36.5</v>
      </c>
      <c s="36">
        <v>0.00035</v>
      </c>
      <c s="36">
        <f>ROUND(G175*H175,6)</f>
      </c>
      <c r="L175" s="38">
        <v>0</v>
      </c>
      <c s="32">
        <f>ROUND(ROUND(L175,2)*ROUND(G175,3),2)</f>
      </c>
      <c s="36" t="s">
        <v>307</v>
      </c>
      <c>
        <f>(M175*21)/100</f>
      </c>
      <c t="s">
        <v>28</v>
      </c>
    </row>
    <row r="176" spans="1:5" ht="12.75">
      <c r="A176" s="35" t="s">
        <v>56</v>
      </c>
      <c r="E176" s="39" t="s">
        <v>1513</v>
      </c>
    </row>
    <row r="177" spans="1:5" ht="12.75">
      <c r="A177" s="35" t="s">
        <v>57</v>
      </c>
      <c r="E177" s="40" t="s">
        <v>1514</v>
      </c>
    </row>
    <row r="178" spans="1:5" ht="12.75">
      <c r="A178" t="s">
        <v>59</v>
      </c>
      <c r="E178" s="39" t="s">
        <v>5</v>
      </c>
    </row>
    <row r="179" spans="1:16" ht="12.75">
      <c r="A179" t="s">
        <v>50</v>
      </c>
      <c s="34" t="s">
        <v>563</v>
      </c>
      <c s="34" t="s">
        <v>1515</v>
      </c>
      <c s="35" t="s">
        <v>5</v>
      </c>
      <c s="6" t="s">
        <v>1516</v>
      </c>
      <c s="36" t="s">
        <v>126</v>
      </c>
      <c s="37">
        <v>49.14</v>
      </c>
      <c s="36">
        <v>0</v>
      </c>
      <c s="36">
        <f>ROUND(G179*H179,6)</f>
      </c>
      <c r="L179" s="38">
        <v>0</v>
      </c>
      <c s="32">
        <f>ROUND(ROUND(L179,2)*ROUND(G179,3),2)</f>
      </c>
      <c s="36" t="s">
        <v>55</v>
      </c>
      <c>
        <f>(M179*21)/100</f>
      </c>
      <c t="s">
        <v>28</v>
      </c>
    </row>
    <row r="180" spans="1:5" ht="12.75">
      <c r="A180" s="35" t="s">
        <v>56</v>
      </c>
      <c r="E180" s="39" t="s">
        <v>1516</v>
      </c>
    </row>
    <row r="181" spans="1:5" ht="51">
      <c r="A181" s="35" t="s">
        <v>57</v>
      </c>
      <c r="E181" s="40" t="s">
        <v>1517</v>
      </c>
    </row>
    <row r="182" spans="1:5" ht="12.75">
      <c r="A182" t="s">
        <v>59</v>
      </c>
      <c r="E182" s="39" t="s">
        <v>5</v>
      </c>
    </row>
    <row r="183" spans="1:16" ht="12.75">
      <c r="A183" t="s">
        <v>50</v>
      </c>
      <c s="34" t="s">
        <v>567</v>
      </c>
      <c s="34" t="s">
        <v>1518</v>
      </c>
      <c s="35" t="s">
        <v>5</v>
      </c>
      <c s="6" t="s">
        <v>1519</v>
      </c>
      <c s="36" t="s">
        <v>54</v>
      </c>
      <c s="37">
        <v>13.789</v>
      </c>
      <c s="36">
        <v>0</v>
      </c>
      <c s="36">
        <f>ROUND(G183*H183,6)</f>
      </c>
      <c r="L183" s="38">
        <v>0</v>
      </c>
      <c s="32">
        <f>ROUND(ROUND(L183,2)*ROUND(G183,3),2)</f>
      </c>
      <c s="36" t="s">
        <v>55</v>
      </c>
      <c>
        <f>(M183*21)/100</f>
      </c>
      <c t="s">
        <v>28</v>
      </c>
    </row>
    <row r="184" spans="1:5" ht="12.75">
      <c r="A184" s="35" t="s">
        <v>56</v>
      </c>
      <c r="E184" s="39" t="s">
        <v>1519</v>
      </c>
    </row>
    <row r="185" spans="1:5" ht="12.75">
      <c r="A185" s="35" t="s">
        <v>57</v>
      </c>
      <c r="E185" s="40" t="s">
        <v>5</v>
      </c>
    </row>
    <row r="186" spans="1:5" ht="12.75">
      <c r="A186" t="s">
        <v>59</v>
      </c>
      <c r="E186" s="39" t="s">
        <v>5</v>
      </c>
    </row>
    <row r="187" spans="1:13" ht="12.75">
      <c r="A187" t="s">
        <v>47</v>
      </c>
      <c r="C187" s="31" t="s">
        <v>1520</v>
      </c>
      <c r="E187" s="33" t="s">
        <v>1521</v>
      </c>
      <c r="J187" s="32">
        <f>0</f>
      </c>
      <c s="32">
        <f>0</f>
      </c>
      <c s="32">
        <f>0+L188+L192+L196+L200+L204+L208+L212+L216+L220+L224</f>
      </c>
      <c s="32">
        <f>0+M188+M192+M196+M200+M204+M208+M212+M216+M220+M224</f>
      </c>
    </row>
    <row r="188" spans="1:16" ht="12.75">
      <c r="A188" t="s">
        <v>50</v>
      </c>
      <c s="34" t="s">
        <v>138</v>
      </c>
      <c s="34" t="s">
        <v>1469</v>
      </c>
      <c s="35" t="s">
        <v>5</v>
      </c>
      <c s="6" t="s">
        <v>1470</v>
      </c>
      <c s="36" t="s">
        <v>126</v>
      </c>
      <c s="37">
        <v>999.133</v>
      </c>
      <c s="36">
        <v>0</v>
      </c>
      <c s="36">
        <f>ROUND(G188*H188,6)</f>
      </c>
      <c r="L188" s="38">
        <v>0</v>
      </c>
      <c s="32">
        <f>ROUND(ROUND(L188,2)*ROUND(G188,3),2)</f>
      </c>
      <c s="36" t="s">
        <v>307</v>
      </c>
      <c>
        <f>(M188*21)/100</f>
      </c>
      <c t="s">
        <v>28</v>
      </c>
    </row>
    <row r="189" spans="1:5" ht="12.75">
      <c r="A189" s="35" t="s">
        <v>56</v>
      </c>
      <c r="E189" s="39" t="s">
        <v>1470</v>
      </c>
    </row>
    <row r="190" spans="1:5" ht="76.5">
      <c r="A190" s="35" t="s">
        <v>57</v>
      </c>
      <c r="E190" s="40" t="s">
        <v>1522</v>
      </c>
    </row>
    <row r="191" spans="1:5" ht="12.75">
      <c r="A191" t="s">
        <v>59</v>
      </c>
      <c r="E191" s="39" t="s">
        <v>5</v>
      </c>
    </row>
    <row r="192" spans="1:16" ht="25.5">
      <c r="A192" t="s">
        <v>50</v>
      </c>
      <c s="34" t="s">
        <v>573</v>
      </c>
      <c s="34" t="s">
        <v>1472</v>
      </c>
      <c s="35" t="s">
        <v>5</v>
      </c>
      <c s="6" t="s">
        <v>1473</v>
      </c>
      <c s="36" t="s">
        <v>126</v>
      </c>
      <c s="37">
        <v>817.4</v>
      </c>
      <c s="36">
        <v>0.0002</v>
      </c>
      <c s="36">
        <f>ROUND(G192*H192,6)</f>
      </c>
      <c r="L192" s="38">
        <v>0</v>
      </c>
      <c s="32">
        <f>ROUND(ROUND(L192,2)*ROUND(G192,3),2)</f>
      </c>
      <c s="36" t="s">
        <v>307</v>
      </c>
      <c>
        <f>(M192*21)/100</f>
      </c>
      <c t="s">
        <v>28</v>
      </c>
    </row>
    <row r="193" spans="1:5" ht="25.5">
      <c r="A193" s="35" t="s">
        <v>56</v>
      </c>
      <c r="E193" s="39" t="s">
        <v>1473</v>
      </c>
    </row>
    <row r="194" spans="1:5" ht="63.75">
      <c r="A194" s="35" t="s">
        <v>57</v>
      </c>
      <c r="E194" s="40" t="s">
        <v>1523</v>
      </c>
    </row>
    <row r="195" spans="1:5" ht="12.75">
      <c r="A195" t="s">
        <v>59</v>
      </c>
      <c r="E195" s="39" t="s">
        <v>5</v>
      </c>
    </row>
    <row r="196" spans="1:16" ht="25.5">
      <c r="A196" t="s">
        <v>50</v>
      </c>
      <c s="34" t="s">
        <v>576</v>
      </c>
      <c s="34" t="s">
        <v>1524</v>
      </c>
      <c s="35" t="s">
        <v>5</v>
      </c>
      <c s="6" t="s">
        <v>1525</v>
      </c>
      <c s="36" t="s">
        <v>126</v>
      </c>
      <c s="37">
        <v>181.733</v>
      </c>
      <c s="36">
        <v>0.0001</v>
      </c>
      <c s="36">
        <f>ROUND(G196*H196,6)</f>
      </c>
      <c r="L196" s="38">
        <v>0</v>
      </c>
      <c s="32">
        <f>ROUND(ROUND(L196,2)*ROUND(G196,3),2)</f>
      </c>
      <c s="36" t="s">
        <v>307</v>
      </c>
      <c>
        <f>(M196*21)/100</f>
      </c>
      <c t="s">
        <v>28</v>
      </c>
    </row>
    <row r="197" spans="1:5" ht="25.5">
      <c r="A197" s="35" t="s">
        <v>56</v>
      </c>
      <c r="E197" s="39" t="s">
        <v>1525</v>
      </c>
    </row>
    <row r="198" spans="1:5" ht="63.75">
      <c r="A198" s="35" t="s">
        <v>57</v>
      </c>
      <c r="E198" s="40" t="s">
        <v>1526</v>
      </c>
    </row>
    <row r="199" spans="1:5" ht="12.75">
      <c r="A199" t="s">
        <v>59</v>
      </c>
      <c r="E199" s="39" t="s">
        <v>5</v>
      </c>
    </row>
    <row r="200" spans="1:16" ht="25.5">
      <c r="A200" t="s">
        <v>50</v>
      </c>
      <c s="34" t="s">
        <v>579</v>
      </c>
      <c s="34" t="s">
        <v>1527</v>
      </c>
      <c s="35" t="s">
        <v>5</v>
      </c>
      <c s="6" t="s">
        <v>1528</v>
      </c>
      <c s="36" t="s">
        <v>126</v>
      </c>
      <c s="37">
        <v>105.99</v>
      </c>
      <c s="36">
        <v>0.000258</v>
      </c>
      <c s="36">
        <f>ROUND(G200*H200,6)</f>
      </c>
      <c r="L200" s="38">
        <v>0</v>
      </c>
      <c s="32">
        <f>ROUND(ROUND(L200,2)*ROUND(G200,3),2)</f>
      </c>
      <c s="36" t="s">
        <v>307</v>
      </c>
      <c>
        <f>(M200*21)/100</f>
      </c>
      <c t="s">
        <v>28</v>
      </c>
    </row>
    <row r="201" spans="1:5" ht="25.5">
      <c r="A201" s="35" t="s">
        <v>56</v>
      </c>
      <c r="E201" s="39" t="s">
        <v>1528</v>
      </c>
    </row>
    <row r="202" spans="1:5" ht="25.5">
      <c r="A202" s="35" t="s">
        <v>57</v>
      </c>
      <c r="E202" s="40" t="s">
        <v>1529</v>
      </c>
    </row>
    <row r="203" spans="1:5" ht="12.75">
      <c r="A203" t="s">
        <v>59</v>
      </c>
      <c r="E203" s="39" t="s">
        <v>5</v>
      </c>
    </row>
    <row r="204" spans="1:16" ht="25.5">
      <c r="A204" t="s">
        <v>50</v>
      </c>
      <c s="34" t="s">
        <v>582</v>
      </c>
      <c s="34" t="s">
        <v>1475</v>
      </c>
      <c s="35" t="s">
        <v>5</v>
      </c>
      <c s="6" t="s">
        <v>1476</v>
      </c>
      <c s="36" t="s">
        <v>126</v>
      </c>
      <c s="37">
        <v>893.143</v>
      </c>
      <c s="36">
        <v>0.000286</v>
      </c>
      <c s="36">
        <f>ROUND(G204*H204,6)</f>
      </c>
      <c r="L204" s="38">
        <v>0</v>
      </c>
      <c s="32">
        <f>ROUND(ROUND(L204,2)*ROUND(G204,3),2)</f>
      </c>
      <c s="36" t="s">
        <v>307</v>
      </c>
      <c>
        <f>(M204*21)/100</f>
      </c>
      <c t="s">
        <v>28</v>
      </c>
    </row>
    <row r="205" spans="1:5" ht="25.5">
      <c r="A205" s="35" t="s">
        <v>56</v>
      </c>
      <c r="E205" s="39" t="s">
        <v>1476</v>
      </c>
    </row>
    <row r="206" spans="1:5" ht="63.75">
      <c r="A206" s="35" t="s">
        <v>57</v>
      </c>
      <c r="E206" s="40" t="s">
        <v>1530</v>
      </c>
    </row>
    <row r="207" spans="1:5" ht="12.75">
      <c r="A207" t="s">
        <v>59</v>
      </c>
      <c r="E207" s="39" t="s">
        <v>5</v>
      </c>
    </row>
    <row r="208" spans="1:16" ht="12.75">
      <c r="A208" t="s">
        <v>50</v>
      </c>
      <c s="34" t="s">
        <v>585</v>
      </c>
      <c s="34" t="s">
        <v>1531</v>
      </c>
      <c s="35" t="s">
        <v>5</v>
      </c>
      <c s="6" t="s">
        <v>1532</v>
      </c>
      <c s="36" t="s">
        <v>126</v>
      </c>
      <c s="37">
        <v>11.45</v>
      </c>
      <c s="36">
        <v>0.00022</v>
      </c>
      <c s="36">
        <f>ROUND(G208*H208,6)</f>
      </c>
      <c r="L208" s="38">
        <v>0</v>
      </c>
      <c s="32">
        <f>ROUND(ROUND(L208,2)*ROUND(G208,3),2)</f>
      </c>
      <c s="36" t="s">
        <v>307</v>
      </c>
      <c>
        <f>(M208*21)/100</f>
      </c>
      <c t="s">
        <v>28</v>
      </c>
    </row>
    <row r="209" spans="1:5" ht="12.75">
      <c r="A209" s="35" t="s">
        <v>56</v>
      </c>
      <c r="E209" s="39" t="s">
        <v>1532</v>
      </c>
    </row>
    <row r="210" spans="1:5" ht="12.75">
      <c r="A210" s="35" t="s">
        <v>57</v>
      </c>
      <c r="E210" s="40" t="s">
        <v>1533</v>
      </c>
    </row>
    <row r="211" spans="1:5" ht="12.75">
      <c r="A211" t="s">
        <v>59</v>
      </c>
      <c r="E211" s="39" t="s">
        <v>5</v>
      </c>
    </row>
    <row r="212" spans="1:16" ht="25.5">
      <c r="A212" t="s">
        <v>50</v>
      </c>
      <c s="34" t="s">
        <v>588</v>
      </c>
      <c s="34" t="s">
        <v>1534</v>
      </c>
      <c s="35" t="s">
        <v>5</v>
      </c>
      <c s="6" t="s">
        <v>1535</v>
      </c>
      <c s="36" t="s">
        <v>126</v>
      </c>
      <c s="37">
        <v>11.45</v>
      </c>
      <c s="36">
        <v>0.0027</v>
      </c>
      <c s="36">
        <f>ROUND(G212*H212,6)</f>
      </c>
      <c r="L212" s="38">
        <v>0</v>
      </c>
      <c s="32">
        <f>ROUND(ROUND(L212,2)*ROUND(G212,3),2)</f>
      </c>
      <c s="36" t="s">
        <v>307</v>
      </c>
      <c>
        <f>(M212*21)/100</f>
      </c>
      <c t="s">
        <v>28</v>
      </c>
    </row>
    <row r="213" spans="1:5" ht="25.5">
      <c r="A213" s="35" t="s">
        <v>56</v>
      </c>
      <c r="E213" s="39" t="s">
        <v>1535</v>
      </c>
    </row>
    <row r="214" spans="1:5" ht="12.75">
      <c r="A214" s="35" t="s">
        <v>57</v>
      </c>
      <c r="E214" s="40" t="s">
        <v>1536</v>
      </c>
    </row>
    <row r="215" spans="1:5" ht="12.75">
      <c r="A215" t="s">
        <v>59</v>
      </c>
      <c r="E215" s="39" t="s">
        <v>5</v>
      </c>
    </row>
    <row r="216" spans="1:16" ht="25.5">
      <c r="A216" t="s">
        <v>50</v>
      </c>
      <c s="34" t="s">
        <v>591</v>
      </c>
      <c s="34" t="s">
        <v>1537</v>
      </c>
      <c s="35" t="s">
        <v>5</v>
      </c>
      <c s="6" t="s">
        <v>1538</v>
      </c>
      <c s="36" t="s">
        <v>126</v>
      </c>
      <c s="37">
        <v>46.69</v>
      </c>
      <c s="36">
        <v>6E-05</v>
      </c>
      <c s="36">
        <f>ROUND(G216*H216,6)</f>
      </c>
      <c r="L216" s="38">
        <v>0</v>
      </c>
      <c s="32">
        <f>ROUND(ROUND(L216,2)*ROUND(G216,3),2)</f>
      </c>
      <c s="36" t="s">
        <v>55</v>
      </c>
      <c>
        <f>(M216*21)/100</f>
      </c>
      <c t="s">
        <v>28</v>
      </c>
    </row>
    <row r="217" spans="1:5" ht="25.5">
      <c r="A217" s="35" t="s">
        <v>56</v>
      </c>
      <c r="E217" s="39" t="s">
        <v>1538</v>
      </c>
    </row>
    <row r="218" spans="1:5" ht="12.75">
      <c r="A218" s="35" t="s">
        <v>57</v>
      </c>
      <c r="E218" s="40" t="s">
        <v>1539</v>
      </c>
    </row>
    <row r="219" spans="1:5" ht="12.75">
      <c r="A219" t="s">
        <v>59</v>
      </c>
      <c r="E219" s="39" t="s">
        <v>5</v>
      </c>
    </row>
    <row r="220" spans="1:16" ht="25.5">
      <c r="A220" t="s">
        <v>50</v>
      </c>
      <c s="34" t="s">
        <v>594</v>
      </c>
      <c s="34" t="s">
        <v>1540</v>
      </c>
      <c s="35" t="s">
        <v>5</v>
      </c>
      <c s="6" t="s">
        <v>1541</v>
      </c>
      <c s="36" t="s">
        <v>126</v>
      </c>
      <c s="37">
        <v>50.425</v>
      </c>
      <c s="36">
        <v>0.004</v>
      </c>
      <c s="36">
        <f>ROUND(G220*H220,6)</f>
      </c>
      <c r="L220" s="38">
        <v>0</v>
      </c>
      <c s="32">
        <f>ROUND(ROUND(L220,2)*ROUND(G220,3),2)</f>
      </c>
      <c s="36" t="s">
        <v>55</v>
      </c>
      <c>
        <f>(M220*21)/100</f>
      </c>
      <c t="s">
        <v>28</v>
      </c>
    </row>
    <row r="221" spans="1:5" ht="25.5">
      <c r="A221" s="35" t="s">
        <v>56</v>
      </c>
      <c r="E221" s="39" t="s">
        <v>1541</v>
      </c>
    </row>
    <row r="222" spans="1:5" ht="25.5">
      <c r="A222" s="35" t="s">
        <v>57</v>
      </c>
      <c r="E222" s="40" t="s">
        <v>1542</v>
      </c>
    </row>
    <row r="223" spans="1:5" ht="12.75">
      <c r="A223" t="s">
        <v>59</v>
      </c>
      <c r="E223" s="39" t="s">
        <v>5</v>
      </c>
    </row>
    <row r="224" spans="1:16" ht="12.75">
      <c r="A224" t="s">
        <v>50</v>
      </c>
      <c s="34" t="s">
        <v>597</v>
      </c>
      <c s="34" t="s">
        <v>1543</v>
      </c>
      <c s="35" t="s">
        <v>5</v>
      </c>
      <c s="6" t="s">
        <v>922</v>
      </c>
      <c s="36" t="s">
        <v>54</v>
      </c>
      <c s="37">
        <v>0.702</v>
      </c>
      <c s="36">
        <v>0</v>
      </c>
      <c s="36">
        <f>ROUND(G224*H224,6)</f>
      </c>
      <c r="L224" s="38">
        <v>0</v>
      </c>
      <c s="32">
        <f>ROUND(ROUND(L224,2)*ROUND(G224,3),2)</f>
      </c>
      <c s="36" t="s">
        <v>55</v>
      </c>
      <c>
        <f>(M224*21)/100</f>
      </c>
      <c t="s">
        <v>28</v>
      </c>
    </row>
    <row r="225" spans="1:5" ht="12.75">
      <c r="A225" s="35" t="s">
        <v>56</v>
      </c>
      <c r="E225" s="39" t="s">
        <v>922</v>
      </c>
    </row>
    <row r="226" spans="1:5" ht="12.75">
      <c r="A226" s="35" t="s">
        <v>57</v>
      </c>
      <c r="E226" s="40" t="s">
        <v>5</v>
      </c>
    </row>
    <row r="227" spans="1:5" ht="12.75">
      <c r="A227" t="s">
        <v>59</v>
      </c>
      <c r="E227" s="39" t="s">
        <v>5</v>
      </c>
    </row>
    <row r="228" spans="1:13" ht="12.75">
      <c r="A228" t="s">
        <v>47</v>
      </c>
      <c r="C228" s="31" t="s">
        <v>1544</v>
      </c>
      <c r="E228" s="33" t="s">
        <v>1545</v>
      </c>
      <c r="J228" s="32">
        <f>0</f>
      </c>
      <c s="32">
        <f>0</f>
      </c>
      <c s="32">
        <f>0+L229+L233+L237+L241+L245+L249+L253+L257+L261+L265+L269+L273+L277+L281+L285+L289</f>
      </c>
      <c s="32">
        <f>0+M229+M233+M237+M241+M245+M249+M253+M257+M261+M265+M269+M273+M277+M281+M285+M289</f>
      </c>
    </row>
    <row r="229" spans="1:16" ht="12.75">
      <c r="A229" t="s">
        <v>50</v>
      </c>
      <c s="34" t="s">
        <v>600</v>
      </c>
      <c s="34" t="s">
        <v>1546</v>
      </c>
      <c s="35" t="s">
        <v>5</v>
      </c>
      <c s="6" t="s">
        <v>1547</v>
      </c>
      <c s="36" t="s">
        <v>126</v>
      </c>
      <c s="37">
        <v>2372.686</v>
      </c>
      <c s="36">
        <v>0.0002</v>
      </c>
      <c s="36">
        <f>ROUND(G229*H229,6)</f>
      </c>
      <c r="L229" s="38">
        <v>0</v>
      </c>
      <c s="32">
        <f>ROUND(ROUND(L229,2)*ROUND(G229,3),2)</f>
      </c>
      <c s="36" t="s">
        <v>307</v>
      </c>
      <c>
        <f>(M229*21)/100</f>
      </c>
      <c t="s">
        <v>28</v>
      </c>
    </row>
    <row r="230" spans="1:5" ht="12.75">
      <c r="A230" s="35" t="s">
        <v>56</v>
      </c>
      <c r="E230" s="39" t="s">
        <v>1547</v>
      </c>
    </row>
    <row r="231" spans="1:5" ht="102">
      <c r="A231" s="35" t="s">
        <v>57</v>
      </c>
      <c r="E231" s="40" t="s">
        <v>1548</v>
      </c>
    </row>
    <row r="232" spans="1:5" ht="12.75">
      <c r="A232" t="s">
        <v>59</v>
      </c>
      <c r="E232" s="39" t="s">
        <v>5</v>
      </c>
    </row>
    <row r="233" spans="1:16" ht="25.5">
      <c r="A233" t="s">
        <v>50</v>
      </c>
      <c s="34" t="s">
        <v>603</v>
      </c>
      <c s="34" t="s">
        <v>1549</v>
      </c>
      <c s="35" t="s">
        <v>5</v>
      </c>
      <c s="6" t="s">
        <v>1550</v>
      </c>
      <c s="36" t="s">
        <v>126</v>
      </c>
      <c s="37">
        <v>2217.986</v>
      </c>
      <c s="36">
        <v>0.0027</v>
      </c>
      <c s="36">
        <f>ROUND(G233*H233,6)</f>
      </c>
      <c r="L233" s="38">
        <v>0</v>
      </c>
      <c s="32">
        <f>ROUND(ROUND(L233,2)*ROUND(G233,3),2)</f>
      </c>
      <c s="36" t="s">
        <v>307</v>
      </c>
      <c>
        <f>(M233*21)/100</f>
      </c>
      <c t="s">
        <v>28</v>
      </c>
    </row>
    <row r="234" spans="1:5" ht="25.5">
      <c r="A234" s="35" t="s">
        <v>56</v>
      </c>
      <c r="E234" s="39" t="s">
        <v>1550</v>
      </c>
    </row>
    <row r="235" spans="1:5" ht="63.75">
      <c r="A235" s="35" t="s">
        <v>57</v>
      </c>
      <c r="E235" s="40" t="s">
        <v>1551</v>
      </c>
    </row>
    <row r="236" spans="1:5" ht="12.75">
      <c r="A236" t="s">
        <v>59</v>
      </c>
      <c r="E236" s="39" t="s">
        <v>5</v>
      </c>
    </row>
    <row r="237" spans="1:16" ht="25.5">
      <c r="A237" t="s">
        <v>50</v>
      </c>
      <c s="34" t="s">
        <v>606</v>
      </c>
      <c s="34" t="s">
        <v>1552</v>
      </c>
      <c s="35" t="s">
        <v>5</v>
      </c>
      <c s="6" t="s">
        <v>1553</v>
      </c>
      <c s="36" t="s">
        <v>126</v>
      </c>
      <c s="37">
        <v>154.7</v>
      </c>
      <c s="36">
        <v>0.00285</v>
      </c>
      <c s="36">
        <f>ROUND(G237*H237,6)</f>
      </c>
      <c r="L237" s="38">
        <v>0</v>
      </c>
      <c s="32">
        <f>ROUND(ROUND(L237,2)*ROUND(G237,3),2)</f>
      </c>
      <c s="36" t="s">
        <v>307</v>
      </c>
      <c>
        <f>(M237*21)/100</f>
      </c>
      <c t="s">
        <v>28</v>
      </c>
    </row>
    <row r="238" spans="1:5" ht="25.5">
      <c r="A238" s="35" t="s">
        <v>56</v>
      </c>
      <c r="E238" s="39" t="s">
        <v>1553</v>
      </c>
    </row>
    <row r="239" spans="1:5" ht="12.75">
      <c r="A239" s="35" t="s">
        <v>57</v>
      </c>
      <c r="E239" s="40" t="s">
        <v>1554</v>
      </c>
    </row>
    <row r="240" spans="1:5" ht="12.75">
      <c r="A240" t="s">
        <v>59</v>
      </c>
      <c r="E240" s="39" t="s">
        <v>5</v>
      </c>
    </row>
    <row r="241" spans="1:16" ht="25.5">
      <c r="A241" t="s">
        <v>50</v>
      </c>
      <c s="34" t="s">
        <v>622</v>
      </c>
      <c s="34" t="s">
        <v>1555</v>
      </c>
      <c s="35" t="s">
        <v>5</v>
      </c>
      <c s="6" t="s">
        <v>1556</v>
      </c>
      <c s="36" t="s">
        <v>54</v>
      </c>
      <c s="37">
        <v>5.628</v>
      </c>
      <c s="36">
        <v>0</v>
      </c>
      <c s="36">
        <f>ROUND(G241*H241,6)</f>
      </c>
      <c r="L241" s="38">
        <v>0</v>
      </c>
      <c s="32">
        <f>ROUND(ROUND(L241,2)*ROUND(G241,3),2)</f>
      </c>
      <c s="36" t="s">
        <v>307</v>
      </c>
      <c>
        <f>(M241*21)/100</f>
      </c>
      <c t="s">
        <v>28</v>
      </c>
    </row>
    <row r="242" spans="1:5" ht="25.5">
      <c r="A242" s="35" t="s">
        <v>56</v>
      </c>
      <c r="E242" s="39" t="s">
        <v>1556</v>
      </c>
    </row>
    <row r="243" spans="1:5" ht="12.75">
      <c r="A243" s="35" t="s">
        <v>57</v>
      </c>
      <c r="E243" s="40" t="s">
        <v>5</v>
      </c>
    </row>
    <row r="244" spans="1:5" ht="12.75">
      <c r="A244" t="s">
        <v>59</v>
      </c>
      <c r="E244" s="39" t="s">
        <v>5</v>
      </c>
    </row>
    <row r="245" spans="1:16" ht="38.25">
      <c r="A245" t="s">
        <v>50</v>
      </c>
      <c s="34" t="s">
        <v>624</v>
      </c>
      <c s="34" t="s">
        <v>1557</v>
      </c>
      <c s="35" t="s">
        <v>5</v>
      </c>
      <c s="6" t="s">
        <v>771</v>
      </c>
      <c s="36" t="s">
        <v>54</v>
      </c>
      <c s="37">
        <v>6.904</v>
      </c>
      <c s="36">
        <v>0</v>
      </c>
      <c s="36">
        <f>ROUND(G245*H245,6)</f>
      </c>
      <c r="L245" s="38">
        <v>0</v>
      </c>
      <c s="32">
        <f>ROUND(ROUND(L245,2)*ROUND(G245,3),2)</f>
      </c>
      <c s="36" t="s">
        <v>307</v>
      </c>
      <c>
        <f>(M245*21)/100</f>
      </c>
      <c t="s">
        <v>28</v>
      </c>
    </row>
    <row r="246" spans="1:5" ht="38.25">
      <c r="A246" s="35" t="s">
        <v>56</v>
      </c>
      <c r="E246" s="39" t="s">
        <v>1558</v>
      </c>
    </row>
    <row r="247" spans="1:5" ht="12.75">
      <c r="A247" s="35" t="s">
        <v>57</v>
      </c>
      <c r="E247" s="40" t="s">
        <v>5</v>
      </c>
    </row>
    <row r="248" spans="1:5" ht="12.75">
      <c r="A248" t="s">
        <v>59</v>
      </c>
      <c r="E248" s="39" t="s">
        <v>5</v>
      </c>
    </row>
    <row r="249" spans="1:16" ht="12.75">
      <c r="A249" t="s">
        <v>50</v>
      </c>
      <c s="34" t="s">
        <v>626</v>
      </c>
      <c s="34" t="s">
        <v>1559</v>
      </c>
      <c s="35" t="s">
        <v>5</v>
      </c>
      <c s="6" t="s">
        <v>1560</v>
      </c>
      <c s="36" t="s">
        <v>99</v>
      </c>
      <c s="37">
        <v>1</v>
      </c>
      <c s="36">
        <v>0</v>
      </c>
      <c s="36">
        <f>ROUND(G249*H249,6)</f>
      </c>
      <c r="L249" s="38">
        <v>0</v>
      </c>
      <c s="32">
        <f>ROUND(ROUND(L249,2)*ROUND(G249,3),2)</f>
      </c>
      <c s="36" t="s">
        <v>55</v>
      </c>
      <c>
        <f>(M249*21)/100</f>
      </c>
      <c t="s">
        <v>28</v>
      </c>
    </row>
    <row r="250" spans="1:5" ht="12.75">
      <c r="A250" s="35" t="s">
        <v>56</v>
      </c>
      <c r="E250" s="39" t="s">
        <v>1560</v>
      </c>
    </row>
    <row r="251" spans="1:5" ht="12.75">
      <c r="A251" s="35" t="s">
        <v>57</v>
      </c>
      <c r="E251" s="40" t="s">
        <v>5</v>
      </c>
    </row>
    <row r="252" spans="1:5" ht="178.5">
      <c r="A252" t="s">
        <v>59</v>
      </c>
      <c r="E252" s="39" t="s">
        <v>1561</v>
      </c>
    </row>
    <row r="253" spans="1:16" ht="25.5">
      <c r="A253" t="s">
        <v>50</v>
      </c>
      <c s="34" t="s">
        <v>627</v>
      </c>
      <c s="34" t="s">
        <v>1562</v>
      </c>
      <c s="35" t="s">
        <v>5</v>
      </c>
      <c s="6" t="s">
        <v>1563</v>
      </c>
      <c s="36" t="s">
        <v>126</v>
      </c>
      <c s="37">
        <v>2312.6</v>
      </c>
      <c s="36">
        <v>0</v>
      </c>
      <c s="36">
        <f>ROUND(G253*H253,6)</f>
      </c>
      <c r="L253" s="38">
        <v>0</v>
      </c>
      <c s="32">
        <f>ROUND(ROUND(L253,2)*ROUND(G253,3),2)</f>
      </c>
      <c s="36" t="s">
        <v>307</v>
      </c>
      <c>
        <f>(M253*21)/100</f>
      </c>
      <c t="s">
        <v>28</v>
      </c>
    </row>
    <row r="254" spans="1:5" ht="25.5">
      <c r="A254" s="35" t="s">
        <v>56</v>
      </c>
      <c r="E254" s="39" t="s">
        <v>1563</v>
      </c>
    </row>
    <row r="255" spans="1:5" ht="12.75">
      <c r="A255" s="35" t="s">
        <v>57</v>
      </c>
      <c r="E255" s="40" t="s">
        <v>1564</v>
      </c>
    </row>
    <row r="256" spans="1:5" ht="38.25">
      <c r="A256" t="s">
        <v>59</v>
      </c>
      <c r="E256" s="39" t="s">
        <v>1565</v>
      </c>
    </row>
    <row r="257" spans="1:16" ht="25.5">
      <c r="A257" t="s">
        <v>50</v>
      </c>
      <c s="34" t="s">
        <v>631</v>
      </c>
      <c s="34" t="s">
        <v>1566</v>
      </c>
      <c s="35" t="s">
        <v>5</v>
      </c>
      <c s="6" t="s">
        <v>1567</v>
      </c>
      <c s="36" t="s">
        <v>126</v>
      </c>
      <c s="37">
        <v>277512</v>
      </c>
      <c s="36">
        <v>0</v>
      </c>
      <c s="36">
        <f>ROUND(G257*H257,6)</f>
      </c>
      <c r="L257" s="38">
        <v>0</v>
      </c>
      <c s="32">
        <f>ROUND(ROUND(L257,2)*ROUND(G257,3),2)</f>
      </c>
      <c s="36" t="s">
        <v>307</v>
      </c>
      <c>
        <f>(M257*21)/100</f>
      </c>
      <c t="s">
        <v>28</v>
      </c>
    </row>
    <row r="258" spans="1:5" ht="38.25">
      <c r="A258" s="35" t="s">
        <v>56</v>
      </c>
      <c r="E258" s="39" t="s">
        <v>1568</v>
      </c>
    </row>
    <row r="259" spans="1:5" ht="12.75">
      <c r="A259" s="35" t="s">
        <v>57</v>
      </c>
      <c r="E259" s="40" t="s">
        <v>1569</v>
      </c>
    </row>
    <row r="260" spans="1:5" ht="12.75">
      <c r="A260" t="s">
        <v>59</v>
      </c>
      <c r="E260" s="39" t="s">
        <v>5</v>
      </c>
    </row>
    <row r="261" spans="1:16" ht="25.5">
      <c r="A261" t="s">
        <v>50</v>
      </c>
      <c s="34" t="s">
        <v>635</v>
      </c>
      <c s="34" t="s">
        <v>1570</v>
      </c>
      <c s="35" t="s">
        <v>5</v>
      </c>
      <c s="6" t="s">
        <v>1571</v>
      </c>
      <c s="36" t="s">
        <v>126</v>
      </c>
      <c s="37">
        <v>2312.6</v>
      </c>
      <c s="36">
        <v>0</v>
      </c>
      <c s="36">
        <f>ROUND(G261*H261,6)</f>
      </c>
      <c r="L261" s="38">
        <v>0</v>
      </c>
      <c s="32">
        <f>ROUND(ROUND(L261,2)*ROUND(G261,3),2)</f>
      </c>
      <c s="36" t="s">
        <v>307</v>
      </c>
      <c>
        <f>(M261*21)/100</f>
      </c>
      <c t="s">
        <v>28</v>
      </c>
    </row>
    <row r="262" spans="1:5" ht="25.5">
      <c r="A262" s="35" t="s">
        <v>56</v>
      </c>
      <c r="E262" s="39" t="s">
        <v>1571</v>
      </c>
    </row>
    <row r="263" spans="1:5" ht="12.75">
      <c r="A263" s="35" t="s">
        <v>57</v>
      </c>
      <c r="E263" s="40" t="s">
        <v>1572</v>
      </c>
    </row>
    <row r="264" spans="1:5" ht="12.75">
      <c r="A264" t="s">
        <v>59</v>
      </c>
      <c r="E264" s="39" t="s">
        <v>5</v>
      </c>
    </row>
    <row r="265" spans="1:16" ht="12.75">
      <c r="A265" t="s">
        <v>50</v>
      </c>
      <c s="34" t="s">
        <v>639</v>
      </c>
      <c s="34" t="s">
        <v>1573</v>
      </c>
      <c s="35" t="s">
        <v>5</v>
      </c>
      <c s="6" t="s">
        <v>1574</v>
      </c>
      <c s="36" t="s">
        <v>126</v>
      </c>
      <c s="37">
        <v>2312.6</v>
      </c>
      <c s="36">
        <v>0</v>
      </c>
      <c s="36">
        <f>ROUND(G265*H265,6)</f>
      </c>
      <c r="L265" s="38">
        <v>0</v>
      </c>
      <c s="32">
        <f>ROUND(ROUND(L265,2)*ROUND(G265,3),2)</f>
      </c>
      <c s="36" t="s">
        <v>307</v>
      </c>
      <c>
        <f>(M265*21)/100</f>
      </c>
      <c t="s">
        <v>28</v>
      </c>
    </row>
    <row r="266" spans="1:5" ht="12.75">
      <c r="A266" s="35" t="s">
        <v>56</v>
      </c>
      <c r="E266" s="39" t="s">
        <v>1574</v>
      </c>
    </row>
    <row r="267" spans="1:5" ht="12.75">
      <c r="A267" s="35" t="s">
        <v>57</v>
      </c>
      <c r="E267" s="40" t="s">
        <v>1575</v>
      </c>
    </row>
    <row r="268" spans="1:5" ht="12.75">
      <c r="A268" t="s">
        <v>59</v>
      </c>
      <c r="E268" s="39" t="s">
        <v>5</v>
      </c>
    </row>
    <row r="269" spans="1:16" ht="12.75">
      <c r="A269" t="s">
        <v>50</v>
      </c>
      <c s="34" t="s">
        <v>643</v>
      </c>
      <c s="34" t="s">
        <v>1576</v>
      </c>
      <c s="35" t="s">
        <v>5</v>
      </c>
      <c s="6" t="s">
        <v>1577</v>
      </c>
      <c s="36" t="s">
        <v>126</v>
      </c>
      <c s="37">
        <v>277512</v>
      </c>
      <c s="36">
        <v>0</v>
      </c>
      <c s="36">
        <f>ROUND(G269*H269,6)</f>
      </c>
      <c r="L269" s="38">
        <v>0</v>
      </c>
      <c s="32">
        <f>ROUND(ROUND(L269,2)*ROUND(G269,3),2)</f>
      </c>
      <c s="36" t="s">
        <v>307</v>
      </c>
      <c>
        <f>(M269*21)/100</f>
      </c>
      <c t="s">
        <v>28</v>
      </c>
    </row>
    <row r="270" spans="1:5" ht="12.75">
      <c r="A270" s="35" t="s">
        <v>56</v>
      </c>
      <c r="E270" s="39" t="s">
        <v>1577</v>
      </c>
    </row>
    <row r="271" spans="1:5" ht="12.75">
      <c r="A271" s="35" t="s">
        <v>57</v>
      </c>
      <c r="E271" s="40" t="s">
        <v>1569</v>
      </c>
    </row>
    <row r="272" spans="1:5" ht="12.75">
      <c r="A272" t="s">
        <v>59</v>
      </c>
      <c r="E272" s="39" t="s">
        <v>5</v>
      </c>
    </row>
    <row r="273" spans="1:16" ht="12.75">
      <c r="A273" t="s">
        <v>50</v>
      </c>
      <c s="34" t="s">
        <v>646</v>
      </c>
      <c s="34" t="s">
        <v>1578</v>
      </c>
      <c s="35" t="s">
        <v>5</v>
      </c>
      <c s="6" t="s">
        <v>1579</v>
      </c>
      <c s="36" t="s">
        <v>126</v>
      </c>
      <c s="37">
        <v>2312.6</v>
      </c>
      <c s="36">
        <v>0</v>
      </c>
      <c s="36">
        <f>ROUND(G273*H273,6)</f>
      </c>
      <c r="L273" s="38">
        <v>0</v>
      </c>
      <c s="32">
        <f>ROUND(ROUND(L273,2)*ROUND(G273,3),2)</f>
      </c>
      <c s="36" t="s">
        <v>307</v>
      </c>
      <c>
        <f>(M273*21)/100</f>
      </c>
      <c t="s">
        <v>28</v>
      </c>
    </row>
    <row r="274" spans="1:5" ht="12.75">
      <c r="A274" s="35" t="s">
        <v>56</v>
      </c>
      <c r="E274" s="39" t="s">
        <v>1579</v>
      </c>
    </row>
    <row r="275" spans="1:5" ht="12.75">
      <c r="A275" s="35" t="s">
        <v>57</v>
      </c>
      <c r="E275" s="40" t="s">
        <v>1572</v>
      </c>
    </row>
    <row r="276" spans="1:5" ht="12.75">
      <c r="A276" t="s">
        <v>59</v>
      </c>
      <c r="E276" s="39" t="s">
        <v>5</v>
      </c>
    </row>
    <row r="277" spans="1:16" ht="38.25">
      <c r="A277" t="s">
        <v>50</v>
      </c>
      <c s="34" t="s">
        <v>648</v>
      </c>
      <c s="34" t="s">
        <v>1580</v>
      </c>
      <c s="35" t="s">
        <v>5</v>
      </c>
      <c s="6" t="s">
        <v>1581</v>
      </c>
      <c s="36" t="s">
        <v>126</v>
      </c>
      <c s="37">
        <v>359.19</v>
      </c>
      <c s="36">
        <v>0.0064</v>
      </c>
      <c s="36">
        <f>ROUND(G277*H277,6)</f>
      </c>
      <c r="L277" s="38">
        <v>0</v>
      </c>
      <c s="32">
        <f>ROUND(ROUND(L277,2)*ROUND(G277,3),2)</f>
      </c>
      <c s="36" t="s">
        <v>1582</v>
      </c>
      <c>
        <f>(M277*21)/100</f>
      </c>
      <c t="s">
        <v>28</v>
      </c>
    </row>
    <row r="278" spans="1:5" ht="38.25">
      <c r="A278" s="35" t="s">
        <v>56</v>
      </c>
      <c r="E278" s="39" t="s">
        <v>1583</v>
      </c>
    </row>
    <row r="279" spans="1:5" ht="51">
      <c r="A279" s="35" t="s">
        <v>57</v>
      </c>
      <c r="E279" s="40" t="s">
        <v>1584</v>
      </c>
    </row>
    <row r="280" spans="1:5" ht="12.75">
      <c r="A280" t="s">
        <v>59</v>
      </c>
      <c r="E280" s="39" t="s">
        <v>5</v>
      </c>
    </row>
    <row r="281" spans="1:16" ht="25.5">
      <c r="A281" t="s">
        <v>50</v>
      </c>
      <c s="34" t="s">
        <v>652</v>
      </c>
      <c s="34" t="s">
        <v>1585</v>
      </c>
      <c s="35" t="s">
        <v>5</v>
      </c>
      <c s="6" t="s">
        <v>1586</v>
      </c>
      <c s="36" t="s">
        <v>126</v>
      </c>
      <c s="37">
        <v>559.207</v>
      </c>
      <c s="36">
        <v>0.004</v>
      </c>
      <c s="36">
        <f>ROUND(G281*H281,6)</f>
      </c>
      <c r="L281" s="38">
        <v>0</v>
      </c>
      <c s="32">
        <f>ROUND(ROUND(L281,2)*ROUND(G281,3),2)</f>
      </c>
      <c s="36" t="s">
        <v>307</v>
      </c>
      <c>
        <f>(M281*21)/100</f>
      </c>
      <c t="s">
        <v>28</v>
      </c>
    </row>
    <row r="282" spans="1:5" ht="25.5">
      <c r="A282" s="35" t="s">
        <v>56</v>
      </c>
      <c r="E282" s="39" t="s">
        <v>1586</v>
      </c>
    </row>
    <row r="283" spans="1:5" ht="89.25">
      <c r="A283" s="35" t="s">
        <v>57</v>
      </c>
      <c r="E283" s="40" t="s">
        <v>1587</v>
      </c>
    </row>
    <row r="284" spans="1:5" ht="12.75">
      <c r="A284" t="s">
        <v>59</v>
      </c>
      <c r="E284" s="39" t="s">
        <v>5</v>
      </c>
    </row>
    <row r="285" spans="1:16" ht="25.5">
      <c r="A285" t="s">
        <v>50</v>
      </c>
      <c s="34" t="s">
        <v>656</v>
      </c>
      <c s="34" t="s">
        <v>1588</v>
      </c>
      <c s="35" t="s">
        <v>5</v>
      </c>
      <c s="6" t="s">
        <v>1589</v>
      </c>
      <c s="36" t="s">
        <v>126</v>
      </c>
      <c s="37">
        <v>385.932</v>
      </c>
      <c s="36">
        <v>0.0002</v>
      </c>
      <c s="36">
        <f>ROUND(G285*H285,6)</f>
      </c>
      <c r="L285" s="38">
        <v>0</v>
      </c>
      <c s="32">
        <f>ROUND(ROUND(L285,2)*ROUND(G285,3),2)</f>
      </c>
      <c s="36" t="s">
        <v>307</v>
      </c>
      <c>
        <f>(M285*21)/100</f>
      </c>
      <c t="s">
        <v>28</v>
      </c>
    </row>
    <row r="286" spans="1:5" ht="25.5">
      <c r="A286" s="35" t="s">
        <v>56</v>
      </c>
      <c r="E286" s="39" t="s">
        <v>1589</v>
      </c>
    </row>
    <row r="287" spans="1:5" ht="51">
      <c r="A287" s="35" t="s">
        <v>57</v>
      </c>
      <c r="E287" s="40" t="s">
        <v>1590</v>
      </c>
    </row>
    <row r="288" spans="1:5" ht="12.75">
      <c r="A288" t="s">
        <v>59</v>
      </c>
      <c r="E288" s="39" t="s">
        <v>5</v>
      </c>
    </row>
    <row r="289" spans="1:16" ht="38.25">
      <c r="A289" t="s">
        <v>50</v>
      </c>
      <c s="34" t="s">
        <v>660</v>
      </c>
      <c s="34" t="s">
        <v>1591</v>
      </c>
      <c s="35" t="s">
        <v>5</v>
      </c>
      <c s="6" t="s">
        <v>1581</v>
      </c>
      <c s="36" t="s">
        <v>126</v>
      </c>
      <c s="37">
        <v>158.594</v>
      </c>
      <c s="36">
        <v>0.0064</v>
      </c>
      <c s="36">
        <f>ROUND(G289*H289,6)</f>
      </c>
      <c r="L289" s="38">
        <v>0</v>
      </c>
      <c s="32">
        <f>ROUND(ROUND(L289,2)*ROUND(G289,3),2)</f>
      </c>
      <c s="36" t="s">
        <v>55</v>
      </c>
      <c>
        <f>(M289*21)/100</f>
      </c>
      <c t="s">
        <v>28</v>
      </c>
    </row>
    <row r="290" spans="1:5" ht="38.25">
      <c r="A290" s="35" t="s">
        <v>56</v>
      </c>
      <c r="E290" s="39" t="s">
        <v>1583</v>
      </c>
    </row>
    <row r="291" spans="1:5" ht="12.75">
      <c r="A291" s="35" t="s">
        <v>57</v>
      </c>
      <c r="E291" s="40" t="s">
        <v>1592</v>
      </c>
    </row>
    <row r="292" spans="1:5" ht="12.75">
      <c r="A292" t="s">
        <v>59</v>
      </c>
      <c r="E2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1595</v>
      </c>
      <c r="E8" s="30" t="s">
        <v>1594</v>
      </c>
      <c r="J8" s="29">
        <f>0+J9</f>
      </c>
      <c s="29">
        <f>0+K9</f>
      </c>
      <c s="29">
        <f>0+L9</f>
      </c>
      <c s="29">
        <f>0+M9</f>
      </c>
    </row>
    <row r="9" spans="1:13" ht="12.75">
      <c r="A9" t="s">
        <v>47</v>
      </c>
      <c r="C9" s="31" t="s">
        <v>1596</v>
      </c>
      <c r="E9" s="33" t="s">
        <v>1597</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620</v>
      </c>
      <c s="34" t="s">
        <v>1598</v>
      </c>
      <c s="35" t="s">
        <v>5</v>
      </c>
      <c s="6" t="s">
        <v>1599</v>
      </c>
      <c s="36" t="s">
        <v>244</v>
      </c>
      <c s="37">
        <v>1</v>
      </c>
      <c s="36">
        <v>0</v>
      </c>
      <c s="36">
        <f>ROUND(G10*H10,6)</f>
      </c>
      <c r="L10" s="38">
        <v>0</v>
      </c>
      <c s="32">
        <f>ROUND(ROUND(L10,2)*ROUND(G10,3),2)</f>
      </c>
      <c s="36" t="s">
        <v>55</v>
      </c>
      <c>
        <f>(M10*21)/100</f>
      </c>
      <c t="s">
        <v>28</v>
      </c>
    </row>
    <row r="11" spans="1:5" ht="12.75">
      <c r="A11" s="35" t="s">
        <v>56</v>
      </c>
      <c r="E11" s="39" t="s">
        <v>1599</v>
      </c>
    </row>
    <row r="12" spans="1:5" ht="12.75">
      <c r="A12" s="35" t="s">
        <v>57</v>
      </c>
      <c r="E12" s="40" t="s">
        <v>1600</v>
      </c>
    </row>
    <row r="13" spans="1:5" ht="89.25">
      <c r="A13" t="s">
        <v>59</v>
      </c>
      <c r="E13" s="39" t="s">
        <v>1601</v>
      </c>
    </row>
    <row r="14" spans="1:16" ht="12.75">
      <c r="A14" t="s">
        <v>50</v>
      </c>
      <c s="34" t="s">
        <v>622</v>
      </c>
      <c s="34" t="s">
        <v>1602</v>
      </c>
      <c s="35" t="s">
        <v>5</v>
      </c>
      <c s="6" t="s">
        <v>1603</v>
      </c>
      <c s="36" t="s">
        <v>244</v>
      </c>
      <c s="37">
        <v>1</v>
      </c>
      <c s="36">
        <v>0</v>
      </c>
      <c s="36">
        <f>ROUND(G14*H14,6)</f>
      </c>
      <c r="L14" s="38">
        <v>0</v>
      </c>
      <c s="32">
        <f>ROUND(ROUND(L14,2)*ROUND(G14,3),2)</f>
      </c>
      <c s="36" t="s">
        <v>55</v>
      </c>
      <c>
        <f>(M14*21)/100</f>
      </c>
      <c t="s">
        <v>28</v>
      </c>
    </row>
    <row r="15" spans="1:5" ht="12.75">
      <c r="A15" s="35" t="s">
        <v>56</v>
      </c>
      <c r="E15" s="39" t="s">
        <v>1603</v>
      </c>
    </row>
    <row r="16" spans="1:5" ht="12.75">
      <c r="A16" s="35" t="s">
        <v>57</v>
      </c>
      <c r="E16" s="40" t="s">
        <v>1600</v>
      </c>
    </row>
    <row r="17" spans="1:5" ht="89.25">
      <c r="A17" t="s">
        <v>59</v>
      </c>
      <c r="E17" s="39" t="s">
        <v>1601</v>
      </c>
    </row>
    <row r="18" spans="1:16" ht="12.75">
      <c r="A18" t="s">
        <v>50</v>
      </c>
      <c s="34" t="s">
        <v>624</v>
      </c>
      <c s="34" t="s">
        <v>1604</v>
      </c>
      <c s="35" t="s">
        <v>5</v>
      </c>
      <c s="6" t="s">
        <v>1605</v>
      </c>
      <c s="36" t="s">
        <v>244</v>
      </c>
      <c s="37">
        <v>1</v>
      </c>
      <c s="36">
        <v>0</v>
      </c>
      <c s="36">
        <f>ROUND(G18*H18,6)</f>
      </c>
      <c r="L18" s="38">
        <v>0</v>
      </c>
      <c s="32">
        <f>ROUND(ROUND(L18,2)*ROUND(G18,3),2)</f>
      </c>
      <c s="36" t="s">
        <v>55</v>
      </c>
      <c>
        <f>(M18*21)/100</f>
      </c>
      <c t="s">
        <v>28</v>
      </c>
    </row>
    <row r="19" spans="1:5" ht="12.75">
      <c r="A19" s="35" t="s">
        <v>56</v>
      </c>
      <c r="E19" s="39" t="s">
        <v>1605</v>
      </c>
    </row>
    <row r="20" spans="1:5" ht="12.75">
      <c r="A20" s="35" t="s">
        <v>57</v>
      </c>
      <c r="E20" s="40" t="s">
        <v>1600</v>
      </c>
    </row>
    <row r="21" spans="1:5" ht="89.25">
      <c r="A21" t="s">
        <v>59</v>
      </c>
      <c r="E21" s="39" t="s">
        <v>1601</v>
      </c>
    </row>
    <row r="22" spans="1:16" ht="12.75">
      <c r="A22" t="s">
        <v>50</v>
      </c>
      <c s="34" t="s">
        <v>626</v>
      </c>
      <c s="34" t="s">
        <v>1606</v>
      </c>
      <c s="35" t="s">
        <v>5</v>
      </c>
      <c s="6" t="s">
        <v>1607</v>
      </c>
      <c s="36" t="s">
        <v>244</v>
      </c>
      <c s="37">
        <v>1</v>
      </c>
      <c s="36">
        <v>0</v>
      </c>
      <c s="36">
        <f>ROUND(G22*H22,6)</f>
      </c>
      <c r="L22" s="38">
        <v>0</v>
      </c>
      <c s="32">
        <f>ROUND(ROUND(L22,2)*ROUND(G22,3),2)</f>
      </c>
      <c s="36" t="s">
        <v>55</v>
      </c>
      <c>
        <f>(M22*21)/100</f>
      </c>
      <c t="s">
        <v>28</v>
      </c>
    </row>
    <row r="23" spans="1:5" ht="12.75">
      <c r="A23" s="35" t="s">
        <v>56</v>
      </c>
      <c r="E23" s="39" t="s">
        <v>1607</v>
      </c>
    </row>
    <row r="24" spans="1:5" ht="12.75">
      <c r="A24" s="35" t="s">
        <v>57</v>
      </c>
      <c r="E24" s="40" t="s">
        <v>1600</v>
      </c>
    </row>
    <row r="25" spans="1:5" ht="89.25">
      <c r="A25" t="s">
        <v>59</v>
      </c>
      <c r="E25" s="39" t="s">
        <v>1601</v>
      </c>
    </row>
    <row r="26" spans="1:16" ht="12.75">
      <c r="A26" t="s">
        <v>50</v>
      </c>
      <c s="34" t="s">
        <v>627</v>
      </c>
      <c s="34" t="s">
        <v>1608</v>
      </c>
      <c s="35" t="s">
        <v>5</v>
      </c>
      <c s="6" t="s">
        <v>1609</v>
      </c>
      <c s="36" t="s">
        <v>244</v>
      </c>
      <c s="37">
        <v>1</v>
      </c>
      <c s="36">
        <v>0</v>
      </c>
      <c s="36">
        <f>ROUND(G26*H26,6)</f>
      </c>
      <c r="L26" s="38">
        <v>0</v>
      </c>
      <c s="32">
        <f>ROUND(ROUND(L26,2)*ROUND(G26,3),2)</f>
      </c>
      <c s="36" t="s">
        <v>55</v>
      </c>
      <c>
        <f>(M26*21)/100</f>
      </c>
      <c t="s">
        <v>28</v>
      </c>
    </row>
    <row r="27" spans="1:5" ht="12.75">
      <c r="A27" s="35" t="s">
        <v>56</v>
      </c>
      <c r="E27" s="39" t="s">
        <v>1609</v>
      </c>
    </row>
    <row r="28" spans="1:5" ht="12.75">
      <c r="A28" s="35" t="s">
        <v>57</v>
      </c>
      <c r="E28" s="40" t="s">
        <v>1600</v>
      </c>
    </row>
    <row r="29" spans="1:5" ht="89.25">
      <c r="A29" t="s">
        <v>59</v>
      </c>
      <c r="E29" s="39" t="s">
        <v>1601</v>
      </c>
    </row>
    <row r="30" spans="1:16" ht="12.75">
      <c r="A30" t="s">
        <v>50</v>
      </c>
      <c s="34" t="s">
        <v>631</v>
      </c>
      <c s="34" t="s">
        <v>1610</v>
      </c>
      <c s="35" t="s">
        <v>5</v>
      </c>
      <c s="6" t="s">
        <v>1611</v>
      </c>
      <c s="36" t="s">
        <v>244</v>
      </c>
      <c s="37">
        <v>2</v>
      </c>
      <c s="36">
        <v>0</v>
      </c>
      <c s="36">
        <f>ROUND(G30*H30,6)</f>
      </c>
      <c r="L30" s="38">
        <v>0</v>
      </c>
      <c s="32">
        <f>ROUND(ROUND(L30,2)*ROUND(G30,3),2)</f>
      </c>
      <c s="36" t="s">
        <v>55</v>
      </c>
      <c>
        <f>(M30*21)/100</f>
      </c>
      <c t="s">
        <v>28</v>
      </c>
    </row>
    <row r="31" spans="1:5" ht="12.75">
      <c r="A31" s="35" t="s">
        <v>56</v>
      </c>
      <c r="E31" s="39" t="s">
        <v>1611</v>
      </c>
    </row>
    <row r="32" spans="1:5" ht="12.75">
      <c r="A32" s="35" t="s">
        <v>57</v>
      </c>
      <c r="E32" s="40" t="s">
        <v>1612</v>
      </c>
    </row>
    <row r="33" spans="1:5" ht="89.25">
      <c r="A33" t="s">
        <v>59</v>
      </c>
      <c r="E33" s="39" t="s">
        <v>1601</v>
      </c>
    </row>
    <row r="34" spans="1:16" ht="12.75">
      <c r="A34" t="s">
        <v>50</v>
      </c>
      <c s="34" t="s">
        <v>635</v>
      </c>
      <c s="34" t="s">
        <v>1613</v>
      </c>
      <c s="35" t="s">
        <v>5</v>
      </c>
      <c s="6" t="s">
        <v>1614</v>
      </c>
      <c s="36" t="s">
        <v>244</v>
      </c>
      <c s="37">
        <v>3</v>
      </c>
      <c s="36">
        <v>0</v>
      </c>
      <c s="36">
        <f>ROUND(G34*H34,6)</f>
      </c>
      <c r="L34" s="38">
        <v>0</v>
      </c>
      <c s="32">
        <f>ROUND(ROUND(L34,2)*ROUND(G34,3),2)</f>
      </c>
      <c s="36" t="s">
        <v>55</v>
      </c>
      <c>
        <f>(M34*21)/100</f>
      </c>
      <c t="s">
        <v>28</v>
      </c>
    </row>
    <row r="35" spans="1:5" ht="12.75">
      <c r="A35" s="35" t="s">
        <v>56</v>
      </c>
      <c r="E35" s="39" t="s">
        <v>1614</v>
      </c>
    </row>
    <row r="36" spans="1:5" ht="12.75">
      <c r="A36" s="35" t="s">
        <v>57</v>
      </c>
      <c r="E36" s="40" t="s">
        <v>1615</v>
      </c>
    </row>
    <row r="37" spans="1:5" ht="89.25">
      <c r="A37" t="s">
        <v>59</v>
      </c>
      <c r="E37" s="39" t="s">
        <v>1601</v>
      </c>
    </row>
    <row r="38" spans="1:16" ht="12.75">
      <c r="A38" t="s">
        <v>50</v>
      </c>
      <c s="34" t="s">
        <v>639</v>
      </c>
      <c s="34" t="s">
        <v>1616</v>
      </c>
      <c s="35" t="s">
        <v>5</v>
      </c>
      <c s="6" t="s">
        <v>1617</v>
      </c>
      <c s="36" t="s">
        <v>244</v>
      </c>
      <c s="37">
        <v>3</v>
      </c>
      <c s="36">
        <v>0</v>
      </c>
      <c s="36">
        <f>ROUND(G38*H38,6)</f>
      </c>
      <c r="L38" s="38">
        <v>0</v>
      </c>
      <c s="32">
        <f>ROUND(ROUND(L38,2)*ROUND(G38,3),2)</f>
      </c>
      <c s="36" t="s">
        <v>55</v>
      </c>
      <c>
        <f>(M38*21)/100</f>
      </c>
      <c t="s">
        <v>28</v>
      </c>
    </row>
    <row r="39" spans="1:5" ht="12.75">
      <c r="A39" s="35" t="s">
        <v>56</v>
      </c>
      <c r="E39" s="39" t="s">
        <v>1617</v>
      </c>
    </row>
    <row r="40" spans="1:5" ht="12.75">
      <c r="A40" s="35" t="s">
        <v>57</v>
      </c>
      <c r="E40" s="40" t="s">
        <v>1615</v>
      </c>
    </row>
    <row r="41" spans="1:5" ht="89.25">
      <c r="A41" t="s">
        <v>59</v>
      </c>
      <c r="E41" s="39" t="s">
        <v>1601</v>
      </c>
    </row>
    <row r="42" spans="1:16" ht="12.75">
      <c r="A42" t="s">
        <v>50</v>
      </c>
      <c s="34" t="s">
        <v>643</v>
      </c>
      <c s="34" t="s">
        <v>1618</v>
      </c>
      <c s="35" t="s">
        <v>5</v>
      </c>
      <c s="6" t="s">
        <v>1619</v>
      </c>
      <c s="36" t="s">
        <v>244</v>
      </c>
      <c s="37">
        <v>1</v>
      </c>
      <c s="36">
        <v>0</v>
      </c>
      <c s="36">
        <f>ROUND(G42*H42,6)</f>
      </c>
      <c r="L42" s="38">
        <v>0</v>
      </c>
      <c s="32">
        <f>ROUND(ROUND(L42,2)*ROUND(G42,3),2)</f>
      </c>
      <c s="36" t="s">
        <v>55</v>
      </c>
      <c>
        <f>(M42*21)/100</f>
      </c>
      <c t="s">
        <v>28</v>
      </c>
    </row>
    <row r="43" spans="1:5" ht="12.75">
      <c r="A43" s="35" t="s">
        <v>56</v>
      </c>
      <c r="E43" s="39" t="s">
        <v>1619</v>
      </c>
    </row>
    <row r="44" spans="1:5" ht="12.75">
      <c r="A44" s="35" t="s">
        <v>57</v>
      </c>
      <c r="E44" s="40" t="s">
        <v>1620</v>
      </c>
    </row>
    <row r="45" spans="1:5" ht="89.25">
      <c r="A45" t="s">
        <v>59</v>
      </c>
      <c r="E45" s="39" t="s">
        <v>1601</v>
      </c>
    </row>
    <row r="46" spans="1:16" ht="12.75">
      <c r="A46" t="s">
        <v>50</v>
      </c>
      <c s="34" t="s">
        <v>646</v>
      </c>
      <c s="34" t="s">
        <v>1621</v>
      </c>
      <c s="35" t="s">
        <v>5</v>
      </c>
      <c s="6" t="s">
        <v>1622</v>
      </c>
      <c s="36" t="s">
        <v>244</v>
      </c>
      <c s="37">
        <v>1</v>
      </c>
      <c s="36">
        <v>0</v>
      </c>
      <c s="36">
        <f>ROUND(G46*H46,6)</f>
      </c>
      <c r="L46" s="38">
        <v>0</v>
      </c>
      <c s="32">
        <f>ROUND(ROUND(L46,2)*ROUND(G46,3),2)</f>
      </c>
      <c s="36" t="s">
        <v>55</v>
      </c>
      <c>
        <f>(M46*21)/100</f>
      </c>
      <c t="s">
        <v>28</v>
      </c>
    </row>
    <row r="47" spans="1:5" ht="12.75">
      <c r="A47" s="35" t="s">
        <v>56</v>
      </c>
      <c r="E47" s="39" t="s">
        <v>1622</v>
      </c>
    </row>
    <row r="48" spans="1:5" ht="12.75">
      <c r="A48" s="35" t="s">
        <v>57</v>
      </c>
      <c r="E48" s="40" t="s">
        <v>1620</v>
      </c>
    </row>
    <row r="49" spans="1:5" ht="89.25">
      <c r="A49" t="s">
        <v>59</v>
      </c>
      <c r="E49" s="39" t="s">
        <v>1601</v>
      </c>
    </row>
    <row r="50" spans="1:16" ht="12.75">
      <c r="A50" t="s">
        <v>50</v>
      </c>
      <c s="34" t="s">
        <v>648</v>
      </c>
      <c s="34" t="s">
        <v>1623</v>
      </c>
      <c s="35" t="s">
        <v>5</v>
      </c>
      <c s="6" t="s">
        <v>1624</v>
      </c>
      <c s="36" t="s">
        <v>244</v>
      </c>
      <c s="37">
        <v>1</v>
      </c>
      <c s="36">
        <v>0</v>
      </c>
      <c s="36">
        <f>ROUND(G50*H50,6)</f>
      </c>
      <c r="L50" s="38">
        <v>0</v>
      </c>
      <c s="32">
        <f>ROUND(ROUND(L50,2)*ROUND(G50,3),2)</f>
      </c>
      <c s="36" t="s">
        <v>55</v>
      </c>
      <c>
        <f>(M50*21)/100</f>
      </c>
      <c t="s">
        <v>28</v>
      </c>
    </row>
    <row r="51" spans="1:5" ht="12.75">
      <c r="A51" s="35" t="s">
        <v>56</v>
      </c>
      <c r="E51" s="39" t="s">
        <v>1624</v>
      </c>
    </row>
    <row r="52" spans="1:5" ht="12.75">
      <c r="A52" s="35" t="s">
        <v>57</v>
      </c>
      <c r="E52" s="40" t="s">
        <v>1620</v>
      </c>
    </row>
    <row r="53" spans="1:5" ht="89.25">
      <c r="A53" t="s">
        <v>59</v>
      </c>
      <c r="E53" s="39" t="s">
        <v>1601</v>
      </c>
    </row>
    <row r="54" spans="1:16" ht="12.75">
      <c r="A54" t="s">
        <v>50</v>
      </c>
      <c s="34" t="s">
        <v>652</v>
      </c>
      <c s="34" t="s">
        <v>1625</v>
      </c>
      <c s="35" t="s">
        <v>5</v>
      </c>
      <c s="6" t="s">
        <v>1626</v>
      </c>
      <c s="36" t="s">
        <v>244</v>
      </c>
      <c s="37">
        <v>1</v>
      </c>
      <c s="36">
        <v>0</v>
      </c>
      <c s="36">
        <f>ROUND(G54*H54,6)</f>
      </c>
      <c r="L54" s="38">
        <v>0</v>
      </c>
      <c s="32">
        <f>ROUND(ROUND(L54,2)*ROUND(G54,3),2)</f>
      </c>
      <c s="36" t="s">
        <v>55</v>
      </c>
      <c>
        <f>(M54*21)/100</f>
      </c>
      <c t="s">
        <v>28</v>
      </c>
    </row>
    <row r="55" spans="1:5" ht="12.75">
      <c r="A55" s="35" t="s">
        <v>56</v>
      </c>
      <c r="E55" s="39" t="s">
        <v>1626</v>
      </c>
    </row>
    <row r="56" spans="1:5" ht="12.75">
      <c r="A56" s="35" t="s">
        <v>57</v>
      </c>
      <c r="E56" s="40" t="s">
        <v>1627</v>
      </c>
    </row>
    <row r="57" spans="1:5" ht="89.25">
      <c r="A57" t="s">
        <v>59</v>
      </c>
      <c r="E57" s="39" t="s">
        <v>1601</v>
      </c>
    </row>
    <row r="58" spans="1:16" ht="12.75">
      <c r="A58" t="s">
        <v>50</v>
      </c>
      <c s="34" t="s">
        <v>656</v>
      </c>
      <c s="34" t="s">
        <v>1628</v>
      </c>
      <c s="35" t="s">
        <v>5</v>
      </c>
      <c s="6" t="s">
        <v>1629</v>
      </c>
      <c s="36" t="s">
        <v>244</v>
      </c>
      <c s="37">
        <v>1</v>
      </c>
      <c s="36">
        <v>0</v>
      </c>
      <c s="36">
        <f>ROUND(G58*H58,6)</f>
      </c>
      <c r="L58" s="38">
        <v>0</v>
      </c>
      <c s="32">
        <f>ROUND(ROUND(L58,2)*ROUND(G58,3),2)</f>
      </c>
      <c s="36" t="s">
        <v>55</v>
      </c>
      <c>
        <f>(M58*21)/100</f>
      </c>
      <c t="s">
        <v>28</v>
      </c>
    </row>
    <row r="59" spans="1:5" ht="12.75">
      <c r="A59" s="35" t="s">
        <v>56</v>
      </c>
      <c r="E59" s="39" t="s">
        <v>1629</v>
      </c>
    </row>
    <row r="60" spans="1:5" ht="12.75">
      <c r="A60" s="35" t="s">
        <v>57</v>
      </c>
      <c r="E60" s="40" t="s">
        <v>1627</v>
      </c>
    </row>
    <row r="61" spans="1:5" ht="89.25">
      <c r="A61" t="s">
        <v>59</v>
      </c>
      <c r="E61" s="39" t="s">
        <v>1601</v>
      </c>
    </row>
    <row r="62" spans="1:16" ht="12.75">
      <c r="A62" t="s">
        <v>50</v>
      </c>
      <c s="34" t="s">
        <v>660</v>
      </c>
      <c s="34" t="s">
        <v>1630</v>
      </c>
      <c s="35" t="s">
        <v>5</v>
      </c>
      <c s="6" t="s">
        <v>1631</v>
      </c>
      <c s="36" t="s">
        <v>244</v>
      </c>
      <c s="37">
        <v>1</v>
      </c>
      <c s="36">
        <v>0</v>
      </c>
      <c s="36">
        <f>ROUND(G62*H62,6)</f>
      </c>
      <c r="L62" s="38">
        <v>0</v>
      </c>
      <c s="32">
        <f>ROUND(ROUND(L62,2)*ROUND(G62,3),2)</f>
      </c>
      <c s="36" t="s">
        <v>55</v>
      </c>
      <c>
        <f>(M62*21)/100</f>
      </c>
      <c t="s">
        <v>28</v>
      </c>
    </row>
    <row r="63" spans="1:5" ht="12.75">
      <c r="A63" s="35" t="s">
        <v>56</v>
      </c>
      <c r="E63" s="39" t="s">
        <v>1631</v>
      </c>
    </row>
    <row r="64" spans="1:5" ht="12.75">
      <c r="A64" s="35" t="s">
        <v>57</v>
      </c>
      <c r="E64" s="40" t="s">
        <v>1627</v>
      </c>
    </row>
    <row r="65" spans="1:5" ht="89.25">
      <c r="A65" t="s">
        <v>59</v>
      </c>
      <c r="E65" s="39" t="s">
        <v>1601</v>
      </c>
    </row>
    <row r="66" spans="1:16" ht="12.75">
      <c r="A66" t="s">
        <v>50</v>
      </c>
      <c s="34" t="s">
        <v>663</v>
      </c>
      <c s="34" t="s">
        <v>1632</v>
      </c>
      <c s="35" t="s">
        <v>5</v>
      </c>
      <c s="6" t="s">
        <v>1633</v>
      </c>
      <c s="36" t="s">
        <v>244</v>
      </c>
      <c s="37">
        <v>1</v>
      </c>
      <c s="36">
        <v>0</v>
      </c>
      <c s="36">
        <f>ROUND(G66*H66,6)</f>
      </c>
      <c r="L66" s="38">
        <v>0</v>
      </c>
      <c s="32">
        <f>ROUND(ROUND(L66,2)*ROUND(G66,3),2)</f>
      </c>
      <c s="36" t="s">
        <v>55</v>
      </c>
      <c>
        <f>(M66*21)/100</f>
      </c>
      <c t="s">
        <v>28</v>
      </c>
    </row>
    <row r="67" spans="1:5" ht="12.75">
      <c r="A67" s="35" t="s">
        <v>56</v>
      </c>
      <c r="E67" s="39" t="s">
        <v>1633</v>
      </c>
    </row>
    <row r="68" spans="1:5" ht="12.75">
      <c r="A68" s="35" t="s">
        <v>57</v>
      </c>
      <c r="E68" s="40" t="s">
        <v>1627</v>
      </c>
    </row>
    <row r="69" spans="1:5" ht="89.25">
      <c r="A69" t="s">
        <v>59</v>
      </c>
      <c r="E69" s="39" t="s">
        <v>1601</v>
      </c>
    </row>
    <row r="70" spans="1:16" ht="12.75">
      <c r="A70" t="s">
        <v>50</v>
      </c>
      <c s="34" t="s">
        <v>667</v>
      </c>
      <c s="34" t="s">
        <v>1634</v>
      </c>
      <c s="35" t="s">
        <v>5</v>
      </c>
      <c s="6" t="s">
        <v>1635</v>
      </c>
      <c s="36" t="s">
        <v>244</v>
      </c>
      <c s="37">
        <v>1</v>
      </c>
      <c s="36">
        <v>0</v>
      </c>
      <c s="36">
        <f>ROUND(G70*H70,6)</f>
      </c>
      <c r="L70" s="38">
        <v>0</v>
      </c>
      <c s="32">
        <f>ROUND(ROUND(L70,2)*ROUND(G70,3),2)</f>
      </c>
      <c s="36" t="s">
        <v>55</v>
      </c>
      <c>
        <f>(M70*21)/100</f>
      </c>
      <c t="s">
        <v>28</v>
      </c>
    </row>
    <row r="71" spans="1:5" ht="12.75">
      <c r="A71" s="35" t="s">
        <v>56</v>
      </c>
      <c r="E71" s="39" t="s">
        <v>1635</v>
      </c>
    </row>
    <row r="72" spans="1:5" ht="12.75">
      <c r="A72" s="35" t="s">
        <v>57</v>
      </c>
      <c r="E72" s="40" t="s">
        <v>1600</v>
      </c>
    </row>
    <row r="73" spans="1:5" ht="89.25">
      <c r="A73" t="s">
        <v>59</v>
      </c>
      <c r="E73" s="39" t="s">
        <v>1601</v>
      </c>
    </row>
    <row r="74" spans="1:16" ht="12.75">
      <c r="A74" t="s">
        <v>50</v>
      </c>
      <c s="34" t="s">
        <v>670</v>
      </c>
      <c s="34" t="s">
        <v>1636</v>
      </c>
      <c s="35" t="s">
        <v>5</v>
      </c>
      <c s="6" t="s">
        <v>1637</v>
      </c>
      <c s="36" t="s">
        <v>244</v>
      </c>
      <c s="37">
        <v>5</v>
      </c>
      <c s="36">
        <v>0</v>
      </c>
      <c s="36">
        <f>ROUND(G74*H74,6)</f>
      </c>
      <c r="L74" s="38">
        <v>0</v>
      </c>
      <c s="32">
        <f>ROUND(ROUND(L74,2)*ROUND(G74,3),2)</f>
      </c>
      <c s="36" t="s">
        <v>55</v>
      </c>
      <c>
        <f>(M74*21)/100</f>
      </c>
      <c t="s">
        <v>28</v>
      </c>
    </row>
    <row r="75" spans="1:5" ht="12.75">
      <c r="A75" s="35" t="s">
        <v>56</v>
      </c>
      <c r="E75" s="39" t="s">
        <v>1637</v>
      </c>
    </row>
    <row r="76" spans="1:5" ht="51">
      <c r="A76" s="35" t="s">
        <v>57</v>
      </c>
      <c r="E76" s="40" t="s">
        <v>1638</v>
      </c>
    </row>
    <row r="77" spans="1:5" ht="89.25">
      <c r="A77" t="s">
        <v>59</v>
      </c>
      <c r="E77" s="39" t="s">
        <v>1601</v>
      </c>
    </row>
    <row r="78" spans="1:16" ht="12.75">
      <c r="A78" t="s">
        <v>50</v>
      </c>
      <c s="34" t="s">
        <v>675</v>
      </c>
      <c s="34" t="s">
        <v>1639</v>
      </c>
      <c s="35" t="s">
        <v>5</v>
      </c>
      <c s="6" t="s">
        <v>1640</v>
      </c>
      <c s="36" t="s">
        <v>244</v>
      </c>
      <c s="37">
        <v>1</v>
      </c>
      <c s="36">
        <v>0</v>
      </c>
      <c s="36">
        <f>ROUND(G78*H78,6)</f>
      </c>
      <c r="L78" s="38">
        <v>0</v>
      </c>
      <c s="32">
        <f>ROUND(ROUND(L78,2)*ROUND(G78,3),2)</f>
      </c>
      <c s="36" t="s">
        <v>55</v>
      </c>
      <c>
        <f>(M78*21)/100</f>
      </c>
      <c t="s">
        <v>28</v>
      </c>
    </row>
    <row r="79" spans="1:5" ht="12.75">
      <c r="A79" s="35" t="s">
        <v>56</v>
      </c>
      <c r="E79" s="39" t="s">
        <v>1640</v>
      </c>
    </row>
    <row r="80" spans="1:5" ht="12.75">
      <c r="A80" s="35" t="s">
        <v>57</v>
      </c>
      <c r="E80" s="40" t="s">
        <v>1600</v>
      </c>
    </row>
    <row r="81" spans="1:5" ht="89.25">
      <c r="A81" t="s">
        <v>59</v>
      </c>
      <c r="E81" s="39" t="s">
        <v>1601</v>
      </c>
    </row>
    <row r="82" spans="1:16" ht="12.75">
      <c r="A82" t="s">
        <v>50</v>
      </c>
      <c s="34" t="s">
        <v>680</v>
      </c>
      <c s="34" t="s">
        <v>1641</v>
      </c>
      <c s="35" t="s">
        <v>5</v>
      </c>
      <c s="6" t="s">
        <v>1642</v>
      </c>
      <c s="36" t="s">
        <v>244</v>
      </c>
      <c s="37">
        <v>1</v>
      </c>
      <c s="36">
        <v>0</v>
      </c>
      <c s="36">
        <f>ROUND(G82*H82,6)</f>
      </c>
      <c r="L82" s="38">
        <v>0</v>
      </c>
      <c s="32">
        <f>ROUND(ROUND(L82,2)*ROUND(G82,3),2)</f>
      </c>
      <c s="36" t="s">
        <v>55</v>
      </c>
      <c>
        <f>(M82*21)/100</f>
      </c>
      <c t="s">
        <v>28</v>
      </c>
    </row>
    <row r="83" spans="1:5" ht="12.75">
      <c r="A83" s="35" t="s">
        <v>56</v>
      </c>
      <c r="E83" s="39" t="s">
        <v>1642</v>
      </c>
    </row>
    <row r="84" spans="1:5" ht="12.75">
      <c r="A84" s="35" t="s">
        <v>57</v>
      </c>
      <c r="E84" s="40" t="s">
        <v>1600</v>
      </c>
    </row>
    <row r="85" spans="1:5" ht="89.25">
      <c r="A85" t="s">
        <v>59</v>
      </c>
      <c r="E85" s="39" t="s">
        <v>1601</v>
      </c>
    </row>
    <row r="86" spans="1:16" ht="12.75">
      <c r="A86" t="s">
        <v>50</v>
      </c>
      <c s="34" t="s">
        <v>683</v>
      </c>
      <c s="34" t="s">
        <v>1643</v>
      </c>
      <c s="35" t="s">
        <v>5</v>
      </c>
      <c s="6" t="s">
        <v>1644</v>
      </c>
      <c s="36" t="s">
        <v>244</v>
      </c>
      <c s="37">
        <v>1</v>
      </c>
      <c s="36">
        <v>0</v>
      </c>
      <c s="36">
        <f>ROUND(G86*H86,6)</f>
      </c>
      <c r="L86" s="38">
        <v>0</v>
      </c>
      <c s="32">
        <f>ROUND(ROUND(L86,2)*ROUND(G86,3),2)</f>
      </c>
      <c s="36" t="s">
        <v>55</v>
      </c>
      <c>
        <f>(M86*21)/100</f>
      </c>
      <c t="s">
        <v>28</v>
      </c>
    </row>
    <row r="87" spans="1:5" ht="12.75">
      <c r="A87" s="35" t="s">
        <v>56</v>
      </c>
      <c r="E87" s="39" t="s">
        <v>1644</v>
      </c>
    </row>
    <row r="88" spans="1:5" ht="12.75">
      <c r="A88" s="35" t="s">
        <v>57</v>
      </c>
      <c r="E88" s="40" t="s">
        <v>1600</v>
      </c>
    </row>
    <row r="89" spans="1:5" ht="89.25">
      <c r="A89" t="s">
        <v>59</v>
      </c>
      <c r="E89" s="39" t="s">
        <v>1601</v>
      </c>
    </row>
    <row r="90" spans="1:16" ht="12.75">
      <c r="A90" t="s">
        <v>50</v>
      </c>
      <c s="34" t="s">
        <v>690</v>
      </c>
      <c s="34" t="s">
        <v>1645</v>
      </c>
      <c s="35" t="s">
        <v>5</v>
      </c>
      <c s="6" t="s">
        <v>1646</v>
      </c>
      <c s="36" t="s">
        <v>244</v>
      </c>
      <c s="37">
        <v>1</v>
      </c>
      <c s="36">
        <v>0</v>
      </c>
      <c s="36">
        <f>ROUND(G90*H90,6)</f>
      </c>
      <c r="L90" s="38">
        <v>0</v>
      </c>
      <c s="32">
        <f>ROUND(ROUND(L90,2)*ROUND(G90,3),2)</f>
      </c>
      <c s="36" t="s">
        <v>55</v>
      </c>
      <c>
        <f>(M90*21)/100</f>
      </c>
      <c t="s">
        <v>28</v>
      </c>
    </row>
    <row r="91" spans="1:5" ht="12.75">
      <c r="A91" s="35" t="s">
        <v>56</v>
      </c>
      <c r="E91" s="39" t="s">
        <v>1646</v>
      </c>
    </row>
    <row r="92" spans="1:5" ht="12.75">
      <c r="A92" s="35" t="s">
        <v>57</v>
      </c>
      <c r="E92" s="40" t="s">
        <v>1600</v>
      </c>
    </row>
    <row r="93" spans="1:5" ht="89.25">
      <c r="A93" t="s">
        <v>59</v>
      </c>
      <c r="E93" s="39" t="s">
        <v>1601</v>
      </c>
    </row>
    <row r="94" spans="1:16" ht="12.75">
      <c r="A94" t="s">
        <v>50</v>
      </c>
      <c s="34" t="s">
        <v>695</v>
      </c>
      <c s="34" t="s">
        <v>1647</v>
      </c>
      <c s="35" t="s">
        <v>5</v>
      </c>
      <c s="6" t="s">
        <v>1648</v>
      </c>
      <c s="36" t="s">
        <v>244</v>
      </c>
      <c s="37">
        <v>1</v>
      </c>
      <c s="36">
        <v>0</v>
      </c>
      <c s="36">
        <f>ROUND(G94*H94,6)</f>
      </c>
      <c r="L94" s="38">
        <v>0</v>
      </c>
      <c s="32">
        <f>ROUND(ROUND(L94,2)*ROUND(G94,3),2)</f>
      </c>
      <c s="36" t="s">
        <v>55</v>
      </c>
      <c>
        <f>(M94*21)/100</f>
      </c>
      <c t="s">
        <v>28</v>
      </c>
    </row>
    <row r="95" spans="1:5" ht="12.75">
      <c r="A95" s="35" t="s">
        <v>56</v>
      </c>
      <c r="E95" s="39" t="s">
        <v>1648</v>
      </c>
    </row>
    <row r="96" spans="1:5" ht="12.75">
      <c r="A96" s="35" t="s">
        <v>57</v>
      </c>
      <c r="E96" s="40" t="s">
        <v>1620</v>
      </c>
    </row>
    <row r="97" spans="1:5" ht="89.25">
      <c r="A97" t="s">
        <v>59</v>
      </c>
      <c r="E97" s="39" t="s">
        <v>1601</v>
      </c>
    </row>
    <row r="98" spans="1:16" ht="12.75">
      <c r="A98" t="s">
        <v>50</v>
      </c>
      <c s="34" t="s">
        <v>699</v>
      </c>
      <c s="34" t="s">
        <v>1649</v>
      </c>
      <c s="35" t="s">
        <v>5</v>
      </c>
      <c s="6" t="s">
        <v>1650</v>
      </c>
      <c s="36" t="s">
        <v>244</v>
      </c>
      <c s="37">
        <v>1</v>
      </c>
      <c s="36">
        <v>0</v>
      </c>
      <c s="36">
        <f>ROUND(G98*H98,6)</f>
      </c>
      <c r="L98" s="38">
        <v>0</v>
      </c>
      <c s="32">
        <f>ROUND(ROUND(L98,2)*ROUND(G98,3),2)</f>
      </c>
      <c s="36" t="s">
        <v>55</v>
      </c>
      <c>
        <f>(M98*21)/100</f>
      </c>
      <c t="s">
        <v>28</v>
      </c>
    </row>
    <row r="99" spans="1:5" ht="12.75">
      <c r="A99" s="35" t="s">
        <v>56</v>
      </c>
      <c r="E99" s="39" t="s">
        <v>1650</v>
      </c>
    </row>
    <row r="100" spans="1:5" ht="12.75">
      <c r="A100" s="35" t="s">
        <v>57</v>
      </c>
      <c r="E100" s="40" t="s">
        <v>1620</v>
      </c>
    </row>
    <row r="101" spans="1:5" ht="89.25">
      <c r="A101" t="s">
        <v>59</v>
      </c>
      <c r="E101" s="39" t="s">
        <v>1601</v>
      </c>
    </row>
    <row r="102" spans="1:16" ht="12.75">
      <c r="A102" t="s">
        <v>50</v>
      </c>
      <c s="34" t="s">
        <v>704</v>
      </c>
      <c s="34" t="s">
        <v>1651</v>
      </c>
      <c s="35" t="s">
        <v>5</v>
      </c>
      <c s="6" t="s">
        <v>1652</v>
      </c>
      <c s="36" t="s">
        <v>244</v>
      </c>
      <c s="37">
        <v>1</v>
      </c>
      <c s="36">
        <v>0</v>
      </c>
      <c s="36">
        <f>ROUND(G102*H102,6)</f>
      </c>
      <c r="L102" s="38">
        <v>0</v>
      </c>
      <c s="32">
        <f>ROUND(ROUND(L102,2)*ROUND(G102,3),2)</f>
      </c>
      <c s="36" t="s">
        <v>55</v>
      </c>
      <c>
        <f>(M102*21)/100</f>
      </c>
      <c t="s">
        <v>28</v>
      </c>
    </row>
    <row r="103" spans="1:5" ht="12.75">
      <c r="A103" s="35" t="s">
        <v>56</v>
      </c>
      <c r="E103" s="39" t="s">
        <v>1652</v>
      </c>
    </row>
    <row r="104" spans="1:5" ht="12.75">
      <c r="A104" s="35" t="s">
        <v>57</v>
      </c>
      <c r="E104" s="40" t="s">
        <v>1620</v>
      </c>
    </row>
    <row r="105" spans="1:5" ht="89.25">
      <c r="A105" t="s">
        <v>59</v>
      </c>
      <c r="E105" s="39" t="s">
        <v>1601</v>
      </c>
    </row>
    <row r="106" spans="1:16" ht="12.75">
      <c r="A106" t="s">
        <v>50</v>
      </c>
      <c s="34" t="s">
        <v>708</v>
      </c>
      <c s="34" t="s">
        <v>1653</v>
      </c>
      <c s="35" t="s">
        <v>5</v>
      </c>
      <c s="6" t="s">
        <v>1654</v>
      </c>
      <c s="36" t="s">
        <v>244</v>
      </c>
      <c s="37">
        <v>1</v>
      </c>
      <c s="36">
        <v>0</v>
      </c>
      <c s="36">
        <f>ROUND(G106*H106,6)</f>
      </c>
      <c r="L106" s="38">
        <v>0</v>
      </c>
      <c s="32">
        <f>ROUND(ROUND(L106,2)*ROUND(G106,3),2)</f>
      </c>
      <c s="36" t="s">
        <v>55</v>
      </c>
      <c>
        <f>(M106*21)/100</f>
      </c>
      <c t="s">
        <v>28</v>
      </c>
    </row>
    <row r="107" spans="1:5" ht="12.75">
      <c r="A107" s="35" t="s">
        <v>56</v>
      </c>
      <c r="E107" s="39" t="s">
        <v>1654</v>
      </c>
    </row>
    <row r="108" spans="1:5" ht="12.75">
      <c r="A108" s="35" t="s">
        <v>57</v>
      </c>
      <c r="E108" s="40" t="s">
        <v>1627</v>
      </c>
    </row>
    <row r="109" spans="1:5" ht="89.25">
      <c r="A109" t="s">
        <v>59</v>
      </c>
      <c r="E109" s="39" t="s">
        <v>1601</v>
      </c>
    </row>
    <row r="110" spans="1:16" ht="12.75">
      <c r="A110" t="s">
        <v>50</v>
      </c>
      <c s="34" t="s">
        <v>712</v>
      </c>
      <c s="34" t="s">
        <v>1655</v>
      </c>
      <c s="35" t="s">
        <v>5</v>
      </c>
      <c s="6" t="s">
        <v>1656</v>
      </c>
      <c s="36" t="s">
        <v>244</v>
      </c>
      <c s="37">
        <v>8</v>
      </c>
      <c s="36">
        <v>0</v>
      </c>
      <c s="36">
        <f>ROUND(G110*H110,6)</f>
      </c>
      <c r="L110" s="38">
        <v>0</v>
      </c>
      <c s="32">
        <f>ROUND(ROUND(L110,2)*ROUND(G110,3),2)</f>
      </c>
      <c s="36" t="s">
        <v>55</v>
      </c>
      <c>
        <f>(M110*21)/100</f>
      </c>
      <c t="s">
        <v>28</v>
      </c>
    </row>
    <row r="111" spans="1:5" ht="12.75">
      <c r="A111" s="35" t="s">
        <v>56</v>
      </c>
      <c r="E111" s="39" t="s">
        <v>1656</v>
      </c>
    </row>
    <row r="112" spans="1:5" ht="12.75">
      <c r="A112" s="35" t="s">
        <v>57</v>
      </c>
      <c r="E112" s="40" t="s">
        <v>1657</v>
      </c>
    </row>
    <row r="113" spans="1:5" ht="89.25">
      <c r="A113" t="s">
        <v>59</v>
      </c>
      <c r="E113" s="39" t="s">
        <v>1601</v>
      </c>
    </row>
    <row r="114" spans="1:16" ht="12.75">
      <c r="A114" t="s">
        <v>50</v>
      </c>
      <c s="34" t="s">
        <v>143</v>
      </c>
      <c s="34" t="s">
        <v>1658</v>
      </c>
      <c s="35" t="s">
        <v>5</v>
      </c>
      <c s="6" t="s">
        <v>1659</v>
      </c>
      <c s="36" t="s">
        <v>244</v>
      </c>
      <c s="37">
        <v>1</v>
      </c>
      <c s="36">
        <v>0</v>
      </c>
      <c s="36">
        <f>ROUND(G114*H114,6)</f>
      </c>
      <c r="L114" s="38">
        <v>0</v>
      </c>
      <c s="32">
        <f>ROUND(ROUND(L114,2)*ROUND(G114,3),2)</f>
      </c>
      <c s="36" t="s">
        <v>55</v>
      </c>
      <c>
        <f>(M114*21)/100</f>
      </c>
      <c t="s">
        <v>28</v>
      </c>
    </row>
    <row r="115" spans="1:5" ht="12.75">
      <c r="A115" s="35" t="s">
        <v>56</v>
      </c>
      <c r="E115" s="39" t="s">
        <v>1659</v>
      </c>
    </row>
    <row r="116" spans="1:5" ht="12.75">
      <c r="A116" s="35" t="s">
        <v>57</v>
      </c>
      <c r="E116" s="40" t="s">
        <v>1600</v>
      </c>
    </row>
    <row r="117" spans="1:5" ht="89.25">
      <c r="A117" t="s">
        <v>59</v>
      </c>
      <c r="E117" s="39" t="s">
        <v>1601</v>
      </c>
    </row>
    <row r="118" spans="1:16" ht="12.75">
      <c r="A118" t="s">
        <v>50</v>
      </c>
      <c s="34" t="s">
        <v>716</v>
      </c>
      <c s="34" t="s">
        <v>1660</v>
      </c>
      <c s="35" t="s">
        <v>5</v>
      </c>
      <c s="6" t="s">
        <v>1661</v>
      </c>
      <c s="36" t="s">
        <v>244</v>
      </c>
      <c s="37">
        <v>10</v>
      </c>
      <c s="36">
        <v>0</v>
      </c>
      <c s="36">
        <f>ROUND(G118*H118,6)</f>
      </c>
      <c r="L118" s="38">
        <v>0</v>
      </c>
      <c s="32">
        <f>ROUND(ROUND(L118,2)*ROUND(G118,3),2)</f>
      </c>
      <c s="36" t="s">
        <v>55</v>
      </c>
      <c>
        <f>(M118*21)/100</f>
      </c>
      <c t="s">
        <v>28</v>
      </c>
    </row>
    <row r="119" spans="1:5" ht="12.75">
      <c r="A119" s="35" t="s">
        <v>56</v>
      </c>
      <c r="E119" s="39" t="s">
        <v>1661</v>
      </c>
    </row>
    <row r="120" spans="1:5" ht="12.75">
      <c r="A120" s="35" t="s">
        <v>57</v>
      </c>
      <c r="E120" s="40" t="s">
        <v>1662</v>
      </c>
    </row>
    <row r="121" spans="1:5" ht="89.25">
      <c r="A121" t="s">
        <v>59</v>
      </c>
      <c r="E121" s="39" t="s">
        <v>1601</v>
      </c>
    </row>
    <row r="122" spans="1:16" ht="12.75">
      <c r="A122" t="s">
        <v>50</v>
      </c>
      <c s="34" t="s">
        <v>157</v>
      </c>
      <c s="34" t="s">
        <v>1663</v>
      </c>
      <c s="35" t="s">
        <v>5</v>
      </c>
      <c s="6" t="s">
        <v>1664</v>
      </c>
      <c s="36" t="s">
        <v>244</v>
      </c>
      <c s="37">
        <v>2</v>
      </c>
      <c s="36">
        <v>0</v>
      </c>
      <c s="36">
        <f>ROUND(G122*H122,6)</f>
      </c>
      <c r="L122" s="38">
        <v>0</v>
      </c>
      <c s="32">
        <f>ROUND(ROUND(L122,2)*ROUND(G122,3),2)</f>
      </c>
      <c s="36" t="s">
        <v>55</v>
      </c>
      <c>
        <f>(M122*21)/100</f>
      </c>
      <c t="s">
        <v>28</v>
      </c>
    </row>
    <row r="123" spans="1:5" ht="12.75">
      <c r="A123" s="35" t="s">
        <v>56</v>
      </c>
      <c r="E123" s="39" t="s">
        <v>1664</v>
      </c>
    </row>
    <row r="124" spans="1:5" ht="12.75">
      <c r="A124" s="35" t="s">
        <v>57</v>
      </c>
      <c r="E124" s="40" t="s">
        <v>1665</v>
      </c>
    </row>
    <row r="125" spans="1:5" ht="89.25">
      <c r="A125" t="s">
        <v>59</v>
      </c>
      <c r="E125" s="39" t="s">
        <v>1601</v>
      </c>
    </row>
    <row r="126" spans="1:16" ht="12.75">
      <c r="A126" t="s">
        <v>50</v>
      </c>
      <c s="34" t="s">
        <v>173</v>
      </c>
      <c s="34" t="s">
        <v>1666</v>
      </c>
      <c s="35" t="s">
        <v>5</v>
      </c>
      <c s="6" t="s">
        <v>1667</v>
      </c>
      <c s="36" t="s">
        <v>244</v>
      </c>
      <c s="37">
        <v>1</v>
      </c>
      <c s="36">
        <v>0</v>
      </c>
      <c s="36">
        <f>ROUND(G126*H126,6)</f>
      </c>
      <c r="L126" s="38">
        <v>0</v>
      </c>
      <c s="32">
        <f>ROUND(ROUND(L126,2)*ROUND(G126,3),2)</f>
      </c>
      <c s="36" t="s">
        <v>55</v>
      </c>
      <c>
        <f>(M126*21)/100</f>
      </c>
      <c t="s">
        <v>28</v>
      </c>
    </row>
    <row r="127" spans="1:5" ht="12.75">
      <c r="A127" s="35" t="s">
        <v>56</v>
      </c>
      <c r="E127" s="39" t="s">
        <v>1667</v>
      </c>
    </row>
    <row r="128" spans="1:5" ht="12.75">
      <c r="A128" s="35" t="s">
        <v>57</v>
      </c>
      <c r="E128" s="40" t="s">
        <v>1668</v>
      </c>
    </row>
    <row r="129" spans="1:5" ht="89.25">
      <c r="A129" t="s">
        <v>59</v>
      </c>
      <c r="E129" s="39" t="s">
        <v>1601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COUNTIFS(L8:L674,"=0",A8:A674,"P")+COUNTIFS(L8:L674,"",A8:A674,"P")+SUM(Q8:Q674)</f>
      </c>
    </row>
    <row r="8" spans="1:13" ht="12.75">
      <c r="A8" t="s">
        <v>45</v>
      </c>
      <c r="C8" s="28" t="s">
        <v>1671</v>
      </c>
      <c r="E8" s="30" t="s">
        <v>1670</v>
      </c>
      <c r="J8" s="29">
        <f>0+J9+J90+J155+J176+J241+J290+J515+J572+J673</f>
      </c>
      <c s="29">
        <f>0+K9+K90+K155+K176+K241+K290+K515+K572+K673</f>
      </c>
      <c s="29">
        <f>0+L9+L90+L155+L176+L241+L290+L515+L572+L673</f>
      </c>
      <c s="29">
        <f>0+M9+M90+M155+M176+M241+M290+M515+M572+M673</f>
      </c>
    </row>
    <row r="9" spans="1:13" ht="12.75">
      <c r="A9" t="s">
        <v>47</v>
      </c>
      <c r="C9" s="31" t="s">
        <v>1672</v>
      </c>
      <c r="E9" s="33" t="s">
        <v>1673</v>
      </c>
      <c r="J9" s="32">
        <f>0</f>
      </c>
      <c s="32">
        <f>0</f>
      </c>
      <c s="32">
        <f>0+L10+L14+L18+L22+L26+L30+L34+L38+L42+L46+L50+L54+L58+L62+L66+L70+L74+L78+L82+L86</f>
      </c>
      <c s="32">
        <f>0+M10+M14+M18+M22+M26+M30+M34+M38+M42+M46+M50+M54+M58+M62+M66+M70+M74+M78+M82+M86</f>
      </c>
    </row>
    <row r="10" spans="1:16" ht="25.5">
      <c r="A10" t="s">
        <v>50</v>
      </c>
      <c s="34" t="s">
        <v>911</v>
      </c>
      <c s="34" t="s">
        <v>1674</v>
      </c>
      <c s="35" t="s">
        <v>5</v>
      </c>
      <c s="6" t="s">
        <v>1675</v>
      </c>
      <c s="36" t="s">
        <v>244</v>
      </c>
      <c s="37">
        <v>2</v>
      </c>
      <c s="36">
        <v>0</v>
      </c>
      <c s="36">
        <f>ROUND(G10*H10,6)</f>
      </c>
      <c r="L10" s="38">
        <v>0</v>
      </c>
      <c s="32">
        <f>ROUND(ROUND(L10,2)*ROUND(G10,3),2)</f>
      </c>
      <c s="36" t="s">
        <v>55</v>
      </c>
      <c>
        <f>(M10*21)/100</f>
      </c>
      <c t="s">
        <v>28</v>
      </c>
    </row>
    <row r="11" spans="1:5" ht="25.5">
      <c r="A11" s="35" t="s">
        <v>56</v>
      </c>
      <c r="E11" s="39" t="s">
        <v>1675</v>
      </c>
    </row>
    <row r="12" spans="1:5" ht="12.75">
      <c r="A12" s="35" t="s">
        <v>57</v>
      </c>
      <c r="E12" s="40" t="s">
        <v>5</v>
      </c>
    </row>
    <row r="13" spans="1:5" ht="76.5">
      <c r="A13" t="s">
        <v>59</v>
      </c>
      <c r="E13" s="39" t="s">
        <v>1676</v>
      </c>
    </row>
    <row r="14" spans="1:16" ht="25.5">
      <c r="A14" t="s">
        <v>50</v>
      </c>
      <c s="34" t="s">
        <v>916</v>
      </c>
      <c s="34" t="s">
        <v>1677</v>
      </c>
      <c s="35" t="s">
        <v>5</v>
      </c>
      <c s="6" t="s">
        <v>1675</v>
      </c>
      <c s="36" t="s">
        <v>244</v>
      </c>
      <c s="37">
        <v>2</v>
      </c>
      <c s="36">
        <v>0</v>
      </c>
      <c s="36">
        <f>ROUND(G14*H14,6)</f>
      </c>
      <c r="L14" s="38">
        <v>0</v>
      </c>
      <c s="32">
        <f>ROUND(ROUND(L14,2)*ROUND(G14,3),2)</f>
      </c>
      <c s="36" t="s">
        <v>55</v>
      </c>
      <c>
        <f>(M14*21)/100</f>
      </c>
      <c t="s">
        <v>28</v>
      </c>
    </row>
    <row r="15" spans="1:5" ht="25.5">
      <c r="A15" s="35" t="s">
        <v>56</v>
      </c>
      <c r="E15" s="39" t="s">
        <v>1675</v>
      </c>
    </row>
    <row r="16" spans="1:5" ht="12.75">
      <c r="A16" s="35" t="s">
        <v>57</v>
      </c>
      <c r="E16" s="40" t="s">
        <v>5</v>
      </c>
    </row>
    <row r="17" spans="1:5" ht="76.5">
      <c r="A17" t="s">
        <v>59</v>
      </c>
      <c r="E17" s="39" t="s">
        <v>1676</v>
      </c>
    </row>
    <row r="18" spans="1:16" ht="25.5">
      <c r="A18" t="s">
        <v>50</v>
      </c>
      <c s="34" t="s">
        <v>1021</v>
      </c>
      <c s="34" t="s">
        <v>1678</v>
      </c>
      <c s="35" t="s">
        <v>5</v>
      </c>
      <c s="6" t="s">
        <v>1675</v>
      </c>
      <c s="36" t="s">
        <v>244</v>
      </c>
      <c s="37">
        <v>1</v>
      </c>
      <c s="36">
        <v>0</v>
      </c>
      <c s="36">
        <f>ROUND(G18*H18,6)</f>
      </c>
      <c r="L18" s="38">
        <v>0</v>
      </c>
      <c s="32">
        <f>ROUND(ROUND(L18,2)*ROUND(G18,3),2)</f>
      </c>
      <c s="36" t="s">
        <v>55</v>
      </c>
      <c>
        <f>(M18*21)/100</f>
      </c>
      <c t="s">
        <v>28</v>
      </c>
    </row>
    <row r="19" spans="1:5" ht="25.5">
      <c r="A19" s="35" t="s">
        <v>56</v>
      </c>
      <c r="E19" s="39" t="s">
        <v>1675</v>
      </c>
    </row>
    <row r="20" spans="1:5" ht="12.75">
      <c r="A20" s="35" t="s">
        <v>57</v>
      </c>
      <c r="E20" s="40" t="s">
        <v>5</v>
      </c>
    </row>
    <row r="21" spans="1:5" ht="76.5">
      <c r="A21" t="s">
        <v>59</v>
      </c>
      <c r="E21" s="39" t="s">
        <v>1676</v>
      </c>
    </row>
    <row r="22" spans="1:16" ht="25.5">
      <c r="A22" t="s">
        <v>50</v>
      </c>
      <c s="34" t="s">
        <v>1026</v>
      </c>
      <c s="34" t="s">
        <v>1679</v>
      </c>
      <c s="35" t="s">
        <v>5</v>
      </c>
      <c s="6" t="s">
        <v>1680</v>
      </c>
      <c s="36" t="s">
        <v>244</v>
      </c>
      <c s="37">
        <v>10</v>
      </c>
      <c s="36">
        <v>0</v>
      </c>
      <c s="36">
        <f>ROUND(G22*H22,6)</f>
      </c>
      <c r="L22" s="38">
        <v>0</v>
      </c>
      <c s="32">
        <f>ROUND(ROUND(L22,2)*ROUND(G22,3),2)</f>
      </c>
      <c s="36" t="s">
        <v>55</v>
      </c>
      <c>
        <f>(M22*21)/100</f>
      </c>
      <c t="s">
        <v>28</v>
      </c>
    </row>
    <row r="23" spans="1:5" ht="25.5">
      <c r="A23" s="35" t="s">
        <v>56</v>
      </c>
      <c r="E23" s="39" t="s">
        <v>1680</v>
      </c>
    </row>
    <row r="24" spans="1:5" ht="12.75">
      <c r="A24" s="35" t="s">
        <v>57</v>
      </c>
      <c r="E24" s="40" t="s">
        <v>5</v>
      </c>
    </row>
    <row r="25" spans="1:5" ht="76.5">
      <c r="A25" t="s">
        <v>59</v>
      </c>
      <c r="E25" s="39" t="s">
        <v>1676</v>
      </c>
    </row>
    <row r="26" spans="1:16" ht="25.5">
      <c r="A26" t="s">
        <v>50</v>
      </c>
      <c s="34" t="s">
        <v>1031</v>
      </c>
      <c s="34" t="s">
        <v>1681</v>
      </c>
      <c s="35" t="s">
        <v>5</v>
      </c>
      <c s="6" t="s">
        <v>1680</v>
      </c>
      <c s="36" t="s">
        <v>244</v>
      </c>
      <c s="37">
        <v>2</v>
      </c>
      <c s="36">
        <v>0</v>
      </c>
      <c s="36">
        <f>ROUND(G26*H26,6)</f>
      </c>
      <c r="L26" s="38">
        <v>0</v>
      </c>
      <c s="32">
        <f>ROUND(ROUND(L26,2)*ROUND(G26,3),2)</f>
      </c>
      <c s="36" t="s">
        <v>55</v>
      </c>
      <c>
        <f>(M26*21)/100</f>
      </c>
      <c t="s">
        <v>28</v>
      </c>
    </row>
    <row r="27" spans="1:5" ht="25.5">
      <c r="A27" s="35" t="s">
        <v>56</v>
      </c>
      <c r="E27" s="39" t="s">
        <v>1680</v>
      </c>
    </row>
    <row r="28" spans="1:5" ht="12.75">
      <c r="A28" s="35" t="s">
        <v>57</v>
      </c>
      <c r="E28" s="40" t="s">
        <v>5</v>
      </c>
    </row>
    <row r="29" spans="1:5" ht="76.5">
      <c r="A29" t="s">
        <v>59</v>
      </c>
      <c r="E29" s="39" t="s">
        <v>1676</v>
      </c>
    </row>
    <row r="30" spans="1:16" ht="25.5">
      <c r="A30" t="s">
        <v>50</v>
      </c>
      <c s="34" t="s">
        <v>1035</v>
      </c>
      <c s="34" t="s">
        <v>1682</v>
      </c>
      <c s="35" t="s">
        <v>5</v>
      </c>
      <c s="6" t="s">
        <v>1680</v>
      </c>
      <c s="36" t="s">
        <v>244</v>
      </c>
      <c s="37">
        <v>4</v>
      </c>
      <c s="36">
        <v>0</v>
      </c>
      <c s="36">
        <f>ROUND(G30*H30,6)</f>
      </c>
      <c r="L30" s="38">
        <v>0</v>
      </c>
      <c s="32">
        <f>ROUND(ROUND(L30,2)*ROUND(G30,3),2)</f>
      </c>
      <c s="36" t="s">
        <v>55</v>
      </c>
      <c>
        <f>(M30*21)/100</f>
      </c>
      <c t="s">
        <v>28</v>
      </c>
    </row>
    <row r="31" spans="1:5" ht="25.5">
      <c r="A31" s="35" t="s">
        <v>56</v>
      </c>
      <c r="E31" s="39" t="s">
        <v>1680</v>
      </c>
    </row>
    <row r="32" spans="1:5" ht="12.75">
      <c r="A32" s="35" t="s">
        <v>57</v>
      </c>
      <c r="E32" s="40" t="s">
        <v>5</v>
      </c>
    </row>
    <row r="33" spans="1:5" ht="76.5">
      <c r="A33" t="s">
        <v>59</v>
      </c>
      <c r="E33" s="39" t="s">
        <v>1676</v>
      </c>
    </row>
    <row r="34" spans="1:16" ht="25.5">
      <c r="A34" t="s">
        <v>50</v>
      </c>
      <c s="34" t="s">
        <v>1039</v>
      </c>
      <c s="34" t="s">
        <v>1683</v>
      </c>
      <c s="35" t="s">
        <v>5</v>
      </c>
      <c s="6" t="s">
        <v>1680</v>
      </c>
      <c s="36" t="s">
        <v>244</v>
      </c>
      <c s="37">
        <v>3</v>
      </c>
      <c s="36">
        <v>0</v>
      </c>
      <c s="36">
        <f>ROUND(G34*H34,6)</f>
      </c>
      <c r="L34" s="38">
        <v>0</v>
      </c>
      <c s="32">
        <f>ROUND(ROUND(L34,2)*ROUND(G34,3),2)</f>
      </c>
      <c s="36" t="s">
        <v>55</v>
      </c>
      <c>
        <f>(M34*21)/100</f>
      </c>
      <c t="s">
        <v>28</v>
      </c>
    </row>
    <row r="35" spans="1:5" ht="25.5">
      <c r="A35" s="35" t="s">
        <v>56</v>
      </c>
      <c r="E35" s="39" t="s">
        <v>1680</v>
      </c>
    </row>
    <row r="36" spans="1:5" ht="12.75">
      <c r="A36" s="35" t="s">
        <v>57</v>
      </c>
      <c r="E36" s="40" t="s">
        <v>5</v>
      </c>
    </row>
    <row r="37" spans="1:5" ht="76.5">
      <c r="A37" t="s">
        <v>59</v>
      </c>
      <c r="E37" s="39" t="s">
        <v>1676</v>
      </c>
    </row>
    <row r="38" spans="1:16" ht="25.5">
      <c r="A38" t="s">
        <v>50</v>
      </c>
      <c s="34" t="s">
        <v>1043</v>
      </c>
      <c s="34" t="s">
        <v>1684</v>
      </c>
      <c s="35" t="s">
        <v>5</v>
      </c>
      <c s="6" t="s">
        <v>1685</v>
      </c>
      <c s="36" t="s">
        <v>244</v>
      </c>
      <c s="37">
        <v>4</v>
      </c>
      <c s="36">
        <v>0</v>
      </c>
      <c s="36">
        <f>ROUND(G38*H38,6)</f>
      </c>
      <c r="L38" s="38">
        <v>0</v>
      </c>
      <c s="32">
        <f>ROUND(ROUND(L38,2)*ROUND(G38,3),2)</f>
      </c>
      <c s="36" t="s">
        <v>55</v>
      </c>
      <c>
        <f>(M38*21)/100</f>
      </c>
      <c t="s">
        <v>28</v>
      </c>
    </row>
    <row r="39" spans="1:5" ht="25.5">
      <c r="A39" s="35" t="s">
        <v>56</v>
      </c>
      <c r="E39" s="39" t="s">
        <v>1685</v>
      </c>
    </row>
    <row r="40" spans="1:5" ht="12.75">
      <c r="A40" s="35" t="s">
        <v>57</v>
      </c>
      <c r="E40" s="40" t="s">
        <v>5</v>
      </c>
    </row>
    <row r="41" spans="1:5" ht="76.5">
      <c r="A41" t="s">
        <v>59</v>
      </c>
      <c r="E41" s="39" t="s">
        <v>1676</v>
      </c>
    </row>
    <row r="42" spans="1:16" ht="25.5">
      <c r="A42" t="s">
        <v>50</v>
      </c>
      <c s="34" t="s">
        <v>1046</v>
      </c>
      <c s="34" t="s">
        <v>1686</v>
      </c>
      <c s="35" t="s">
        <v>5</v>
      </c>
      <c s="6" t="s">
        <v>1685</v>
      </c>
      <c s="36" t="s">
        <v>244</v>
      </c>
      <c s="37">
        <v>2</v>
      </c>
      <c s="36">
        <v>0</v>
      </c>
      <c s="36">
        <f>ROUND(G42*H42,6)</f>
      </c>
      <c r="L42" s="38">
        <v>0</v>
      </c>
      <c s="32">
        <f>ROUND(ROUND(L42,2)*ROUND(G42,3),2)</f>
      </c>
      <c s="36" t="s">
        <v>55</v>
      </c>
      <c>
        <f>(M42*21)/100</f>
      </c>
      <c t="s">
        <v>28</v>
      </c>
    </row>
    <row r="43" spans="1:5" ht="25.5">
      <c r="A43" s="35" t="s">
        <v>56</v>
      </c>
      <c r="E43" s="39" t="s">
        <v>1685</v>
      </c>
    </row>
    <row r="44" spans="1:5" ht="12.75">
      <c r="A44" s="35" t="s">
        <v>57</v>
      </c>
      <c r="E44" s="40" t="s">
        <v>5</v>
      </c>
    </row>
    <row r="45" spans="1:5" ht="76.5">
      <c r="A45" t="s">
        <v>59</v>
      </c>
      <c r="E45" s="39" t="s">
        <v>1676</v>
      </c>
    </row>
    <row r="46" spans="1:16" ht="25.5">
      <c r="A46" t="s">
        <v>50</v>
      </c>
      <c s="34" t="s">
        <v>1050</v>
      </c>
      <c s="34" t="s">
        <v>1687</v>
      </c>
      <c s="35" t="s">
        <v>5</v>
      </c>
      <c s="6" t="s">
        <v>1688</v>
      </c>
      <c s="36" t="s">
        <v>244</v>
      </c>
      <c s="37">
        <v>1</v>
      </c>
      <c s="36">
        <v>0</v>
      </c>
      <c s="36">
        <f>ROUND(G46*H46,6)</f>
      </c>
      <c r="L46" s="38">
        <v>0</v>
      </c>
      <c s="32">
        <f>ROUND(ROUND(L46,2)*ROUND(G46,3),2)</f>
      </c>
      <c s="36" t="s">
        <v>55</v>
      </c>
      <c>
        <f>(M46*21)/100</f>
      </c>
      <c t="s">
        <v>28</v>
      </c>
    </row>
    <row r="47" spans="1:5" ht="25.5">
      <c r="A47" s="35" t="s">
        <v>56</v>
      </c>
      <c r="E47" s="39" t="s">
        <v>1688</v>
      </c>
    </row>
    <row r="48" spans="1:5" ht="12.75">
      <c r="A48" s="35" t="s">
        <v>57</v>
      </c>
      <c r="E48" s="40" t="s">
        <v>5</v>
      </c>
    </row>
    <row r="49" spans="1:5" ht="76.5">
      <c r="A49" t="s">
        <v>59</v>
      </c>
      <c r="E49" s="39" t="s">
        <v>1676</v>
      </c>
    </row>
    <row r="50" spans="1:16" ht="25.5">
      <c r="A50" t="s">
        <v>50</v>
      </c>
      <c s="34" t="s">
        <v>1055</v>
      </c>
      <c s="34" t="s">
        <v>1689</v>
      </c>
      <c s="35" t="s">
        <v>5</v>
      </c>
      <c s="6" t="s">
        <v>1688</v>
      </c>
      <c s="36" t="s">
        <v>244</v>
      </c>
      <c s="37">
        <v>1</v>
      </c>
      <c s="36">
        <v>0</v>
      </c>
      <c s="36">
        <f>ROUND(G50*H50,6)</f>
      </c>
      <c r="L50" s="38">
        <v>0</v>
      </c>
      <c s="32">
        <f>ROUND(ROUND(L50,2)*ROUND(G50,3),2)</f>
      </c>
      <c s="36" t="s">
        <v>55</v>
      </c>
      <c>
        <f>(M50*21)/100</f>
      </c>
      <c t="s">
        <v>28</v>
      </c>
    </row>
    <row r="51" spans="1:5" ht="25.5">
      <c r="A51" s="35" t="s">
        <v>56</v>
      </c>
      <c r="E51" s="39" t="s">
        <v>1688</v>
      </c>
    </row>
    <row r="52" spans="1:5" ht="12.75">
      <c r="A52" s="35" t="s">
        <v>57</v>
      </c>
      <c r="E52" s="40" t="s">
        <v>5</v>
      </c>
    </row>
    <row r="53" spans="1:5" ht="76.5">
      <c r="A53" t="s">
        <v>59</v>
      </c>
      <c r="E53" s="39" t="s">
        <v>1676</v>
      </c>
    </row>
    <row r="54" spans="1:16" ht="25.5">
      <c r="A54" t="s">
        <v>50</v>
      </c>
      <c s="34" t="s">
        <v>1059</v>
      </c>
      <c s="34" t="s">
        <v>1690</v>
      </c>
      <c s="35" t="s">
        <v>5</v>
      </c>
      <c s="6" t="s">
        <v>1691</v>
      </c>
      <c s="36" t="s">
        <v>244</v>
      </c>
      <c s="37">
        <v>1</v>
      </c>
      <c s="36">
        <v>0</v>
      </c>
      <c s="36">
        <f>ROUND(G54*H54,6)</f>
      </c>
      <c r="L54" s="38">
        <v>0</v>
      </c>
      <c s="32">
        <f>ROUND(ROUND(L54,2)*ROUND(G54,3),2)</f>
      </c>
      <c s="36" t="s">
        <v>55</v>
      </c>
      <c>
        <f>(M54*21)/100</f>
      </c>
      <c t="s">
        <v>28</v>
      </c>
    </row>
    <row r="55" spans="1:5" ht="25.5">
      <c r="A55" s="35" t="s">
        <v>56</v>
      </c>
      <c r="E55" s="39" t="s">
        <v>1691</v>
      </c>
    </row>
    <row r="56" spans="1:5" ht="12.75">
      <c r="A56" s="35" t="s">
        <v>57</v>
      </c>
      <c r="E56" s="40" t="s">
        <v>5</v>
      </c>
    </row>
    <row r="57" spans="1:5" ht="76.5">
      <c r="A57" t="s">
        <v>59</v>
      </c>
      <c r="E57" s="39" t="s">
        <v>1676</v>
      </c>
    </row>
    <row r="58" spans="1:16" ht="25.5">
      <c r="A58" t="s">
        <v>50</v>
      </c>
      <c s="34" t="s">
        <v>906</v>
      </c>
      <c s="34" t="s">
        <v>1692</v>
      </c>
      <c s="35" t="s">
        <v>5</v>
      </c>
      <c s="6" t="s">
        <v>1685</v>
      </c>
      <c s="36" t="s">
        <v>244</v>
      </c>
      <c s="37">
        <v>5</v>
      </c>
      <c s="36">
        <v>0</v>
      </c>
      <c s="36">
        <f>ROUND(G58*H58,6)</f>
      </c>
      <c r="L58" s="38">
        <v>0</v>
      </c>
      <c s="32">
        <f>ROUND(ROUND(L58,2)*ROUND(G58,3),2)</f>
      </c>
      <c s="36" t="s">
        <v>55</v>
      </c>
      <c>
        <f>(M58*21)/100</f>
      </c>
      <c t="s">
        <v>28</v>
      </c>
    </row>
    <row r="59" spans="1:5" ht="25.5">
      <c r="A59" s="35" t="s">
        <v>56</v>
      </c>
      <c r="E59" s="39" t="s">
        <v>1685</v>
      </c>
    </row>
    <row r="60" spans="1:5" ht="12.75">
      <c r="A60" s="35" t="s">
        <v>57</v>
      </c>
      <c r="E60" s="40" t="s">
        <v>5</v>
      </c>
    </row>
    <row r="61" spans="1:5" ht="76.5">
      <c r="A61" t="s">
        <v>59</v>
      </c>
      <c r="E61" s="39" t="s">
        <v>1676</v>
      </c>
    </row>
    <row r="62" spans="1:16" ht="25.5">
      <c r="A62" t="s">
        <v>50</v>
      </c>
      <c s="34" t="s">
        <v>920</v>
      </c>
      <c s="34" t="s">
        <v>1693</v>
      </c>
      <c s="35" t="s">
        <v>5</v>
      </c>
      <c s="6" t="s">
        <v>1688</v>
      </c>
      <c s="36" t="s">
        <v>244</v>
      </c>
      <c s="37">
        <v>8</v>
      </c>
      <c s="36">
        <v>0</v>
      </c>
      <c s="36">
        <f>ROUND(G62*H62,6)</f>
      </c>
      <c r="L62" s="38">
        <v>0</v>
      </c>
      <c s="32">
        <f>ROUND(ROUND(L62,2)*ROUND(G62,3),2)</f>
      </c>
      <c s="36" t="s">
        <v>55</v>
      </c>
      <c>
        <f>(M62*21)/100</f>
      </c>
      <c t="s">
        <v>28</v>
      </c>
    </row>
    <row r="63" spans="1:5" ht="25.5">
      <c r="A63" s="35" t="s">
        <v>56</v>
      </c>
      <c r="E63" s="39" t="s">
        <v>1688</v>
      </c>
    </row>
    <row r="64" spans="1:5" ht="12.75">
      <c r="A64" s="35" t="s">
        <v>57</v>
      </c>
      <c r="E64" s="40" t="s">
        <v>5</v>
      </c>
    </row>
    <row r="65" spans="1:5" ht="76.5">
      <c r="A65" t="s">
        <v>59</v>
      </c>
      <c r="E65" s="39" t="s">
        <v>1676</v>
      </c>
    </row>
    <row r="66" spans="1:16" ht="25.5">
      <c r="A66" t="s">
        <v>50</v>
      </c>
      <c s="34" t="s">
        <v>1305</v>
      </c>
      <c s="34" t="s">
        <v>1694</v>
      </c>
      <c s="35" t="s">
        <v>5</v>
      </c>
      <c s="6" t="s">
        <v>1695</v>
      </c>
      <c s="36" t="s">
        <v>244</v>
      </c>
      <c s="37">
        <v>1</v>
      </c>
      <c s="36">
        <v>0</v>
      </c>
      <c s="36">
        <f>ROUND(G66*H66,6)</f>
      </c>
      <c r="L66" s="38">
        <v>0</v>
      </c>
      <c s="32">
        <f>ROUND(ROUND(L66,2)*ROUND(G66,3),2)</f>
      </c>
      <c s="36" t="s">
        <v>55</v>
      </c>
      <c>
        <f>(M66*21)/100</f>
      </c>
      <c t="s">
        <v>28</v>
      </c>
    </row>
    <row r="67" spans="1:5" ht="25.5">
      <c r="A67" s="35" t="s">
        <v>56</v>
      </c>
      <c r="E67" s="39" t="s">
        <v>1696</v>
      </c>
    </row>
    <row r="68" spans="1:5" ht="12.75">
      <c r="A68" s="35" t="s">
        <v>57</v>
      </c>
      <c r="E68" s="40" t="s">
        <v>5</v>
      </c>
    </row>
    <row r="69" spans="1:5" ht="76.5">
      <c r="A69" t="s">
        <v>59</v>
      </c>
      <c r="E69" s="39" t="s">
        <v>1676</v>
      </c>
    </row>
    <row r="70" spans="1:16" ht="25.5">
      <c r="A70" t="s">
        <v>50</v>
      </c>
      <c s="34" t="s">
        <v>1063</v>
      </c>
      <c s="34" t="s">
        <v>1697</v>
      </c>
      <c s="35" t="s">
        <v>5</v>
      </c>
      <c s="6" t="s">
        <v>1698</v>
      </c>
      <c s="36" t="s">
        <v>244</v>
      </c>
      <c s="37">
        <v>1</v>
      </c>
      <c s="36">
        <v>0</v>
      </c>
      <c s="36">
        <f>ROUND(G70*H70,6)</f>
      </c>
      <c r="L70" s="38">
        <v>0</v>
      </c>
      <c s="32">
        <f>ROUND(ROUND(L70,2)*ROUND(G70,3),2)</f>
      </c>
      <c s="36" t="s">
        <v>55</v>
      </c>
      <c>
        <f>(M70*21)/100</f>
      </c>
      <c t="s">
        <v>28</v>
      </c>
    </row>
    <row r="71" spans="1:5" ht="25.5">
      <c r="A71" s="35" t="s">
        <v>56</v>
      </c>
      <c r="E71" s="39" t="s">
        <v>1698</v>
      </c>
    </row>
    <row r="72" spans="1:5" ht="12.75">
      <c r="A72" s="35" t="s">
        <v>57</v>
      </c>
      <c r="E72" s="40" t="s">
        <v>5</v>
      </c>
    </row>
    <row r="73" spans="1:5" ht="76.5">
      <c r="A73" t="s">
        <v>59</v>
      </c>
      <c r="E73" s="39" t="s">
        <v>1676</v>
      </c>
    </row>
    <row r="74" spans="1:16" ht="25.5">
      <c r="A74" t="s">
        <v>50</v>
      </c>
      <c s="34" t="s">
        <v>1314</v>
      </c>
      <c s="34" t="s">
        <v>1699</v>
      </c>
      <c s="35" t="s">
        <v>5</v>
      </c>
      <c s="6" t="s">
        <v>1700</v>
      </c>
      <c s="36" t="s">
        <v>244</v>
      </c>
      <c s="37">
        <v>1</v>
      </c>
      <c s="36">
        <v>0</v>
      </c>
      <c s="36">
        <f>ROUND(G74*H74,6)</f>
      </c>
      <c r="L74" s="38">
        <v>0</v>
      </c>
      <c s="32">
        <f>ROUND(ROUND(L74,2)*ROUND(G74,3),2)</f>
      </c>
      <c s="36" t="s">
        <v>55</v>
      </c>
      <c>
        <f>(M74*21)/100</f>
      </c>
      <c t="s">
        <v>28</v>
      </c>
    </row>
    <row r="75" spans="1:5" ht="25.5">
      <c r="A75" s="35" t="s">
        <v>56</v>
      </c>
      <c r="E75" s="39" t="s">
        <v>1700</v>
      </c>
    </row>
    <row r="76" spans="1:5" ht="12.75">
      <c r="A76" s="35" t="s">
        <v>57</v>
      </c>
      <c r="E76" s="40" t="s">
        <v>5</v>
      </c>
    </row>
    <row r="77" spans="1:5" ht="76.5">
      <c r="A77" t="s">
        <v>59</v>
      </c>
      <c r="E77" s="39" t="s">
        <v>1676</v>
      </c>
    </row>
    <row r="78" spans="1:16" ht="25.5">
      <c r="A78" t="s">
        <v>50</v>
      </c>
      <c s="34" t="s">
        <v>1317</v>
      </c>
      <c s="34" t="s">
        <v>1701</v>
      </c>
      <c s="35" t="s">
        <v>5</v>
      </c>
      <c s="6" t="s">
        <v>1700</v>
      </c>
      <c s="36" t="s">
        <v>244</v>
      </c>
      <c s="37">
        <v>1</v>
      </c>
      <c s="36">
        <v>0</v>
      </c>
      <c s="36">
        <f>ROUND(G78*H78,6)</f>
      </c>
      <c r="L78" s="38">
        <v>0</v>
      </c>
      <c s="32">
        <f>ROUND(ROUND(L78,2)*ROUND(G78,3),2)</f>
      </c>
      <c s="36" t="s">
        <v>55</v>
      </c>
      <c>
        <f>(M78*21)/100</f>
      </c>
      <c t="s">
        <v>28</v>
      </c>
    </row>
    <row r="79" spans="1:5" ht="25.5">
      <c r="A79" s="35" t="s">
        <v>56</v>
      </c>
      <c r="E79" s="39" t="s">
        <v>1700</v>
      </c>
    </row>
    <row r="80" spans="1:5" ht="12.75">
      <c r="A80" s="35" t="s">
        <v>57</v>
      </c>
      <c r="E80" s="40" t="s">
        <v>5</v>
      </c>
    </row>
    <row r="81" spans="1:5" ht="76.5">
      <c r="A81" t="s">
        <v>59</v>
      </c>
      <c r="E81" s="39" t="s">
        <v>1676</v>
      </c>
    </row>
    <row r="82" spans="1:16" ht="25.5">
      <c r="A82" t="s">
        <v>50</v>
      </c>
      <c s="34" t="s">
        <v>1321</v>
      </c>
      <c s="34" t="s">
        <v>1702</v>
      </c>
      <c s="35" t="s">
        <v>5</v>
      </c>
      <c s="6" t="s">
        <v>1703</v>
      </c>
      <c s="36" t="s">
        <v>244</v>
      </c>
      <c s="37">
        <v>1</v>
      </c>
      <c s="36">
        <v>0</v>
      </c>
      <c s="36">
        <f>ROUND(G82*H82,6)</f>
      </c>
      <c r="L82" s="38">
        <v>0</v>
      </c>
      <c s="32">
        <f>ROUND(ROUND(L82,2)*ROUND(G82,3),2)</f>
      </c>
      <c s="36" t="s">
        <v>55</v>
      </c>
      <c>
        <f>(M82*21)/100</f>
      </c>
      <c t="s">
        <v>28</v>
      </c>
    </row>
    <row r="83" spans="1:5" ht="25.5">
      <c r="A83" s="35" t="s">
        <v>56</v>
      </c>
      <c r="E83" s="39" t="s">
        <v>1704</v>
      </c>
    </row>
    <row r="84" spans="1:5" ht="12.75">
      <c r="A84" s="35" t="s">
        <v>57</v>
      </c>
      <c r="E84" s="40" t="s">
        <v>5</v>
      </c>
    </row>
    <row r="85" spans="1:5" ht="76.5">
      <c r="A85" t="s">
        <v>59</v>
      </c>
      <c r="E85" s="39" t="s">
        <v>1676</v>
      </c>
    </row>
    <row r="86" spans="1:16" ht="12.75">
      <c r="A86" t="s">
        <v>50</v>
      </c>
      <c s="34" t="s">
        <v>1325</v>
      </c>
      <c s="34" t="s">
        <v>1705</v>
      </c>
      <c s="35" t="s">
        <v>5</v>
      </c>
      <c s="6" t="s">
        <v>1706</v>
      </c>
      <c s="36" t="s">
        <v>244</v>
      </c>
      <c s="37">
        <v>1</v>
      </c>
      <c s="36">
        <v>0</v>
      </c>
      <c s="36">
        <f>ROUND(G86*H86,6)</f>
      </c>
      <c r="L86" s="38">
        <v>0</v>
      </c>
      <c s="32">
        <f>ROUND(ROUND(L86,2)*ROUND(G86,3),2)</f>
      </c>
      <c s="36" t="s">
        <v>55</v>
      </c>
      <c>
        <f>(M86*21)/100</f>
      </c>
      <c t="s">
        <v>28</v>
      </c>
    </row>
    <row r="87" spans="1:5" ht="12.75">
      <c r="A87" s="35" t="s">
        <v>56</v>
      </c>
      <c r="E87" s="39" t="s">
        <v>1706</v>
      </c>
    </row>
    <row r="88" spans="1:5" ht="12.75">
      <c r="A88" s="35" t="s">
        <v>57</v>
      </c>
      <c r="E88" s="40" t="s">
        <v>5</v>
      </c>
    </row>
    <row r="89" spans="1:5" ht="76.5">
      <c r="A89" t="s">
        <v>59</v>
      </c>
      <c r="E89" s="39" t="s">
        <v>1676</v>
      </c>
    </row>
    <row r="90" spans="1:13" ht="12.75">
      <c r="A90" t="s">
        <v>47</v>
      </c>
      <c r="C90" s="31" t="s">
        <v>1707</v>
      </c>
      <c r="E90" s="33" t="s">
        <v>1708</v>
      </c>
      <c r="J90" s="32">
        <f>0</f>
      </c>
      <c s="32">
        <f>0</f>
      </c>
      <c s="32">
        <f>0+L91+L95+L99+L103+L107+L111+L115+L119+L123+L127+L131+L135+L139+L143+L147+L151</f>
      </c>
      <c s="32">
        <f>0+M91+M95+M99+M103+M107+M111+M115+M119+M123+M127+M131+M135+M139+M143+M147+M151</f>
      </c>
    </row>
    <row r="91" spans="1:16" ht="25.5">
      <c r="A91" t="s">
        <v>50</v>
      </c>
      <c s="34" t="s">
        <v>1329</v>
      </c>
      <c s="34" t="s">
        <v>1709</v>
      </c>
      <c s="35" t="s">
        <v>5</v>
      </c>
      <c s="6" t="s">
        <v>1710</v>
      </c>
      <c s="36" t="s">
        <v>244</v>
      </c>
      <c s="37">
        <v>1</v>
      </c>
      <c s="36">
        <v>0</v>
      </c>
      <c s="36">
        <f>ROUND(G91*H91,6)</f>
      </c>
      <c r="L91" s="38">
        <v>0</v>
      </c>
      <c s="32">
        <f>ROUND(ROUND(L91,2)*ROUND(G91,3),2)</f>
      </c>
      <c s="36" t="s">
        <v>55</v>
      </c>
      <c>
        <f>(M91*21)/100</f>
      </c>
      <c t="s">
        <v>28</v>
      </c>
    </row>
    <row r="92" spans="1:5" ht="25.5">
      <c r="A92" s="35" t="s">
        <v>56</v>
      </c>
      <c r="E92" s="39" t="s">
        <v>1710</v>
      </c>
    </row>
    <row r="93" spans="1:5" ht="12.75">
      <c r="A93" s="35" t="s">
        <v>57</v>
      </c>
      <c r="E93" s="40" t="s">
        <v>5</v>
      </c>
    </row>
    <row r="94" spans="1:5" ht="76.5">
      <c r="A94" t="s">
        <v>59</v>
      </c>
      <c r="E94" s="39" t="s">
        <v>1676</v>
      </c>
    </row>
    <row r="95" spans="1:16" ht="25.5">
      <c r="A95" t="s">
        <v>50</v>
      </c>
      <c s="34" t="s">
        <v>1332</v>
      </c>
      <c s="34" t="s">
        <v>1711</v>
      </c>
      <c s="35" t="s">
        <v>5</v>
      </c>
      <c s="6" t="s">
        <v>1712</v>
      </c>
      <c s="36" t="s">
        <v>244</v>
      </c>
      <c s="37">
        <v>1</v>
      </c>
      <c s="36">
        <v>0</v>
      </c>
      <c s="36">
        <f>ROUND(G95*H95,6)</f>
      </c>
      <c r="L95" s="38">
        <v>0</v>
      </c>
      <c s="32">
        <f>ROUND(ROUND(L95,2)*ROUND(G95,3),2)</f>
      </c>
      <c s="36" t="s">
        <v>55</v>
      </c>
      <c>
        <f>(M95*21)/100</f>
      </c>
      <c t="s">
        <v>28</v>
      </c>
    </row>
    <row r="96" spans="1:5" ht="25.5">
      <c r="A96" s="35" t="s">
        <v>56</v>
      </c>
      <c r="E96" s="39" t="s">
        <v>1712</v>
      </c>
    </row>
    <row r="97" spans="1:5" ht="12.75">
      <c r="A97" s="35" t="s">
        <v>57</v>
      </c>
      <c r="E97" s="40" t="s">
        <v>5</v>
      </c>
    </row>
    <row r="98" spans="1:5" ht="76.5">
      <c r="A98" t="s">
        <v>59</v>
      </c>
      <c r="E98" s="39" t="s">
        <v>1676</v>
      </c>
    </row>
    <row r="99" spans="1:16" ht="25.5">
      <c r="A99" t="s">
        <v>50</v>
      </c>
      <c s="34" t="s">
        <v>1336</v>
      </c>
      <c s="34" t="s">
        <v>1713</v>
      </c>
      <c s="35" t="s">
        <v>5</v>
      </c>
      <c s="6" t="s">
        <v>1712</v>
      </c>
      <c s="36" t="s">
        <v>244</v>
      </c>
      <c s="37">
        <v>1</v>
      </c>
      <c s="36">
        <v>0</v>
      </c>
      <c s="36">
        <f>ROUND(G99*H99,6)</f>
      </c>
      <c r="L99" s="38">
        <v>0</v>
      </c>
      <c s="32">
        <f>ROUND(ROUND(L99,2)*ROUND(G99,3),2)</f>
      </c>
      <c s="36" t="s">
        <v>55</v>
      </c>
      <c>
        <f>(M99*21)/100</f>
      </c>
      <c t="s">
        <v>28</v>
      </c>
    </row>
    <row r="100" spans="1:5" ht="25.5">
      <c r="A100" s="35" t="s">
        <v>56</v>
      </c>
      <c r="E100" s="39" t="s">
        <v>1712</v>
      </c>
    </row>
    <row r="101" spans="1:5" ht="12.75">
      <c r="A101" s="35" t="s">
        <v>57</v>
      </c>
      <c r="E101" s="40" t="s">
        <v>5</v>
      </c>
    </row>
    <row r="102" spans="1:5" ht="76.5">
      <c r="A102" t="s">
        <v>59</v>
      </c>
      <c r="E102" s="39" t="s">
        <v>1676</v>
      </c>
    </row>
    <row r="103" spans="1:16" ht="25.5">
      <c r="A103" t="s">
        <v>50</v>
      </c>
      <c s="34" t="s">
        <v>1339</v>
      </c>
      <c s="34" t="s">
        <v>1714</v>
      </c>
      <c s="35" t="s">
        <v>5</v>
      </c>
      <c s="6" t="s">
        <v>1712</v>
      </c>
      <c s="36" t="s">
        <v>244</v>
      </c>
      <c s="37">
        <v>1</v>
      </c>
      <c s="36">
        <v>0</v>
      </c>
      <c s="36">
        <f>ROUND(G103*H103,6)</f>
      </c>
      <c r="L103" s="38">
        <v>0</v>
      </c>
      <c s="32">
        <f>ROUND(ROUND(L103,2)*ROUND(G103,3),2)</f>
      </c>
      <c s="36" t="s">
        <v>55</v>
      </c>
      <c>
        <f>(M103*21)/100</f>
      </c>
      <c t="s">
        <v>28</v>
      </c>
    </row>
    <row r="104" spans="1:5" ht="25.5">
      <c r="A104" s="35" t="s">
        <v>56</v>
      </c>
      <c r="E104" s="39" t="s">
        <v>1712</v>
      </c>
    </row>
    <row r="105" spans="1:5" ht="12.75">
      <c r="A105" s="35" t="s">
        <v>57</v>
      </c>
      <c r="E105" s="40" t="s">
        <v>5</v>
      </c>
    </row>
    <row r="106" spans="1:5" ht="76.5">
      <c r="A106" t="s">
        <v>59</v>
      </c>
      <c r="E106" s="39" t="s">
        <v>1676</v>
      </c>
    </row>
    <row r="107" spans="1:16" ht="25.5">
      <c r="A107" t="s">
        <v>50</v>
      </c>
      <c s="34" t="s">
        <v>1342</v>
      </c>
      <c s="34" t="s">
        <v>1715</v>
      </c>
      <c s="35" t="s">
        <v>5</v>
      </c>
      <c s="6" t="s">
        <v>1712</v>
      </c>
      <c s="36" t="s">
        <v>244</v>
      </c>
      <c s="37">
        <v>1</v>
      </c>
      <c s="36">
        <v>0</v>
      </c>
      <c s="36">
        <f>ROUND(G107*H107,6)</f>
      </c>
      <c r="L107" s="38">
        <v>0</v>
      </c>
      <c s="32">
        <f>ROUND(ROUND(L107,2)*ROUND(G107,3),2)</f>
      </c>
      <c s="36" t="s">
        <v>55</v>
      </c>
      <c>
        <f>(M107*21)/100</f>
      </c>
      <c t="s">
        <v>28</v>
      </c>
    </row>
    <row r="108" spans="1:5" ht="25.5">
      <c r="A108" s="35" t="s">
        <v>56</v>
      </c>
      <c r="E108" s="39" t="s">
        <v>1712</v>
      </c>
    </row>
    <row r="109" spans="1:5" ht="12.75">
      <c r="A109" s="35" t="s">
        <v>57</v>
      </c>
      <c r="E109" s="40" t="s">
        <v>5</v>
      </c>
    </row>
    <row r="110" spans="1:5" ht="76.5">
      <c r="A110" t="s">
        <v>59</v>
      </c>
      <c r="E110" s="39" t="s">
        <v>1676</v>
      </c>
    </row>
    <row r="111" spans="1:16" ht="25.5">
      <c r="A111" t="s">
        <v>50</v>
      </c>
      <c s="34" t="s">
        <v>1716</v>
      </c>
      <c s="34" t="s">
        <v>1717</v>
      </c>
      <c s="35" t="s">
        <v>5</v>
      </c>
      <c s="6" t="s">
        <v>1712</v>
      </c>
      <c s="36" t="s">
        <v>244</v>
      </c>
      <c s="37">
        <v>1</v>
      </c>
      <c s="36">
        <v>0</v>
      </c>
      <c s="36">
        <f>ROUND(G111*H111,6)</f>
      </c>
      <c r="L111" s="38">
        <v>0</v>
      </c>
      <c s="32">
        <f>ROUND(ROUND(L111,2)*ROUND(G111,3),2)</f>
      </c>
      <c s="36" t="s">
        <v>55</v>
      </c>
      <c>
        <f>(M111*21)/100</f>
      </c>
      <c t="s">
        <v>28</v>
      </c>
    </row>
    <row r="112" spans="1:5" ht="25.5">
      <c r="A112" s="35" t="s">
        <v>56</v>
      </c>
      <c r="E112" s="39" t="s">
        <v>1712</v>
      </c>
    </row>
    <row r="113" spans="1:5" ht="12.75">
      <c r="A113" s="35" t="s">
        <v>57</v>
      </c>
      <c r="E113" s="40" t="s">
        <v>5</v>
      </c>
    </row>
    <row r="114" spans="1:5" ht="76.5">
      <c r="A114" t="s">
        <v>59</v>
      </c>
      <c r="E114" s="39" t="s">
        <v>1676</v>
      </c>
    </row>
    <row r="115" spans="1:16" ht="25.5">
      <c r="A115" t="s">
        <v>50</v>
      </c>
      <c s="34" t="s">
        <v>1718</v>
      </c>
      <c s="34" t="s">
        <v>1719</v>
      </c>
      <c s="35" t="s">
        <v>5</v>
      </c>
      <c s="6" t="s">
        <v>1712</v>
      </c>
      <c s="36" t="s">
        <v>244</v>
      </c>
      <c s="37">
        <v>1</v>
      </c>
      <c s="36">
        <v>0</v>
      </c>
      <c s="36">
        <f>ROUND(G115*H115,6)</f>
      </c>
      <c r="L115" s="38">
        <v>0</v>
      </c>
      <c s="32">
        <f>ROUND(ROUND(L115,2)*ROUND(G115,3),2)</f>
      </c>
      <c s="36" t="s">
        <v>55</v>
      </c>
      <c>
        <f>(M115*21)/100</f>
      </c>
      <c t="s">
        <v>28</v>
      </c>
    </row>
    <row r="116" spans="1:5" ht="25.5">
      <c r="A116" s="35" t="s">
        <v>56</v>
      </c>
      <c r="E116" s="39" t="s">
        <v>1712</v>
      </c>
    </row>
    <row r="117" spans="1:5" ht="12.75">
      <c r="A117" s="35" t="s">
        <v>57</v>
      </c>
      <c r="E117" s="40" t="s">
        <v>5</v>
      </c>
    </row>
    <row r="118" spans="1:5" ht="76.5">
      <c r="A118" t="s">
        <v>59</v>
      </c>
      <c r="E118" s="39" t="s">
        <v>1676</v>
      </c>
    </row>
    <row r="119" spans="1:16" ht="25.5">
      <c r="A119" t="s">
        <v>50</v>
      </c>
      <c s="34" t="s">
        <v>1720</v>
      </c>
      <c s="34" t="s">
        <v>1721</v>
      </c>
      <c s="35" t="s">
        <v>5</v>
      </c>
      <c s="6" t="s">
        <v>1722</v>
      </c>
      <c s="36" t="s">
        <v>244</v>
      </c>
      <c s="37">
        <v>1</v>
      </c>
      <c s="36">
        <v>0</v>
      </c>
      <c s="36">
        <f>ROUND(G119*H119,6)</f>
      </c>
      <c r="L119" s="38">
        <v>0</v>
      </c>
      <c s="32">
        <f>ROUND(ROUND(L119,2)*ROUND(G119,3),2)</f>
      </c>
      <c s="36" t="s">
        <v>55</v>
      </c>
      <c>
        <f>(M119*21)/100</f>
      </c>
      <c t="s">
        <v>28</v>
      </c>
    </row>
    <row r="120" spans="1:5" ht="25.5">
      <c r="A120" s="35" t="s">
        <v>56</v>
      </c>
      <c r="E120" s="39" t="s">
        <v>1722</v>
      </c>
    </row>
    <row r="121" spans="1:5" ht="12.75">
      <c r="A121" s="35" t="s">
        <v>57</v>
      </c>
      <c r="E121" s="40" t="s">
        <v>5</v>
      </c>
    </row>
    <row r="122" spans="1:5" ht="76.5">
      <c r="A122" t="s">
        <v>59</v>
      </c>
      <c r="E122" s="39" t="s">
        <v>1676</v>
      </c>
    </row>
    <row r="123" spans="1:16" ht="25.5">
      <c r="A123" t="s">
        <v>50</v>
      </c>
      <c s="34" t="s">
        <v>1723</v>
      </c>
      <c s="34" t="s">
        <v>1724</v>
      </c>
      <c s="35" t="s">
        <v>5</v>
      </c>
      <c s="6" t="s">
        <v>1722</v>
      </c>
      <c s="36" t="s">
        <v>244</v>
      </c>
      <c s="37">
        <v>1</v>
      </c>
      <c s="36">
        <v>0</v>
      </c>
      <c s="36">
        <f>ROUND(G123*H123,6)</f>
      </c>
      <c r="L123" s="38">
        <v>0</v>
      </c>
      <c s="32">
        <f>ROUND(ROUND(L123,2)*ROUND(G123,3),2)</f>
      </c>
      <c s="36" t="s">
        <v>55</v>
      </c>
      <c>
        <f>(M123*21)/100</f>
      </c>
      <c t="s">
        <v>28</v>
      </c>
    </row>
    <row r="124" spans="1:5" ht="25.5">
      <c r="A124" s="35" t="s">
        <v>56</v>
      </c>
      <c r="E124" s="39" t="s">
        <v>1722</v>
      </c>
    </row>
    <row r="125" spans="1:5" ht="12.75">
      <c r="A125" s="35" t="s">
        <v>57</v>
      </c>
      <c r="E125" s="40" t="s">
        <v>5</v>
      </c>
    </row>
    <row r="126" spans="1:5" ht="76.5">
      <c r="A126" t="s">
        <v>59</v>
      </c>
      <c r="E126" s="39" t="s">
        <v>1676</v>
      </c>
    </row>
    <row r="127" spans="1:16" ht="25.5">
      <c r="A127" t="s">
        <v>50</v>
      </c>
      <c s="34" t="s">
        <v>1725</v>
      </c>
      <c s="34" t="s">
        <v>1726</v>
      </c>
      <c s="35" t="s">
        <v>5</v>
      </c>
      <c s="6" t="s">
        <v>1727</v>
      </c>
      <c s="36" t="s">
        <v>244</v>
      </c>
      <c s="37">
        <v>1</v>
      </c>
      <c s="36">
        <v>0</v>
      </c>
      <c s="36">
        <f>ROUND(G127*H127,6)</f>
      </c>
      <c r="L127" s="38">
        <v>0</v>
      </c>
      <c s="32">
        <f>ROUND(ROUND(L127,2)*ROUND(G127,3),2)</f>
      </c>
      <c s="36" t="s">
        <v>55</v>
      </c>
      <c>
        <f>(M127*21)/100</f>
      </c>
      <c t="s">
        <v>28</v>
      </c>
    </row>
    <row r="128" spans="1:5" ht="25.5">
      <c r="A128" s="35" t="s">
        <v>56</v>
      </c>
      <c r="E128" s="39" t="s">
        <v>1727</v>
      </c>
    </row>
    <row r="129" spans="1:5" ht="12.75">
      <c r="A129" s="35" t="s">
        <v>57</v>
      </c>
      <c r="E129" s="40" t="s">
        <v>5</v>
      </c>
    </row>
    <row r="130" spans="1:5" ht="76.5">
      <c r="A130" t="s">
        <v>59</v>
      </c>
      <c r="E130" s="39" t="s">
        <v>1676</v>
      </c>
    </row>
    <row r="131" spans="1:16" ht="25.5">
      <c r="A131" t="s">
        <v>50</v>
      </c>
      <c s="34" t="s">
        <v>1728</v>
      </c>
      <c s="34" t="s">
        <v>1729</v>
      </c>
      <c s="35" t="s">
        <v>5</v>
      </c>
      <c s="6" t="s">
        <v>1727</v>
      </c>
      <c s="36" t="s">
        <v>244</v>
      </c>
      <c s="37">
        <v>1</v>
      </c>
      <c s="36">
        <v>0</v>
      </c>
      <c s="36">
        <f>ROUND(G131*H131,6)</f>
      </c>
      <c r="L131" s="38">
        <v>0</v>
      </c>
      <c s="32">
        <f>ROUND(ROUND(L131,2)*ROUND(G131,3),2)</f>
      </c>
      <c s="36" t="s">
        <v>55</v>
      </c>
      <c>
        <f>(M131*21)/100</f>
      </c>
      <c t="s">
        <v>28</v>
      </c>
    </row>
    <row r="132" spans="1:5" ht="25.5">
      <c r="A132" s="35" t="s">
        <v>56</v>
      </c>
      <c r="E132" s="39" t="s">
        <v>1727</v>
      </c>
    </row>
    <row r="133" spans="1:5" ht="12.75">
      <c r="A133" s="35" t="s">
        <v>57</v>
      </c>
      <c r="E133" s="40" t="s">
        <v>5</v>
      </c>
    </row>
    <row r="134" spans="1:5" ht="76.5">
      <c r="A134" t="s">
        <v>59</v>
      </c>
      <c r="E134" s="39" t="s">
        <v>1676</v>
      </c>
    </row>
    <row r="135" spans="1:16" ht="25.5">
      <c r="A135" t="s">
        <v>50</v>
      </c>
      <c s="34" t="s">
        <v>1730</v>
      </c>
      <c s="34" t="s">
        <v>1731</v>
      </c>
      <c s="35" t="s">
        <v>5</v>
      </c>
      <c s="6" t="s">
        <v>1732</v>
      </c>
      <c s="36" t="s">
        <v>244</v>
      </c>
      <c s="37">
        <v>1</v>
      </c>
      <c s="36">
        <v>0</v>
      </c>
      <c s="36">
        <f>ROUND(G135*H135,6)</f>
      </c>
      <c r="L135" s="38">
        <v>0</v>
      </c>
      <c s="32">
        <f>ROUND(ROUND(L135,2)*ROUND(G135,3),2)</f>
      </c>
      <c s="36" t="s">
        <v>55</v>
      </c>
      <c>
        <f>(M135*21)/100</f>
      </c>
      <c t="s">
        <v>28</v>
      </c>
    </row>
    <row r="136" spans="1:5" ht="25.5">
      <c r="A136" s="35" t="s">
        <v>56</v>
      </c>
      <c r="E136" s="39" t="s">
        <v>1732</v>
      </c>
    </row>
    <row r="137" spans="1:5" ht="12.75">
      <c r="A137" s="35" t="s">
        <v>57</v>
      </c>
      <c r="E137" s="40" t="s">
        <v>5</v>
      </c>
    </row>
    <row r="138" spans="1:5" ht="76.5">
      <c r="A138" t="s">
        <v>59</v>
      </c>
      <c r="E138" s="39" t="s">
        <v>1676</v>
      </c>
    </row>
    <row r="139" spans="1:16" ht="25.5">
      <c r="A139" t="s">
        <v>50</v>
      </c>
      <c s="34" t="s">
        <v>1733</v>
      </c>
      <c s="34" t="s">
        <v>1734</v>
      </c>
      <c s="35" t="s">
        <v>5</v>
      </c>
      <c s="6" t="s">
        <v>1735</v>
      </c>
      <c s="36" t="s">
        <v>244</v>
      </c>
      <c s="37">
        <v>1</v>
      </c>
      <c s="36">
        <v>0</v>
      </c>
      <c s="36">
        <f>ROUND(G139*H139,6)</f>
      </c>
      <c r="L139" s="38">
        <v>0</v>
      </c>
      <c s="32">
        <f>ROUND(ROUND(L139,2)*ROUND(G139,3),2)</f>
      </c>
      <c s="36" t="s">
        <v>55</v>
      </c>
      <c>
        <f>(M139*21)/100</f>
      </c>
      <c t="s">
        <v>28</v>
      </c>
    </row>
    <row r="140" spans="1:5" ht="25.5">
      <c r="A140" s="35" t="s">
        <v>56</v>
      </c>
      <c r="E140" s="39" t="s">
        <v>1736</v>
      </c>
    </row>
    <row r="141" spans="1:5" ht="12.75">
      <c r="A141" s="35" t="s">
        <v>57</v>
      </c>
      <c r="E141" s="40" t="s">
        <v>5</v>
      </c>
    </row>
    <row r="142" spans="1:5" ht="76.5">
      <c r="A142" t="s">
        <v>59</v>
      </c>
      <c r="E142" s="39" t="s">
        <v>1676</v>
      </c>
    </row>
    <row r="143" spans="1:16" ht="25.5">
      <c r="A143" t="s">
        <v>50</v>
      </c>
      <c s="34" t="s">
        <v>1737</v>
      </c>
      <c s="34" t="s">
        <v>1738</v>
      </c>
      <c s="35" t="s">
        <v>5</v>
      </c>
      <c s="6" t="s">
        <v>1732</v>
      </c>
      <c s="36" t="s">
        <v>244</v>
      </c>
      <c s="37">
        <v>4</v>
      </c>
      <c s="36">
        <v>0</v>
      </c>
      <c s="36">
        <f>ROUND(G143*H143,6)</f>
      </c>
      <c r="L143" s="38">
        <v>0</v>
      </c>
      <c s="32">
        <f>ROUND(ROUND(L143,2)*ROUND(G143,3),2)</f>
      </c>
      <c s="36" t="s">
        <v>55</v>
      </c>
      <c>
        <f>(M143*21)/100</f>
      </c>
      <c t="s">
        <v>28</v>
      </c>
    </row>
    <row r="144" spans="1:5" ht="25.5">
      <c r="A144" s="35" t="s">
        <v>56</v>
      </c>
      <c r="E144" s="39" t="s">
        <v>1732</v>
      </c>
    </row>
    <row r="145" spans="1:5" ht="12.75">
      <c r="A145" s="35" t="s">
        <v>57</v>
      </c>
      <c r="E145" s="40" t="s">
        <v>5</v>
      </c>
    </row>
    <row r="146" spans="1:5" ht="76.5">
      <c r="A146" t="s">
        <v>59</v>
      </c>
      <c r="E146" s="39" t="s">
        <v>1676</v>
      </c>
    </row>
    <row r="147" spans="1:16" ht="25.5">
      <c r="A147" t="s">
        <v>50</v>
      </c>
      <c s="34" t="s">
        <v>1739</v>
      </c>
      <c s="34" t="s">
        <v>1740</v>
      </c>
      <c s="35" t="s">
        <v>5</v>
      </c>
      <c s="6" t="s">
        <v>1732</v>
      </c>
      <c s="36" t="s">
        <v>244</v>
      </c>
      <c s="37">
        <v>1</v>
      </c>
      <c s="36">
        <v>0</v>
      </c>
      <c s="36">
        <f>ROUND(G147*H147,6)</f>
      </c>
      <c r="L147" s="38">
        <v>0</v>
      </c>
      <c s="32">
        <f>ROUND(ROUND(L147,2)*ROUND(G147,3),2)</f>
      </c>
      <c s="36" t="s">
        <v>55</v>
      </c>
      <c>
        <f>(M147*21)/100</f>
      </c>
      <c t="s">
        <v>28</v>
      </c>
    </row>
    <row r="148" spans="1:5" ht="25.5">
      <c r="A148" s="35" t="s">
        <v>56</v>
      </c>
      <c r="E148" s="39" t="s">
        <v>1732</v>
      </c>
    </row>
    <row r="149" spans="1:5" ht="12.75">
      <c r="A149" s="35" t="s">
        <v>57</v>
      </c>
      <c r="E149" s="40" t="s">
        <v>5</v>
      </c>
    </row>
    <row r="150" spans="1:5" ht="76.5">
      <c r="A150" t="s">
        <v>59</v>
      </c>
      <c r="E150" s="39" t="s">
        <v>1676</v>
      </c>
    </row>
    <row r="151" spans="1:16" ht="25.5">
      <c r="A151" t="s">
        <v>50</v>
      </c>
      <c s="34" t="s">
        <v>1346</v>
      </c>
      <c s="34" t="s">
        <v>1741</v>
      </c>
      <c s="35" t="s">
        <v>5</v>
      </c>
      <c s="6" t="s">
        <v>1742</v>
      </c>
      <c s="36" t="s">
        <v>244</v>
      </c>
      <c s="37">
        <v>1</v>
      </c>
      <c s="36">
        <v>0</v>
      </c>
      <c s="36">
        <f>ROUND(G151*H151,6)</f>
      </c>
      <c r="L151" s="38">
        <v>0</v>
      </c>
      <c s="32">
        <f>ROUND(ROUND(L151,2)*ROUND(G151,3),2)</f>
      </c>
      <c s="36" t="s">
        <v>55</v>
      </c>
      <c>
        <f>(M151*21)/100</f>
      </c>
      <c t="s">
        <v>28</v>
      </c>
    </row>
    <row r="152" spans="1:5" ht="25.5">
      <c r="A152" s="35" t="s">
        <v>56</v>
      </c>
      <c r="E152" s="39" t="s">
        <v>1742</v>
      </c>
    </row>
    <row r="153" spans="1:5" ht="12.75">
      <c r="A153" s="35" t="s">
        <v>57</v>
      </c>
      <c r="E153" s="40" t="s">
        <v>5</v>
      </c>
    </row>
    <row r="154" spans="1:5" ht="76.5">
      <c r="A154" t="s">
        <v>59</v>
      </c>
      <c r="E154" s="39" t="s">
        <v>1676</v>
      </c>
    </row>
    <row r="155" spans="1:13" ht="12.75">
      <c r="A155" t="s">
        <v>47</v>
      </c>
      <c r="C155" s="31" t="s">
        <v>1743</v>
      </c>
      <c r="E155" s="33" t="s">
        <v>1744</v>
      </c>
      <c r="J155" s="32">
        <f>0</f>
      </c>
      <c s="32">
        <f>0</f>
      </c>
      <c s="32">
        <f>0+L156+L160+L164+L168+L172</f>
      </c>
      <c s="32">
        <f>0+M156+M160+M164+M168+M172</f>
      </c>
    </row>
    <row r="156" spans="1:16" ht="38.25">
      <c r="A156" t="s">
        <v>50</v>
      </c>
      <c s="34" t="s">
        <v>1351</v>
      </c>
      <c s="34" t="s">
        <v>1745</v>
      </c>
      <c s="35" t="s">
        <v>5</v>
      </c>
      <c s="6" t="s">
        <v>1746</v>
      </c>
      <c s="36" t="s">
        <v>244</v>
      </c>
      <c s="37">
        <v>1</v>
      </c>
      <c s="36">
        <v>0</v>
      </c>
      <c s="36">
        <f>ROUND(G156*H156,6)</f>
      </c>
      <c r="L156" s="38">
        <v>0</v>
      </c>
      <c s="32">
        <f>ROUND(ROUND(L156,2)*ROUND(G156,3),2)</f>
      </c>
      <c s="36" t="s">
        <v>55</v>
      </c>
      <c>
        <f>(M156*21)/100</f>
      </c>
      <c t="s">
        <v>28</v>
      </c>
    </row>
    <row r="157" spans="1:5" ht="38.25">
      <c r="A157" s="35" t="s">
        <v>56</v>
      </c>
      <c r="E157" s="39" t="s">
        <v>1747</v>
      </c>
    </row>
    <row r="158" spans="1:5" ht="12.75">
      <c r="A158" s="35" t="s">
        <v>57</v>
      </c>
      <c r="E158" s="40" t="s">
        <v>5</v>
      </c>
    </row>
    <row r="159" spans="1:5" ht="76.5">
      <c r="A159" t="s">
        <v>59</v>
      </c>
      <c r="E159" s="39" t="s">
        <v>1676</v>
      </c>
    </row>
    <row r="160" spans="1:16" ht="25.5">
      <c r="A160" t="s">
        <v>50</v>
      </c>
      <c s="34" t="s">
        <v>1354</v>
      </c>
      <c s="34" t="s">
        <v>1748</v>
      </c>
      <c s="35" t="s">
        <v>5</v>
      </c>
      <c s="6" t="s">
        <v>1749</v>
      </c>
      <c s="36" t="s">
        <v>244</v>
      </c>
      <c s="37">
        <v>1</v>
      </c>
      <c s="36">
        <v>0</v>
      </c>
      <c s="36">
        <f>ROUND(G160*H160,6)</f>
      </c>
      <c r="L160" s="38">
        <v>0</v>
      </c>
      <c s="32">
        <f>ROUND(ROUND(L160,2)*ROUND(G160,3),2)</f>
      </c>
      <c s="36" t="s">
        <v>55</v>
      </c>
      <c>
        <f>(M160*21)/100</f>
      </c>
      <c t="s">
        <v>28</v>
      </c>
    </row>
    <row r="161" spans="1:5" ht="38.25">
      <c r="A161" s="35" t="s">
        <v>56</v>
      </c>
      <c r="E161" s="39" t="s">
        <v>1750</v>
      </c>
    </row>
    <row r="162" spans="1:5" ht="12.75">
      <c r="A162" s="35" t="s">
        <v>57</v>
      </c>
      <c r="E162" s="40" t="s">
        <v>5</v>
      </c>
    </row>
    <row r="163" spans="1:5" ht="76.5">
      <c r="A163" t="s">
        <v>59</v>
      </c>
      <c r="E163" s="39" t="s">
        <v>1676</v>
      </c>
    </row>
    <row r="164" spans="1:16" ht="38.25">
      <c r="A164" t="s">
        <v>50</v>
      </c>
      <c s="34" t="s">
        <v>1359</v>
      </c>
      <c s="34" t="s">
        <v>1751</v>
      </c>
      <c s="35" t="s">
        <v>5</v>
      </c>
      <c s="6" t="s">
        <v>1752</v>
      </c>
      <c s="36" t="s">
        <v>244</v>
      </c>
      <c s="37">
        <v>1</v>
      </c>
      <c s="36">
        <v>0</v>
      </c>
      <c s="36">
        <f>ROUND(G164*H164,6)</f>
      </c>
      <c r="L164" s="38">
        <v>0</v>
      </c>
      <c s="32">
        <f>ROUND(ROUND(L164,2)*ROUND(G164,3),2)</f>
      </c>
      <c s="36" t="s">
        <v>55</v>
      </c>
      <c>
        <f>(M164*21)/100</f>
      </c>
      <c t="s">
        <v>28</v>
      </c>
    </row>
    <row r="165" spans="1:5" ht="38.25">
      <c r="A165" s="35" t="s">
        <v>56</v>
      </c>
      <c r="E165" s="39" t="s">
        <v>1753</v>
      </c>
    </row>
    <row r="166" spans="1:5" ht="12.75">
      <c r="A166" s="35" t="s">
        <v>57</v>
      </c>
      <c r="E166" s="40" t="s">
        <v>5</v>
      </c>
    </row>
    <row r="167" spans="1:5" ht="76.5">
      <c r="A167" t="s">
        <v>59</v>
      </c>
      <c r="E167" s="39" t="s">
        <v>1676</v>
      </c>
    </row>
    <row r="168" spans="1:16" ht="38.25">
      <c r="A168" t="s">
        <v>50</v>
      </c>
      <c s="34" t="s">
        <v>1362</v>
      </c>
      <c s="34" t="s">
        <v>1754</v>
      </c>
      <c s="35" t="s">
        <v>5</v>
      </c>
      <c s="6" t="s">
        <v>1755</v>
      </c>
      <c s="36" t="s">
        <v>244</v>
      </c>
      <c s="37">
        <v>1</v>
      </c>
      <c s="36">
        <v>0</v>
      </c>
      <c s="36">
        <f>ROUND(G168*H168,6)</f>
      </c>
      <c r="L168" s="38">
        <v>0</v>
      </c>
      <c s="32">
        <f>ROUND(ROUND(L168,2)*ROUND(G168,3),2)</f>
      </c>
      <c s="36" t="s">
        <v>55</v>
      </c>
      <c>
        <f>(M168*21)/100</f>
      </c>
      <c t="s">
        <v>28</v>
      </c>
    </row>
    <row r="169" spans="1:5" ht="38.25">
      <c r="A169" s="35" t="s">
        <v>56</v>
      </c>
      <c r="E169" s="39" t="s">
        <v>1756</v>
      </c>
    </row>
    <row r="170" spans="1:5" ht="12.75">
      <c r="A170" s="35" t="s">
        <v>57</v>
      </c>
      <c r="E170" s="40" t="s">
        <v>5</v>
      </c>
    </row>
    <row r="171" spans="1:5" ht="76.5">
      <c r="A171" t="s">
        <v>59</v>
      </c>
      <c r="E171" s="39" t="s">
        <v>1676</v>
      </c>
    </row>
    <row r="172" spans="1:16" ht="38.25">
      <c r="A172" t="s">
        <v>50</v>
      </c>
      <c s="34" t="s">
        <v>1366</v>
      </c>
      <c s="34" t="s">
        <v>1757</v>
      </c>
      <c s="35" t="s">
        <v>5</v>
      </c>
      <c s="6" t="s">
        <v>1758</v>
      </c>
      <c s="36" t="s">
        <v>244</v>
      </c>
      <c s="37">
        <v>1</v>
      </c>
      <c s="36">
        <v>0</v>
      </c>
      <c s="36">
        <f>ROUND(G172*H172,6)</f>
      </c>
      <c r="L172" s="38">
        <v>0</v>
      </c>
      <c s="32">
        <f>ROUND(ROUND(L172,2)*ROUND(G172,3),2)</f>
      </c>
      <c s="36" t="s">
        <v>55</v>
      </c>
      <c>
        <f>(M172*21)/100</f>
      </c>
      <c t="s">
        <v>28</v>
      </c>
    </row>
    <row r="173" spans="1:5" ht="38.25">
      <c r="A173" s="35" t="s">
        <v>56</v>
      </c>
      <c r="E173" s="39" t="s">
        <v>1759</v>
      </c>
    </row>
    <row r="174" spans="1:5" ht="12.75">
      <c r="A174" s="35" t="s">
        <v>57</v>
      </c>
      <c r="E174" s="40" t="s">
        <v>5</v>
      </c>
    </row>
    <row r="175" spans="1:5" ht="76.5">
      <c r="A175" t="s">
        <v>59</v>
      </c>
      <c r="E175" s="39" t="s">
        <v>1676</v>
      </c>
    </row>
    <row r="176" spans="1:13" ht="12.75">
      <c r="A176" t="s">
        <v>47</v>
      </c>
      <c r="C176" s="31" t="s">
        <v>1760</v>
      </c>
      <c r="E176" s="33" t="s">
        <v>1761</v>
      </c>
      <c r="J176" s="32">
        <f>0</f>
      </c>
      <c s="32">
        <f>0</f>
      </c>
      <c s="32">
        <f>0+L177+L181+L185+L189+L193+L197+L201+L205+L209+L213+L217+L221+L225+L229+L233+L237</f>
      </c>
      <c s="32">
        <f>0+M177+M181+M185+M189+M193+M197+M201+M205+M209+M213+M217+M221+M225+M229+M233+M237</f>
      </c>
    </row>
    <row r="177" spans="1:16" ht="25.5">
      <c r="A177" t="s">
        <v>50</v>
      </c>
      <c s="34" t="s">
        <v>1371</v>
      </c>
      <c s="34" t="s">
        <v>1762</v>
      </c>
      <c s="35" t="s">
        <v>5</v>
      </c>
      <c s="6" t="s">
        <v>1763</v>
      </c>
      <c s="36" t="s">
        <v>244</v>
      </c>
      <c s="37">
        <v>1</v>
      </c>
      <c s="36">
        <v>0</v>
      </c>
      <c s="36">
        <f>ROUND(G177*H177,6)</f>
      </c>
      <c r="L177" s="38">
        <v>0</v>
      </c>
      <c s="32">
        <f>ROUND(ROUND(L177,2)*ROUND(G177,3),2)</f>
      </c>
      <c s="36" t="s">
        <v>55</v>
      </c>
      <c>
        <f>(M177*21)/100</f>
      </c>
      <c t="s">
        <v>28</v>
      </c>
    </row>
    <row r="178" spans="1:5" ht="25.5">
      <c r="A178" s="35" t="s">
        <v>56</v>
      </c>
      <c r="E178" s="39" t="s">
        <v>1763</v>
      </c>
    </row>
    <row r="179" spans="1:5" ht="12.75">
      <c r="A179" s="35" t="s">
        <v>57</v>
      </c>
      <c r="E179" s="40" t="s">
        <v>5</v>
      </c>
    </row>
    <row r="180" spans="1:5" ht="76.5">
      <c r="A180" t="s">
        <v>59</v>
      </c>
      <c r="E180" s="39" t="s">
        <v>1676</v>
      </c>
    </row>
    <row r="181" spans="1:16" ht="38.25">
      <c r="A181" t="s">
        <v>50</v>
      </c>
      <c s="34" t="s">
        <v>1375</v>
      </c>
      <c s="34" t="s">
        <v>1764</v>
      </c>
      <c s="35" t="s">
        <v>5</v>
      </c>
      <c s="6" t="s">
        <v>1765</v>
      </c>
      <c s="36" t="s">
        <v>244</v>
      </c>
      <c s="37">
        <v>1</v>
      </c>
      <c s="36">
        <v>0</v>
      </c>
      <c s="36">
        <f>ROUND(G181*H181,6)</f>
      </c>
      <c r="L181" s="38">
        <v>0</v>
      </c>
      <c s="32">
        <f>ROUND(ROUND(L181,2)*ROUND(G181,3),2)</f>
      </c>
      <c s="36" t="s">
        <v>55</v>
      </c>
      <c>
        <f>(M181*21)/100</f>
      </c>
      <c t="s">
        <v>28</v>
      </c>
    </row>
    <row r="182" spans="1:5" ht="38.25">
      <c r="A182" s="35" t="s">
        <v>56</v>
      </c>
      <c r="E182" s="39" t="s">
        <v>1766</v>
      </c>
    </row>
    <row r="183" spans="1:5" ht="12.75">
      <c r="A183" s="35" t="s">
        <v>57</v>
      </c>
      <c r="E183" s="40" t="s">
        <v>5</v>
      </c>
    </row>
    <row r="184" spans="1:5" ht="76.5">
      <c r="A184" t="s">
        <v>59</v>
      </c>
      <c r="E184" s="39" t="s">
        <v>1676</v>
      </c>
    </row>
    <row r="185" spans="1:16" ht="38.25">
      <c r="A185" t="s">
        <v>50</v>
      </c>
      <c s="34" t="s">
        <v>1378</v>
      </c>
      <c s="34" t="s">
        <v>1767</v>
      </c>
      <c s="35" t="s">
        <v>5</v>
      </c>
      <c s="6" t="s">
        <v>1765</v>
      </c>
      <c s="36" t="s">
        <v>244</v>
      </c>
      <c s="37">
        <v>1</v>
      </c>
      <c s="36">
        <v>0</v>
      </c>
      <c s="36">
        <f>ROUND(G185*H185,6)</f>
      </c>
      <c r="L185" s="38">
        <v>0</v>
      </c>
      <c s="32">
        <f>ROUND(ROUND(L185,2)*ROUND(G185,3),2)</f>
      </c>
      <c s="36" t="s">
        <v>55</v>
      </c>
      <c>
        <f>(M185*21)/100</f>
      </c>
      <c t="s">
        <v>28</v>
      </c>
    </row>
    <row r="186" spans="1:5" ht="38.25">
      <c r="A186" s="35" t="s">
        <v>56</v>
      </c>
      <c r="E186" s="39" t="s">
        <v>1766</v>
      </c>
    </row>
    <row r="187" spans="1:5" ht="12.75">
      <c r="A187" s="35" t="s">
        <v>57</v>
      </c>
      <c r="E187" s="40" t="s">
        <v>5</v>
      </c>
    </row>
    <row r="188" spans="1:5" ht="76.5">
      <c r="A188" t="s">
        <v>59</v>
      </c>
      <c r="E188" s="39" t="s">
        <v>1676</v>
      </c>
    </row>
    <row r="189" spans="1:16" ht="25.5">
      <c r="A189" t="s">
        <v>50</v>
      </c>
      <c s="34" t="s">
        <v>1381</v>
      </c>
      <c s="34" t="s">
        <v>1768</v>
      </c>
      <c s="35" t="s">
        <v>5</v>
      </c>
      <c s="6" t="s">
        <v>1763</v>
      </c>
      <c s="36" t="s">
        <v>244</v>
      </c>
      <c s="37">
        <v>1</v>
      </c>
      <c s="36">
        <v>0</v>
      </c>
      <c s="36">
        <f>ROUND(G189*H189,6)</f>
      </c>
      <c r="L189" s="38">
        <v>0</v>
      </c>
      <c s="32">
        <f>ROUND(ROUND(L189,2)*ROUND(G189,3),2)</f>
      </c>
      <c s="36" t="s">
        <v>55</v>
      </c>
      <c>
        <f>(M189*21)/100</f>
      </c>
      <c t="s">
        <v>28</v>
      </c>
    </row>
    <row r="190" spans="1:5" ht="25.5">
      <c r="A190" s="35" t="s">
        <v>56</v>
      </c>
      <c r="E190" s="39" t="s">
        <v>1763</v>
      </c>
    </row>
    <row r="191" spans="1:5" ht="12.75">
      <c r="A191" s="35" t="s">
        <v>57</v>
      </c>
      <c r="E191" s="40" t="s">
        <v>5</v>
      </c>
    </row>
    <row r="192" spans="1:5" ht="76.5">
      <c r="A192" t="s">
        <v>59</v>
      </c>
      <c r="E192" s="39" t="s">
        <v>1676</v>
      </c>
    </row>
    <row r="193" spans="1:16" ht="38.25">
      <c r="A193" t="s">
        <v>50</v>
      </c>
      <c s="34" t="s">
        <v>1384</v>
      </c>
      <c s="34" t="s">
        <v>1769</v>
      </c>
      <c s="35" t="s">
        <v>5</v>
      </c>
      <c s="6" t="s">
        <v>1770</v>
      </c>
      <c s="36" t="s">
        <v>244</v>
      </c>
      <c s="37">
        <v>1</v>
      </c>
      <c s="36">
        <v>0</v>
      </c>
      <c s="36">
        <f>ROUND(G193*H193,6)</f>
      </c>
      <c r="L193" s="38">
        <v>0</v>
      </c>
      <c s="32">
        <f>ROUND(ROUND(L193,2)*ROUND(G193,3),2)</f>
      </c>
      <c s="36" t="s">
        <v>55</v>
      </c>
      <c>
        <f>(M193*21)/100</f>
      </c>
      <c t="s">
        <v>28</v>
      </c>
    </row>
    <row r="194" spans="1:5" ht="38.25">
      <c r="A194" s="35" t="s">
        <v>56</v>
      </c>
      <c r="E194" s="39" t="s">
        <v>1771</v>
      </c>
    </row>
    <row r="195" spans="1:5" ht="12.75">
      <c r="A195" s="35" t="s">
        <v>57</v>
      </c>
      <c r="E195" s="40" t="s">
        <v>5</v>
      </c>
    </row>
    <row r="196" spans="1:5" ht="76.5">
      <c r="A196" t="s">
        <v>59</v>
      </c>
      <c r="E196" s="39" t="s">
        <v>1676</v>
      </c>
    </row>
    <row r="197" spans="1:16" ht="25.5">
      <c r="A197" t="s">
        <v>50</v>
      </c>
      <c s="34" t="s">
        <v>1387</v>
      </c>
      <c s="34" t="s">
        <v>1772</v>
      </c>
      <c s="35" t="s">
        <v>5</v>
      </c>
      <c s="6" t="s">
        <v>1763</v>
      </c>
      <c s="36" t="s">
        <v>244</v>
      </c>
      <c s="37">
        <v>1</v>
      </c>
      <c s="36">
        <v>0</v>
      </c>
      <c s="36">
        <f>ROUND(G197*H197,6)</f>
      </c>
      <c r="L197" s="38">
        <v>0</v>
      </c>
      <c s="32">
        <f>ROUND(ROUND(L197,2)*ROUND(G197,3),2)</f>
      </c>
      <c s="36" t="s">
        <v>55</v>
      </c>
      <c>
        <f>(M197*21)/100</f>
      </c>
      <c t="s">
        <v>28</v>
      </c>
    </row>
    <row r="198" spans="1:5" ht="25.5">
      <c r="A198" s="35" t="s">
        <v>56</v>
      </c>
      <c r="E198" s="39" t="s">
        <v>1763</v>
      </c>
    </row>
    <row r="199" spans="1:5" ht="12.75">
      <c r="A199" s="35" t="s">
        <v>57</v>
      </c>
      <c r="E199" s="40" t="s">
        <v>5</v>
      </c>
    </row>
    <row r="200" spans="1:5" ht="76.5">
      <c r="A200" t="s">
        <v>59</v>
      </c>
      <c r="E200" s="39" t="s">
        <v>1676</v>
      </c>
    </row>
    <row r="201" spans="1:16" ht="38.25">
      <c r="A201" t="s">
        <v>50</v>
      </c>
      <c s="34" t="s">
        <v>1229</v>
      </c>
      <c s="34" t="s">
        <v>1773</v>
      </c>
      <c s="35" t="s">
        <v>5</v>
      </c>
      <c s="6" t="s">
        <v>1765</v>
      </c>
      <c s="36" t="s">
        <v>244</v>
      </c>
      <c s="37">
        <v>1</v>
      </c>
      <c s="36">
        <v>0</v>
      </c>
      <c s="36">
        <f>ROUND(G201*H201,6)</f>
      </c>
      <c r="L201" s="38">
        <v>0</v>
      </c>
      <c s="32">
        <f>ROUND(ROUND(L201,2)*ROUND(G201,3),2)</f>
      </c>
      <c s="36" t="s">
        <v>55</v>
      </c>
      <c>
        <f>(M201*21)/100</f>
      </c>
      <c t="s">
        <v>28</v>
      </c>
    </row>
    <row r="202" spans="1:5" ht="38.25">
      <c r="A202" s="35" t="s">
        <v>56</v>
      </c>
      <c r="E202" s="39" t="s">
        <v>1766</v>
      </c>
    </row>
    <row r="203" spans="1:5" ht="12.75">
      <c r="A203" s="35" t="s">
        <v>57</v>
      </c>
      <c r="E203" s="40" t="s">
        <v>5</v>
      </c>
    </row>
    <row r="204" spans="1:5" ht="76.5">
      <c r="A204" t="s">
        <v>59</v>
      </c>
      <c r="E204" s="39" t="s">
        <v>1676</v>
      </c>
    </row>
    <row r="205" spans="1:16" ht="25.5">
      <c r="A205" t="s">
        <v>50</v>
      </c>
      <c s="34" t="s">
        <v>1234</v>
      </c>
      <c s="34" t="s">
        <v>1774</v>
      </c>
      <c s="35" t="s">
        <v>5</v>
      </c>
      <c s="6" t="s">
        <v>1763</v>
      </c>
      <c s="36" t="s">
        <v>244</v>
      </c>
      <c s="37">
        <v>1</v>
      </c>
      <c s="36">
        <v>0</v>
      </c>
      <c s="36">
        <f>ROUND(G205*H205,6)</f>
      </c>
      <c r="L205" s="38">
        <v>0</v>
      </c>
      <c s="32">
        <f>ROUND(ROUND(L205,2)*ROUND(G205,3),2)</f>
      </c>
      <c s="36" t="s">
        <v>55</v>
      </c>
      <c>
        <f>(M205*21)/100</f>
      </c>
      <c t="s">
        <v>28</v>
      </c>
    </row>
    <row r="206" spans="1:5" ht="25.5">
      <c r="A206" s="35" t="s">
        <v>56</v>
      </c>
      <c r="E206" s="39" t="s">
        <v>1763</v>
      </c>
    </row>
    <row r="207" spans="1:5" ht="12.75">
      <c r="A207" s="35" t="s">
        <v>57</v>
      </c>
      <c r="E207" s="40" t="s">
        <v>5</v>
      </c>
    </row>
    <row r="208" spans="1:5" ht="76.5">
      <c r="A208" t="s">
        <v>59</v>
      </c>
      <c r="E208" s="39" t="s">
        <v>1676</v>
      </c>
    </row>
    <row r="209" spans="1:16" ht="25.5">
      <c r="A209" t="s">
        <v>50</v>
      </c>
      <c s="34" t="s">
        <v>1239</v>
      </c>
      <c s="34" t="s">
        <v>1775</v>
      </c>
      <c s="35" t="s">
        <v>5</v>
      </c>
      <c s="6" t="s">
        <v>1763</v>
      </c>
      <c s="36" t="s">
        <v>244</v>
      </c>
      <c s="37">
        <v>1</v>
      </c>
      <c s="36">
        <v>0</v>
      </c>
      <c s="36">
        <f>ROUND(G209*H209,6)</f>
      </c>
      <c r="L209" s="38">
        <v>0</v>
      </c>
      <c s="32">
        <f>ROUND(ROUND(L209,2)*ROUND(G209,3),2)</f>
      </c>
      <c s="36" t="s">
        <v>55</v>
      </c>
      <c>
        <f>(M209*21)/100</f>
      </c>
      <c t="s">
        <v>28</v>
      </c>
    </row>
    <row r="210" spans="1:5" ht="25.5">
      <c r="A210" s="35" t="s">
        <v>56</v>
      </c>
      <c r="E210" s="39" t="s">
        <v>1763</v>
      </c>
    </row>
    <row r="211" spans="1:5" ht="12.75">
      <c r="A211" s="35" t="s">
        <v>57</v>
      </c>
      <c r="E211" s="40" t="s">
        <v>5</v>
      </c>
    </row>
    <row r="212" spans="1:5" ht="76.5">
      <c r="A212" t="s">
        <v>59</v>
      </c>
      <c r="E212" s="39" t="s">
        <v>1676</v>
      </c>
    </row>
    <row r="213" spans="1:16" ht="25.5">
      <c r="A213" t="s">
        <v>50</v>
      </c>
      <c s="34" t="s">
        <v>1242</v>
      </c>
      <c s="34" t="s">
        <v>1776</v>
      </c>
      <c s="35" t="s">
        <v>5</v>
      </c>
      <c s="6" t="s">
        <v>1777</v>
      </c>
      <c s="36" t="s">
        <v>244</v>
      </c>
      <c s="37">
        <v>1</v>
      </c>
      <c s="36">
        <v>0</v>
      </c>
      <c s="36">
        <f>ROUND(G213*H213,6)</f>
      </c>
      <c r="L213" s="38">
        <v>0</v>
      </c>
      <c s="32">
        <f>ROUND(ROUND(L213,2)*ROUND(G213,3),2)</f>
      </c>
      <c s="36" t="s">
        <v>55</v>
      </c>
      <c>
        <f>(M213*21)/100</f>
      </c>
      <c t="s">
        <v>28</v>
      </c>
    </row>
    <row r="214" spans="1:5" ht="25.5">
      <c r="A214" s="35" t="s">
        <v>56</v>
      </c>
      <c r="E214" s="39" t="s">
        <v>1777</v>
      </c>
    </row>
    <row r="215" spans="1:5" ht="12.75">
      <c r="A215" s="35" t="s">
        <v>57</v>
      </c>
      <c r="E215" s="40" t="s">
        <v>5</v>
      </c>
    </row>
    <row r="216" spans="1:5" ht="76.5">
      <c r="A216" t="s">
        <v>59</v>
      </c>
      <c r="E216" s="39" t="s">
        <v>1676</v>
      </c>
    </row>
    <row r="217" spans="1:16" ht="12.75">
      <c r="A217" t="s">
        <v>50</v>
      </c>
      <c s="34" t="s">
        <v>1245</v>
      </c>
      <c s="34" t="s">
        <v>1778</v>
      </c>
      <c s="35" t="s">
        <v>5</v>
      </c>
      <c s="6" t="s">
        <v>1779</v>
      </c>
      <c s="36" t="s">
        <v>244</v>
      </c>
      <c s="37">
        <v>1</v>
      </c>
      <c s="36">
        <v>0</v>
      </c>
      <c s="36">
        <f>ROUND(G217*H217,6)</f>
      </c>
      <c r="L217" s="38">
        <v>0</v>
      </c>
      <c s="32">
        <f>ROUND(ROUND(L217,2)*ROUND(G217,3),2)</f>
      </c>
      <c s="36" t="s">
        <v>55</v>
      </c>
      <c>
        <f>(M217*21)/100</f>
      </c>
      <c t="s">
        <v>28</v>
      </c>
    </row>
    <row r="218" spans="1:5" ht="12.75">
      <c r="A218" s="35" t="s">
        <v>56</v>
      </c>
      <c r="E218" s="39" t="s">
        <v>1779</v>
      </c>
    </row>
    <row r="219" spans="1:5" ht="12.75">
      <c r="A219" s="35" t="s">
        <v>57</v>
      </c>
      <c r="E219" s="40" t="s">
        <v>5</v>
      </c>
    </row>
    <row r="220" spans="1:5" ht="76.5">
      <c r="A220" t="s">
        <v>59</v>
      </c>
      <c r="E220" s="39" t="s">
        <v>1676</v>
      </c>
    </row>
    <row r="221" spans="1:16" ht="25.5">
      <c r="A221" t="s">
        <v>50</v>
      </c>
      <c s="34" t="s">
        <v>1780</v>
      </c>
      <c s="34" t="s">
        <v>1781</v>
      </c>
      <c s="35" t="s">
        <v>5</v>
      </c>
      <c s="6" t="s">
        <v>1782</v>
      </c>
      <c s="36" t="s">
        <v>244</v>
      </c>
      <c s="37">
        <v>1</v>
      </c>
      <c s="36">
        <v>0</v>
      </c>
      <c s="36">
        <f>ROUND(G221*H221,6)</f>
      </c>
      <c r="L221" s="38">
        <v>0</v>
      </c>
      <c s="32">
        <f>ROUND(ROUND(L221,2)*ROUND(G221,3),2)</f>
      </c>
      <c s="36" t="s">
        <v>55</v>
      </c>
      <c>
        <f>(M221*21)/100</f>
      </c>
      <c t="s">
        <v>28</v>
      </c>
    </row>
    <row r="222" spans="1:5" ht="38.25">
      <c r="A222" s="35" t="s">
        <v>56</v>
      </c>
      <c r="E222" s="39" t="s">
        <v>1783</v>
      </c>
    </row>
    <row r="223" spans="1:5" ht="12.75">
      <c r="A223" s="35" t="s">
        <v>57</v>
      </c>
      <c r="E223" s="40" t="s">
        <v>5</v>
      </c>
    </row>
    <row r="224" spans="1:5" ht="76.5">
      <c r="A224" t="s">
        <v>59</v>
      </c>
      <c r="E224" s="39" t="s">
        <v>1676</v>
      </c>
    </row>
    <row r="225" spans="1:16" ht="25.5">
      <c r="A225" t="s">
        <v>50</v>
      </c>
      <c s="34" t="s">
        <v>1250</v>
      </c>
      <c s="34" t="s">
        <v>1784</v>
      </c>
      <c s="35" t="s">
        <v>5</v>
      </c>
      <c s="6" t="s">
        <v>1782</v>
      </c>
      <c s="36" t="s">
        <v>244</v>
      </c>
      <c s="37">
        <v>3</v>
      </c>
      <c s="36">
        <v>0</v>
      </c>
      <c s="36">
        <f>ROUND(G225*H225,6)</f>
      </c>
      <c r="L225" s="38">
        <v>0</v>
      </c>
      <c s="32">
        <f>ROUND(ROUND(L225,2)*ROUND(G225,3),2)</f>
      </c>
      <c s="36" t="s">
        <v>55</v>
      </c>
      <c>
        <f>(M225*21)/100</f>
      </c>
      <c t="s">
        <v>28</v>
      </c>
    </row>
    <row r="226" spans="1:5" ht="38.25">
      <c r="A226" s="35" t="s">
        <v>56</v>
      </c>
      <c r="E226" s="39" t="s">
        <v>1783</v>
      </c>
    </row>
    <row r="227" spans="1:5" ht="12.75">
      <c r="A227" s="35" t="s">
        <v>57</v>
      </c>
      <c r="E227" s="40" t="s">
        <v>5</v>
      </c>
    </row>
    <row r="228" spans="1:5" ht="76.5">
      <c r="A228" t="s">
        <v>59</v>
      </c>
      <c r="E228" s="39" t="s">
        <v>1676</v>
      </c>
    </row>
    <row r="229" spans="1:16" ht="25.5">
      <c r="A229" t="s">
        <v>50</v>
      </c>
      <c s="34" t="s">
        <v>1129</v>
      </c>
      <c s="34" t="s">
        <v>1785</v>
      </c>
      <c s="35" t="s">
        <v>5</v>
      </c>
      <c s="6" t="s">
        <v>1782</v>
      </c>
      <c s="36" t="s">
        <v>244</v>
      </c>
      <c s="37">
        <v>2</v>
      </c>
      <c s="36">
        <v>0</v>
      </c>
      <c s="36">
        <f>ROUND(G229*H229,6)</f>
      </c>
      <c r="L229" s="38">
        <v>0</v>
      </c>
      <c s="32">
        <f>ROUND(ROUND(L229,2)*ROUND(G229,3),2)</f>
      </c>
      <c s="36" t="s">
        <v>55</v>
      </c>
      <c>
        <f>(M229*21)/100</f>
      </c>
      <c t="s">
        <v>28</v>
      </c>
    </row>
    <row r="230" spans="1:5" ht="38.25">
      <c r="A230" s="35" t="s">
        <v>56</v>
      </c>
      <c r="E230" s="39" t="s">
        <v>1783</v>
      </c>
    </row>
    <row r="231" spans="1:5" ht="12.75">
      <c r="A231" s="35" t="s">
        <v>57</v>
      </c>
      <c r="E231" s="40" t="s">
        <v>5</v>
      </c>
    </row>
    <row r="232" spans="1:5" ht="76.5">
      <c r="A232" t="s">
        <v>59</v>
      </c>
      <c r="E232" s="39" t="s">
        <v>1676</v>
      </c>
    </row>
    <row r="233" spans="1:16" ht="25.5">
      <c r="A233" t="s">
        <v>50</v>
      </c>
      <c s="34" t="s">
        <v>1786</v>
      </c>
      <c s="34" t="s">
        <v>1787</v>
      </c>
      <c s="35" t="s">
        <v>5</v>
      </c>
      <c s="6" t="s">
        <v>1788</v>
      </c>
      <c s="36" t="s">
        <v>244</v>
      </c>
      <c s="37">
        <v>1</v>
      </c>
      <c s="36">
        <v>0</v>
      </c>
      <c s="36">
        <f>ROUND(G233*H233,6)</f>
      </c>
      <c r="L233" s="38">
        <v>0</v>
      </c>
      <c s="32">
        <f>ROUND(ROUND(L233,2)*ROUND(G233,3),2)</f>
      </c>
      <c s="36" t="s">
        <v>55</v>
      </c>
      <c>
        <f>(M233*21)/100</f>
      </c>
      <c t="s">
        <v>28</v>
      </c>
    </row>
    <row r="234" spans="1:5" ht="25.5">
      <c r="A234" s="35" t="s">
        <v>56</v>
      </c>
      <c r="E234" s="39" t="s">
        <v>1788</v>
      </c>
    </row>
    <row r="235" spans="1:5" ht="12.75">
      <c r="A235" s="35" t="s">
        <v>57</v>
      </c>
      <c r="E235" s="40" t="s">
        <v>5</v>
      </c>
    </row>
    <row r="236" spans="1:5" ht="76.5">
      <c r="A236" t="s">
        <v>59</v>
      </c>
      <c r="E236" s="39" t="s">
        <v>1676</v>
      </c>
    </row>
    <row r="237" spans="1:16" ht="25.5">
      <c r="A237" t="s">
        <v>50</v>
      </c>
      <c s="34" t="s">
        <v>1789</v>
      </c>
      <c s="34" t="s">
        <v>1790</v>
      </c>
      <c s="35" t="s">
        <v>5</v>
      </c>
      <c s="6" t="s">
        <v>1791</v>
      </c>
      <c s="36" t="s">
        <v>244</v>
      </c>
      <c s="37">
        <v>1</v>
      </c>
      <c s="36">
        <v>0</v>
      </c>
      <c s="36">
        <f>ROUND(G237*H237,6)</f>
      </c>
      <c r="L237" s="38">
        <v>0</v>
      </c>
      <c s="32">
        <f>ROUND(ROUND(L237,2)*ROUND(G237,3),2)</f>
      </c>
      <c s="36" t="s">
        <v>55</v>
      </c>
      <c>
        <f>(M237*21)/100</f>
      </c>
      <c t="s">
        <v>28</v>
      </c>
    </row>
    <row r="238" spans="1:5" ht="38.25">
      <c r="A238" s="35" t="s">
        <v>56</v>
      </c>
      <c r="E238" s="39" t="s">
        <v>1792</v>
      </c>
    </row>
    <row r="239" spans="1:5" ht="12.75">
      <c r="A239" s="35" t="s">
        <v>57</v>
      </c>
      <c r="E239" s="40" t="s">
        <v>5</v>
      </c>
    </row>
    <row r="240" spans="1:5" ht="76.5">
      <c r="A240" t="s">
        <v>59</v>
      </c>
      <c r="E240" s="39" t="s">
        <v>1676</v>
      </c>
    </row>
    <row r="241" spans="1:13" ht="12.75">
      <c r="A241" t="s">
        <v>47</v>
      </c>
      <c r="C241" s="31" t="s">
        <v>1793</v>
      </c>
      <c r="E241" s="33" t="s">
        <v>1794</v>
      </c>
      <c r="J241" s="32">
        <f>0</f>
      </c>
      <c s="32">
        <f>0</f>
      </c>
      <c s="32">
        <f>0+L242+L246+L250+L254+L258+L262+L266+L270+L274+L278+L282+L286</f>
      </c>
      <c s="32">
        <f>0+M242+M246+M250+M254+M258+M262+M266+M270+M274+M278+M282+M286</f>
      </c>
    </row>
    <row r="242" spans="1:16" ht="12.75">
      <c r="A242" t="s">
        <v>50</v>
      </c>
      <c s="34" t="s">
        <v>620</v>
      </c>
      <c s="34" t="s">
        <v>1795</v>
      </c>
      <c s="35" t="s">
        <v>5</v>
      </c>
      <c s="6" t="s">
        <v>1796</v>
      </c>
      <c s="36" t="s">
        <v>162</v>
      </c>
      <c s="37">
        <v>2</v>
      </c>
      <c s="36">
        <v>0</v>
      </c>
      <c s="36">
        <f>ROUND(G242*H242,6)</f>
      </c>
      <c r="L242" s="38">
        <v>0</v>
      </c>
      <c s="32">
        <f>ROUND(ROUND(L242,2)*ROUND(G242,3),2)</f>
      </c>
      <c s="36" t="s">
        <v>55</v>
      </c>
      <c>
        <f>(M242*21)/100</f>
      </c>
      <c t="s">
        <v>28</v>
      </c>
    </row>
    <row r="243" spans="1:5" ht="12.75">
      <c r="A243" s="35" t="s">
        <v>56</v>
      </c>
      <c r="E243" s="39" t="s">
        <v>1796</v>
      </c>
    </row>
    <row r="244" spans="1:5" ht="12.75">
      <c r="A244" s="35" t="s">
        <v>57</v>
      </c>
      <c r="E244" s="40" t="s">
        <v>1797</v>
      </c>
    </row>
    <row r="245" spans="1:5" ht="51">
      <c r="A245" t="s">
        <v>59</v>
      </c>
      <c r="E245" s="39" t="s">
        <v>1798</v>
      </c>
    </row>
    <row r="246" spans="1:16" ht="25.5">
      <c r="A246" t="s">
        <v>50</v>
      </c>
      <c s="34" t="s">
        <v>622</v>
      </c>
      <c s="34" t="s">
        <v>1799</v>
      </c>
      <c s="35" t="s">
        <v>5</v>
      </c>
      <c s="6" t="s">
        <v>1800</v>
      </c>
      <c s="36" t="s">
        <v>162</v>
      </c>
      <c s="37">
        <v>1</v>
      </c>
      <c s="36">
        <v>0</v>
      </c>
      <c s="36">
        <f>ROUND(G246*H246,6)</f>
      </c>
      <c r="L246" s="38">
        <v>0</v>
      </c>
      <c s="32">
        <f>ROUND(ROUND(L246,2)*ROUND(G246,3),2)</f>
      </c>
      <c s="36" t="s">
        <v>55</v>
      </c>
      <c>
        <f>(M246*21)/100</f>
      </c>
      <c t="s">
        <v>28</v>
      </c>
    </row>
    <row r="247" spans="1:5" ht="25.5">
      <c r="A247" s="35" t="s">
        <v>56</v>
      </c>
      <c r="E247" s="39" t="s">
        <v>1800</v>
      </c>
    </row>
    <row r="248" spans="1:5" ht="12.75">
      <c r="A248" s="35" t="s">
        <v>57</v>
      </c>
      <c r="E248" s="40" t="s">
        <v>1801</v>
      </c>
    </row>
    <row r="249" spans="1:5" ht="51">
      <c r="A249" t="s">
        <v>59</v>
      </c>
      <c r="E249" s="39" t="s">
        <v>1798</v>
      </c>
    </row>
    <row r="250" spans="1:16" ht="25.5">
      <c r="A250" t="s">
        <v>50</v>
      </c>
      <c s="34" t="s">
        <v>624</v>
      </c>
      <c s="34" t="s">
        <v>1802</v>
      </c>
      <c s="35" t="s">
        <v>5</v>
      </c>
      <c s="6" t="s">
        <v>1803</v>
      </c>
      <c s="36" t="s">
        <v>162</v>
      </c>
      <c s="37">
        <v>1</v>
      </c>
      <c s="36">
        <v>0</v>
      </c>
      <c s="36">
        <f>ROUND(G250*H250,6)</f>
      </c>
      <c r="L250" s="38">
        <v>0</v>
      </c>
      <c s="32">
        <f>ROUND(ROUND(L250,2)*ROUND(G250,3),2)</f>
      </c>
      <c s="36" t="s">
        <v>55</v>
      </c>
      <c>
        <f>(M250*21)/100</f>
      </c>
      <c t="s">
        <v>28</v>
      </c>
    </row>
    <row r="251" spans="1:5" ht="25.5">
      <c r="A251" s="35" t="s">
        <v>56</v>
      </c>
      <c r="E251" s="39" t="s">
        <v>1803</v>
      </c>
    </row>
    <row r="252" spans="1:5" ht="12.75">
      <c r="A252" s="35" t="s">
        <v>57</v>
      </c>
      <c r="E252" s="40" t="s">
        <v>1804</v>
      </c>
    </row>
    <row r="253" spans="1:5" ht="51">
      <c r="A253" t="s">
        <v>59</v>
      </c>
      <c r="E253" s="39" t="s">
        <v>1798</v>
      </c>
    </row>
    <row r="254" spans="1:16" ht="25.5">
      <c r="A254" t="s">
        <v>50</v>
      </c>
      <c s="34" t="s">
        <v>626</v>
      </c>
      <c s="34" t="s">
        <v>1805</v>
      </c>
      <c s="35" t="s">
        <v>5</v>
      </c>
      <c s="6" t="s">
        <v>1806</v>
      </c>
      <c s="36" t="s">
        <v>162</v>
      </c>
      <c s="37">
        <v>2</v>
      </c>
      <c s="36">
        <v>0</v>
      </c>
      <c s="36">
        <f>ROUND(G254*H254,6)</f>
      </c>
      <c r="L254" s="38">
        <v>0</v>
      </c>
      <c s="32">
        <f>ROUND(ROUND(L254,2)*ROUND(G254,3),2)</f>
      </c>
      <c s="36" t="s">
        <v>55</v>
      </c>
      <c>
        <f>(M254*21)/100</f>
      </c>
      <c t="s">
        <v>28</v>
      </c>
    </row>
    <row r="255" spans="1:5" ht="25.5">
      <c r="A255" s="35" t="s">
        <v>56</v>
      </c>
      <c r="E255" s="39" t="s">
        <v>1806</v>
      </c>
    </row>
    <row r="256" spans="1:5" ht="12.75">
      <c r="A256" s="35" t="s">
        <v>57</v>
      </c>
      <c r="E256" s="40" t="s">
        <v>1807</v>
      </c>
    </row>
    <row r="257" spans="1:5" ht="51">
      <c r="A257" t="s">
        <v>59</v>
      </c>
      <c r="E257" s="39" t="s">
        <v>1798</v>
      </c>
    </row>
    <row r="258" spans="1:16" ht="25.5">
      <c r="A258" t="s">
        <v>50</v>
      </c>
      <c s="34" t="s">
        <v>627</v>
      </c>
      <c s="34" t="s">
        <v>1808</v>
      </c>
      <c s="35" t="s">
        <v>5</v>
      </c>
      <c s="6" t="s">
        <v>1809</v>
      </c>
      <c s="36" t="s">
        <v>162</v>
      </c>
      <c s="37">
        <v>2</v>
      </c>
      <c s="36">
        <v>0</v>
      </c>
      <c s="36">
        <f>ROUND(G258*H258,6)</f>
      </c>
      <c r="L258" s="38">
        <v>0</v>
      </c>
      <c s="32">
        <f>ROUND(ROUND(L258,2)*ROUND(G258,3),2)</f>
      </c>
      <c s="36" t="s">
        <v>55</v>
      </c>
      <c>
        <f>(M258*21)/100</f>
      </c>
      <c t="s">
        <v>28</v>
      </c>
    </row>
    <row r="259" spans="1:5" ht="25.5">
      <c r="A259" s="35" t="s">
        <v>56</v>
      </c>
      <c r="E259" s="39" t="s">
        <v>1809</v>
      </c>
    </row>
    <row r="260" spans="1:5" ht="12.75">
      <c r="A260" s="35" t="s">
        <v>57</v>
      </c>
      <c r="E260" s="40" t="s">
        <v>1810</v>
      </c>
    </row>
    <row r="261" spans="1:5" ht="51">
      <c r="A261" t="s">
        <v>59</v>
      </c>
      <c r="E261" s="39" t="s">
        <v>1798</v>
      </c>
    </row>
    <row r="262" spans="1:16" ht="25.5">
      <c r="A262" t="s">
        <v>50</v>
      </c>
      <c s="34" t="s">
        <v>631</v>
      </c>
      <c s="34" t="s">
        <v>1811</v>
      </c>
      <c s="35" t="s">
        <v>5</v>
      </c>
      <c s="6" t="s">
        <v>1812</v>
      </c>
      <c s="36" t="s">
        <v>162</v>
      </c>
      <c s="37">
        <v>1</v>
      </c>
      <c s="36">
        <v>0</v>
      </c>
      <c s="36">
        <f>ROUND(G262*H262,6)</f>
      </c>
      <c r="L262" s="38">
        <v>0</v>
      </c>
      <c s="32">
        <f>ROUND(ROUND(L262,2)*ROUND(G262,3),2)</f>
      </c>
      <c s="36" t="s">
        <v>55</v>
      </c>
      <c>
        <f>(M262*21)/100</f>
      </c>
      <c t="s">
        <v>28</v>
      </c>
    </row>
    <row r="263" spans="1:5" ht="25.5">
      <c r="A263" s="35" t="s">
        <v>56</v>
      </c>
      <c r="E263" s="39" t="s">
        <v>1812</v>
      </c>
    </row>
    <row r="264" spans="1:5" ht="12.75">
      <c r="A264" s="35" t="s">
        <v>57</v>
      </c>
      <c r="E264" s="40" t="s">
        <v>1813</v>
      </c>
    </row>
    <row r="265" spans="1:5" ht="51">
      <c r="A265" t="s">
        <v>59</v>
      </c>
      <c r="E265" s="39" t="s">
        <v>1798</v>
      </c>
    </row>
    <row r="266" spans="1:16" ht="25.5">
      <c r="A266" t="s">
        <v>50</v>
      </c>
      <c s="34" t="s">
        <v>635</v>
      </c>
      <c s="34" t="s">
        <v>1814</v>
      </c>
      <c s="35" t="s">
        <v>5</v>
      </c>
      <c s="6" t="s">
        <v>1815</v>
      </c>
      <c s="36" t="s">
        <v>162</v>
      </c>
      <c s="37">
        <v>1</v>
      </c>
      <c s="36">
        <v>0</v>
      </c>
      <c s="36">
        <f>ROUND(G266*H266,6)</f>
      </c>
      <c r="L266" s="38">
        <v>0</v>
      </c>
      <c s="32">
        <f>ROUND(ROUND(L266,2)*ROUND(G266,3),2)</f>
      </c>
      <c s="36" t="s">
        <v>55</v>
      </c>
      <c>
        <f>(M266*21)/100</f>
      </c>
      <c t="s">
        <v>28</v>
      </c>
    </row>
    <row r="267" spans="1:5" ht="25.5">
      <c r="A267" s="35" t="s">
        <v>56</v>
      </c>
      <c r="E267" s="39" t="s">
        <v>1815</v>
      </c>
    </row>
    <row r="268" spans="1:5" ht="12.75">
      <c r="A268" s="35" t="s">
        <v>57</v>
      </c>
      <c r="E268" s="40" t="s">
        <v>1816</v>
      </c>
    </row>
    <row r="269" spans="1:5" ht="51">
      <c r="A269" t="s">
        <v>59</v>
      </c>
      <c r="E269" s="39" t="s">
        <v>1798</v>
      </c>
    </row>
    <row r="270" spans="1:16" ht="25.5">
      <c r="A270" t="s">
        <v>50</v>
      </c>
      <c s="34" t="s">
        <v>639</v>
      </c>
      <c s="34" t="s">
        <v>1817</v>
      </c>
      <c s="35" t="s">
        <v>5</v>
      </c>
      <c s="6" t="s">
        <v>1818</v>
      </c>
      <c s="36" t="s">
        <v>162</v>
      </c>
      <c s="37">
        <v>1</v>
      </c>
      <c s="36">
        <v>0</v>
      </c>
      <c s="36">
        <f>ROUND(G270*H270,6)</f>
      </c>
      <c r="L270" s="38">
        <v>0</v>
      </c>
      <c s="32">
        <f>ROUND(ROUND(L270,2)*ROUND(G270,3),2)</f>
      </c>
      <c s="36" t="s">
        <v>55</v>
      </c>
      <c>
        <f>(M270*21)/100</f>
      </c>
      <c t="s">
        <v>28</v>
      </c>
    </row>
    <row r="271" spans="1:5" ht="25.5">
      <c r="A271" s="35" t="s">
        <v>56</v>
      </c>
      <c r="E271" s="39" t="s">
        <v>1818</v>
      </c>
    </row>
    <row r="272" spans="1:5" ht="12.75">
      <c r="A272" s="35" t="s">
        <v>57</v>
      </c>
      <c r="E272" s="40" t="s">
        <v>1819</v>
      </c>
    </row>
    <row r="273" spans="1:5" ht="51">
      <c r="A273" t="s">
        <v>59</v>
      </c>
      <c r="E273" s="39" t="s">
        <v>1798</v>
      </c>
    </row>
    <row r="274" spans="1:16" ht="12.75">
      <c r="A274" t="s">
        <v>50</v>
      </c>
      <c s="34" t="s">
        <v>643</v>
      </c>
      <c s="34" t="s">
        <v>1820</v>
      </c>
      <c s="35" t="s">
        <v>5</v>
      </c>
      <c s="6" t="s">
        <v>1821</v>
      </c>
      <c s="36" t="s">
        <v>244</v>
      </c>
      <c s="37">
        <v>1</v>
      </c>
      <c s="36">
        <v>0</v>
      </c>
      <c s="36">
        <f>ROUND(G274*H274,6)</f>
      </c>
      <c r="L274" s="38">
        <v>0</v>
      </c>
      <c s="32">
        <f>ROUND(ROUND(L274,2)*ROUND(G274,3),2)</f>
      </c>
      <c s="36" t="s">
        <v>55</v>
      </c>
      <c>
        <f>(M274*21)/100</f>
      </c>
      <c t="s">
        <v>28</v>
      </c>
    </row>
    <row r="275" spans="1:5" ht="12.75">
      <c r="A275" s="35" t="s">
        <v>56</v>
      </c>
      <c r="E275" s="39" t="s">
        <v>1821</v>
      </c>
    </row>
    <row r="276" spans="1:5" ht="25.5">
      <c r="A276" s="35" t="s">
        <v>57</v>
      </c>
      <c r="E276" s="40" t="s">
        <v>1822</v>
      </c>
    </row>
    <row r="277" spans="1:5" ht="63.75">
      <c r="A277" t="s">
        <v>59</v>
      </c>
      <c r="E277" s="39" t="s">
        <v>1823</v>
      </c>
    </row>
    <row r="278" spans="1:16" ht="12.75">
      <c r="A278" t="s">
        <v>50</v>
      </c>
      <c s="34" t="s">
        <v>1824</v>
      </c>
      <c s="34" t="s">
        <v>1825</v>
      </c>
      <c s="35" t="s">
        <v>5</v>
      </c>
      <c s="6" t="s">
        <v>1826</v>
      </c>
      <c s="36" t="s">
        <v>244</v>
      </c>
      <c s="37">
        <v>1</v>
      </c>
      <c s="36">
        <v>0</v>
      </c>
      <c s="36">
        <f>ROUND(G278*H278,6)</f>
      </c>
      <c r="L278" s="38">
        <v>0</v>
      </c>
      <c s="32">
        <f>ROUND(ROUND(L278,2)*ROUND(G278,3),2)</f>
      </c>
      <c s="36" t="s">
        <v>55</v>
      </c>
      <c>
        <f>(M278*21)/100</f>
      </c>
      <c t="s">
        <v>28</v>
      </c>
    </row>
    <row r="279" spans="1:5" ht="12.75">
      <c r="A279" s="35" t="s">
        <v>56</v>
      </c>
      <c r="E279" s="39" t="s">
        <v>1826</v>
      </c>
    </row>
    <row r="280" spans="1:5" ht="25.5">
      <c r="A280" s="35" t="s">
        <v>57</v>
      </c>
      <c r="E280" s="40" t="s">
        <v>1822</v>
      </c>
    </row>
    <row r="281" spans="1:5" ht="63.75">
      <c r="A281" t="s">
        <v>59</v>
      </c>
      <c r="E281" s="39" t="s">
        <v>1823</v>
      </c>
    </row>
    <row r="282" spans="1:16" ht="12.75">
      <c r="A282" t="s">
        <v>50</v>
      </c>
      <c s="34" t="s">
        <v>1827</v>
      </c>
      <c s="34" t="s">
        <v>1828</v>
      </c>
      <c s="35" t="s">
        <v>5</v>
      </c>
      <c s="6" t="s">
        <v>1829</v>
      </c>
      <c s="36" t="s">
        <v>244</v>
      </c>
      <c s="37">
        <v>1</v>
      </c>
      <c s="36">
        <v>0</v>
      </c>
      <c s="36">
        <f>ROUND(G282*H282,6)</f>
      </c>
      <c r="L282" s="38">
        <v>0</v>
      </c>
      <c s="32">
        <f>ROUND(ROUND(L282,2)*ROUND(G282,3),2)</f>
      </c>
      <c s="36" t="s">
        <v>55</v>
      </c>
      <c>
        <f>(M282*21)/100</f>
      </c>
      <c t="s">
        <v>28</v>
      </c>
    </row>
    <row r="283" spans="1:5" ht="12.75">
      <c r="A283" s="35" t="s">
        <v>56</v>
      </c>
      <c r="E283" s="39" t="s">
        <v>1829</v>
      </c>
    </row>
    <row r="284" spans="1:5" ht="25.5">
      <c r="A284" s="35" t="s">
        <v>57</v>
      </c>
      <c r="E284" s="40" t="s">
        <v>1822</v>
      </c>
    </row>
    <row r="285" spans="1:5" ht="63.75">
      <c r="A285" t="s">
        <v>59</v>
      </c>
      <c r="E285" s="39" t="s">
        <v>1823</v>
      </c>
    </row>
    <row r="286" spans="1:16" ht="12.75">
      <c r="A286" t="s">
        <v>50</v>
      </c>
      <c s="34" t="s">
        <v>1830</v>
      </c>
      <c s="34" t="s">
        <v>1831</v>
      </c>
      <c s="35" t="s">
        <v>5</v>
      </c>
      <c s="6" t="s">
        <v>1832</v>
      </c>
      <c s="36" t="s">
        <v>244</v>
      </c>
      <c s="37">
        <v>1</v>
      </c>
      <c s="36">
        <v>0</v>
      </c>
      <c s="36">
        <f>ROUND(G286*H286,6)</f>
      </c>
      <c r="L286" s="38">
        <v>0</v>
      </c>
      <c s="32">
        <f>ROUND(ROUND(L286,2)*ROUND(G286,3),2)</f>
      </c>
      <c s="36" t="s">
        <v>55</v>
      </c>
      <c>
        <f>(M286*21)/100</f>
      </c>
      <c t="s">
        <v>28</v>
      </c>
    </row>
    <row r="287" spans="1:5" ht="12.75">
      <c r="A287" s="35" t="s">
        <v>56</v>
      </c>
      <c r="E287" s="39" t="s">
        <v>1832</v>
      </c>
    </row>
    <row r="288" spans="1:5" ht="25.5">
      <c r="A288" s="35" t="s">
        <v>57</v>
      </c>
      <c r="E288" s="40" t="s">
        <v>1822</v>
      </c>
    </row>
    <row r="289" spans="1:5" ht="63.75">
      <c r="A289" t="s">
        <v>59</v>
      </c>
      <c r="E289" s="39" t="s">
        <v>1823</v>
      </c>
    </row>
    <row r="290" spans="1:13" ht="12.75">
      <c r="A290" t="s">
        <v>47</v>
      </c>
      <c r="C290" s="31" t="s">
        <v>1833</v>
      </c>
      <c r="E290" s="33" t="s">
        <v>1834</v>
      </c>
      <c r="J290" s="32">
        <f>0</f>
      </c>
      <c s="32">
        <f>0</f>
      </c>
      <c s="32">
        <f>0+L291+L295+L299+L303+L307+L311+L315+L319+L323+L327+L331+L335+L339+L343+L347+L351+L355+L359+L363+L367+L371+L375+L379+L383+L387+L391+L395+L399+L403+L407+L411+L415+L419+L423+L427+L431+L435+L439+L443+L447+L451+L455+L459+L463+L467+L471+L475+L479+L483+L487+L491+L495+L499+L503+L507+L511</f>
      </c>
      <c s="32">
        <f>0+M291+M295+M299+M303+M307+M311+M315+M319+M323+M327+M331+M335+M339+M343+M347+M351+M355+M359+M363+M367+M371+M375+M379+M383+M387+M391+M395+M399+M403+M407+M411+M415+M419+M423+M427+M431+M435+M439+M443+M447+M451+M455+M459+M463+M467+M471+M475+M479+M483+M487+M491+M495+M499+M503+M507+M511</f>
      </c>
    </row>
    <row r="291" spans="1:16" ht="25.5">
      <c r="A291" t="s">
        <v>50</v>
      </c>
      <c s="34" t="s">
        <v>646</v>
      </c>
      <c s="34" t="s">
        <v>1835</v>
      </c>
      <c s="35" t="s">
        <v>5</v>
      </c>
      <c s="6" t="s">
        <v>1836</v>
      </c>
      <c s="36" t="s">
        <v>244</v>
      </c>
      <c s="37">
        <v>1</v>
      </c>
      <c s="36">
        <v>2.1</v>
      </c>
      <c s="36">
        <f>ROUND(G291*H291,6)</f>
      </c>
      <c r="L291" s="38">
        <v>0</v>
      </c>
      <c s="32">
        <f>ROUND(ROUND(L291,2)*ROUND(G291,3),2)</f>
      </c>
      <c s="36" t="s">
        <v>55</v>
      </c>
      <c>
        <f>(M291*21)/100</f>
      </c>
      <c t="s">
        <v>28</v>
      </c>
    </row>
    <row r="292" spans="1:5" ht="25.5">
      <c r="A292" s="35" t="s">
        <v>56</v>
      </c>
      <c r="E292" s="39" t="s">
        <v>1836</v>
      </c>
    </row>
    <row r="293" spans="1:5" ht="12.75">
      <c r="A293" s="35" t="s">
        <v>57</v>
      </c>
      <c r="E293" s="40" t="s">
        <v>1837</v>
      </c>
    </row>
    <row r="294" spans="1:5" ht="25.5">
      <c r="A294" t="s">
        <v>59</v>
      </c>
      <c r="E294" s="39" t="s">
        <v>1838</v>
      </c>
    </row>
    <row r="295" spans="1:16" ht="25.5">
      <c r="A295" t="s">
        <v>50</v>
      </c>
      <c s="34" t="s">
        <v>648</v>
      </c>
      <c s="34" t="s">
        <v>1839</v>
      </c>
      <c s="35" t="s">
        <v>5</v>
      </c>
      <c s="6" t="s">
        <v>1840</v>
      </c>
      <c s="36" t="s">
        <v>244</v>
      </c>
      <c s="37">
        <v>1</v>
      </c>
      <c s="36">
        <v>2.4</v>
      </c>
      <c s="36">
        <f>ROUND(G295*H295,6)</f>
      </c>
      <c r="L295" s="38">
        <v>0</v>
      </c>
      <c s="32">
        <f>ROUND(ROUND(L295,2)*ROUND(G295,3),2)</f>
      </c>
      <c s="36" t="s">
        <v>55</v>
      </c>
      <c>
        <f>(M295*21)/100</f>
      </c>
      <c t="s">
        <v>28</v>
      </c>
    </row>
    <row r="296" spans="1:5" ht="25.5">
      <c r="A296" s="35" t="s">
        <v>56</v>
      </c>
      <c r="E296" s="39" t="s">
        <v>1840</v>
      </c>
    </row>
    <row r="297" spans="1:5" ht="12.75">
      <c r="A297" s="35" t="s">
        <v>57</v>
      </c>
      <c r="E297" s="40" t="s">
        <v>1837</v>
      </c>
    </row>
    <row r="298" spans="1:5" ht="25.5">
      <c r="A298" t="s">
        <v>59</v>
      </c>
      <c r="E298" s="39" t="s">
        <v>1838</v>
      </c>
    </row>
    <row r="299" spans="1:16" ht="25.5">
      <c r="A299" t="s">
        <v>50</v>
      </c>
      <c s="34" t="s">
        <v>652</v>
      </c>
      <c s="34" t="s">
        <v>1841</v>
      </c>
      <c s="35" t="s">
        <v>5</v>
      </c>
      <c s="6" t="s">
        <v>1842</v>
      </c>
      <c s="36" t="s">
        <v>244</v>
      </c>
      <c s="37">
        <v>1</v>
      </c>
      <c s="36">
        <v>2.15</v>
      </c>
      <c s="36">
        <f>ROUND(G299*H299,6)</f>
      </c>
      <c r="L299" s="38">
        <v>0</v>
      </c>
      <c s="32">
        <f>ROUND(ROUND(L299,2)*ROUND(G299,3),2)</f>
      </c>
      <c s="36" t="s">
        <v>55</v>
      </c>
      <c>
        <f>(M299*21)/100</f>
      </c>
      <c t="s">
        <v>28</v>
      </c>
    </row>
    <row r="300" spans="1:5" ht="25.5">
      <c r="A300" s="35" t="s">
        <v>56</v>
      </c>
      <c r="E300" s="39" t="s">
        <v>1842</v>
      </c>
    </row>
    <row r="301" spans="1:5" ht="12.75">
      <c r="A301" s="35" t="s">
        <v>57</v>
      </c>
      <c r="E301" s="40" t="s">
        <v>1837</v>
      </c>
    </row>
    <row r="302" spans="1:5" ht="25.5">
      <c r="A302" t="s">
        <v>59</v>
      </c>
      <c r="E302" s="39" t="s">
        <v>1838</v>
      </c>
    </row>
    <row r="303" spans="1:16" ht="25.5">
      <c r="A303" t="s">
        <v>50</v>
      </c>
      <c s="34" t="s">
        <v>660</v>
      </c>
      <c s="34" t="s">
        <v>1843</v>
      </c>
      <c s="35" t="s">
        <v>5</v>
      </c>
      <c s="6" t="s">
        <v>1844</v>
      </c>
      <c s="36" t="s">
        <v>54</v>
      </c>
      <c s="37">
        <v>17.007</v>
      </c>
      <c s="36">
        <v>0</v>
      </c>
      <c s="36">
        <f>ROUND(G303*H303,6)</f>
      </c>
      <c r="L303" s="38">
        <v>0</v>
      </c>
      <c s="32">
        <f>ROUND(ROUND(L303,2)*ROUND(G303,3),2)</f>
      </c>
      <c s="36" t="s">
        <v>307</v>
      </c>
      <c>
        <f>(M303*21)/100</f>
      </c>
      <c t="s">
        <v>28</v>
      </c>
    </row>
    <row r="304" spans="1:5" ht="25.5">
      <c r="A304" s="35" t="s">
        <v>56</v>
      </c>
      <c r="E304" s="39" t="s">
        <v>1844</v>
      </c>
    </row>
    <row r="305" spans="1:5" ht="12.75">
      <c r="A305" s="35" t="s">
        <v>57</v>
      </c>
      <c r="E305" s="40" t="s">
        <v>5</v>
      </c>
    </row>
    <row r="306" spans="1:5" ht="12.75">
      <c r="A306" t="s">
        <v>59</v>
      </c>
      <c r="E306" s="39" t="s">
        <v>5</v>
      </c>
    </row>
    <row r="307" spans="1:16" ht="25.5">
      <c r="A307" t="s">
        <v>50</v>
      </c>
      <c s="34" t="s">
        <v>1845</v>
      </c>
      <c s="34" t="s">
        <v>1846</v>
      </c>
      <c s="35" t="s">
        <v>5</v>
      </c>
      <c s="6" t="s">
        <v>1847</v>
      </c>
      <c s="36" t="s">
        <v>244</v>
      </c>
      <c s="37">
        <v>1</v>
      </c>
      <c s="36">
        <v>3884</v>
      </c>
      <c s="36">
        <f>ROUND(G307*H307,6)</f>
      </c>
      <c r="L307" s="38">
        <v>0</v>
      </c>
      <c s="32">
        <f>ROUND(ROUND(L307,2)*ROUND(G307,3),2)</f>
      </c>
      <c s="36" t="s">
        <v>55</v>
      </c>
      <c>
        <f>(M307*21)/100</f>
      </c>
      <c t="s">
        <v>28</v>
      </c>
    </row>
    <row r="308" spans="1:5" ht="25.5">
      <c r="A308" s="35" t="s">
        <v>56</v>
      </c>
      <c r="E308" s="39" t="s">
        <v>1847</v>
      </c>
    </row>
    <row r="309" spans="1:5" ht="12.75">
      <c r="A309" s="35" t="s">
        <v>57</v>
      </c>
      <c r="E309" s="40" t="s">
        <v>5</v>
      </c>
    </row>
    <row r="310" spans="1:5" ht="25.5">
      <c r="A310" t="s">
        <v>59</v>
      </c>
      <c r="E310" s="39" t="s">
        <v>1838</v>
      </c>
    </row>
    <row r="311" spans="1:16" ht="25.5">
      <c r="A311" t="s">
        <v>50</v>
      </c>
      <c s="34" t="s">
        <v>1848</v>
      </c>
      <c s="34" t="s">
        <v>1849</v>
      </c>
      <c s="35" t="s">
        <v>5</v>
      </c>
      <c s="6" t="s">
        <v>1850</v>
      </c>
      <c s="36" t="s">
        <v>244</v>
      </c>
      <c s="37">
        <v>1</v>
      </c>
      <c s="36">
        <v>65</v>
      </c>
      <c s="36">
        <f>ROUND(G311*H311,6)</f>
      </c>
      <c r="L311" s="38">
        <v>0</v>
      </c>
      <c s="32">
        <f>ROUND(ROUND(L311,2)*ROUND(G311,3),2)</f>
      </c>
      <c s="36" t="s">
        <v>55</v>
      </c>
      <c>
        <f>(M311*21)/100</f>
      </c>
      <c t="s">
        <v>28</v>
      </c>
    </row>
    <row r="312" spans="1:5" ht="25.5">
      <c r="A312" s="35" t="s">
        <v>56</v>
      </c>
      <c r="E312" s="39" t="s">
        <v>1850</v>
      </c>
    </row>
    <row r="313" spans="1:5" ht="12.75">
      <c r="A313" s="35" t="s">
        <v>57</v>
      </c>
      <c r="E313" s="40" t="s">
        <v>5</v>
      </c>
    </row>
    <row r="314" spans="1:5" ht="25.5">
      <c r="A314" t="s">
        <v>59</v>
      </c>
      <c r="E314" s="39" t="s">
        <v>1838</v>
      </c>
    </row>
    <row r="315" spans="1:16" ht="25.5">
      <c r="A315" t="s">
        <v>50</v>
      </c>
      <c s="34" t="s">
        <v>1851</v>
      </c>
      <c s="34" t="s">
        <v>1852</v>
      </c>
      <c s="35" t="s">
        <v>5</v>
      </c>
      <c s="6" t="s">
        <v>1853</v>
      </c>
      <c s="36" t="s">
        <v>244</v>
      </c>
      <c s="37">
        <v>1</v>
      </c>
      <c s="36">
        <v>1335</v>
      </c>
      <c s="36">
        <f>ROUND(G315*H315,6)</f>
      </c>
      <c r="L315" s="38">
        <v>0</v>
      </c>
      <c s="32">
        <f>ROUND(ROUND(L315,2)*ROUND(G315,3),2)</f>
      </c>
      <c s="36" t="s">
        <v>55</v>
      </c>
      <c>
        <f>(M315*21)/100</f>
      </c>
      <c t="s">
        <v>28</v>
      </c>
    </row>
    <row r="316" spans="1:5" ht="25.5">
      <c r="A316" s="35" t="s">
        <v>56</v>
      </c>
      <c r="E316" s="39" t="s">
        <v>1853</v>
      </c>
    </row>
    <row r="317" spans="1:5" ht="12.75">
      <c r="A317" s="35" t="s">
        <v>57</v>
      </c>
      <c r="E317" s="40" t="s">
        <v>5</v>
      </c>
    </row>
    <row r="318" spans="1:5" ht="25.5">
      <c r="A318" t="s">
        <v>59</v>
      </c>
      <c r="E318" s="39" t="s">
        <v>1838</v>
      </c>
    </row>
    <row r="319" spans="1:16" ht="25.5">
      <c r="A319" t="s">
        <v>50</v>
      </c>
      <c s="34" t="s">
        <v>1854</v>
      </c>
      <c s="34" t="s">
        <v>1855</v>
      </c>
      <c s="35" t="s">
        <v>5</v>
      </c>
      <c s="6" t="s">
        <v>1856</v>
      </c>
      <c s="36" t="s">
        <v>244</v>
      </c>
      <c s="37">
        <v>1</v>
      </c>
      <c s="36">
        <v>38</v>
      </c>
      <c s="36">
        <f>ROUND(G319*H319,6)</f>
      </c>
      <c r="L319" s="38">
        <v>0</v>
      </c>
      <c s="32">
        <f>ROUND(ROUND(L319,2)*ROUND(G319,3),2)</f>
      </c>
      <c s="36" t="s">
        <v>55</v>
      </c>
      <c>
        <f>(M319*21)/100</f>
      </c>
      <c t="s">
        <v>28</v>
      </c>
    </row>
    <row r="320" spans="1:5" ht="25.5">
      <c r="A320" s="35" t="s">
        <v>56</v>
      </c>
      <c r="E320" s="39" t="s">
        <v>1856</v>
      </c>
    </row>
    <row r="321" spans="1:5" ht="12.75">
      <c r="A321" s="35" t="s">
        <v>57</v>
      </c>
      <c r="E321" s="40" t="s">
        <v>5</v>
      </c>
    </row>
    <row r="322" spans="1:5" ht="25.5">
      <c r="A322" t="s">
        <v>59</v>
      </c>
      <c r="E322" s="39" t="s">
        <v>1838</v>
      </c>
    </row>
    <row r="323" spans="1:16" ht="25.5">
      <c r="A323" t="s">
        <v>50</v>
      </c>
      <c s="34" t="s">
        <v>1857</v>
      </c>
      <c s="34" t="s">
        <v>1858</v>
      </c>
      <c s="35" t="s">
        <v>5</v>
      </c>
      <c s="6" t="s">
        <v>1859</v>
      </c>
      <c s="36" t="s">
        <v>244</v>
      </c>
      <c s="37">
        <v>2</v>
      </c>
      <c s="36">
        <v>120</v>
      </c>
      <c s="36">
        <f>ROUND(G323*H323,6)</f>
      </c>
      <c r="L323" s="38">
        <v>0</v>
      </c>
      <c s="32">
        <f>ROUND(ROUND(L323,2)*ROUND(G323,3),2)</f>
      </c>
      <c s="36" t="s">
        <v>55</v>
      </c>
      <c>
        <f>(M323*21)/100</f>
      </c>
      <c t="s">
        <v>28</v>
      </c>
    </row>
    <row r="324" spans="1:5" ht="25.5">
      <c r="A324" s="35" t="s">
        <v>56</v>
      </c>
      <c r="E324" s="39" t="s">
        <v>1859</v>
      </c>
    </row>
    <row r="325" spans="1:5" ht="12.75">
      <c r="A325" s="35" t="s">
        <v>57</v>
      </c>
      <c r="E325" s="40" t="s">
        <v>5</v>
      </c>
    </row>
    <row r="326" spans="1:5" ht="25.5">
      <c r="A326" t="s">
        <v>59</v>
      </c>
      <c r="E326" s="39" t="s">
        <v>1838</v>
      </c>
    </row>
    <row r="327" spans="1:16" ht="25.5">
      <c r="A327" t="s">
        <v>50</v>
      </c>
      <c s="34" t="s">
        <v>1860</v>
      </c>
      <c s="34" t="s">
        <v>1861</v>
      </c>
      <c s="35" t="s">
        <v>5</v>
      </c>
      <c s="6" t="s">
        <v>1862</v>
      </c>
      <c s="36" t="s">
        <v>244</v>
      </c>
      <c s="37">
        <v>1</v>
      </c>
      <c s="36">
        <v>49</v>
      </c>
      <c s="36">
        <f>ROUND(G327*H327,6)</f>
      </c>
      <c r="L327" s="38">
        <v>0</v>
      </c>
      <c s="32">
        <f>ROUND(ROUND(L327,2)*ROUND(G327,3),2)</f>
      </c>
      <c s="36" t="s">
        <v>55</v>
      </c>
      <c>
        <f>(M327*21)/100</f>
      </c>
      <c t="s">
        <v>28</v>
      </c>
    </row>
    <row r="328" spans="1:5" ht="25.5">
      <c r="A328" s="35" t="s">
        <v>56</v>
      </c>
      <c r="E328" s="39" t="s">
        <v>1862</v>
      </c>
    </row>
    <row r="329" spans="1:5" ht="12.75">
      <c r="A329" s="35" t="s">
        <v>57</v>
      </c>
      <c r="E329" s="40" t="s">
        <v>5</v>
      </c>
    </row>
    <row r="330" spans="1:5" ht="25.5">
      <c r="A330" t="s">
        <v>59</v>
      </c>
      <c r="E330" s="39" t="s">
        <v>1838</v>
      </c>
    </row>
    <row r="331" spans="1:16" ht="25.5">
      <c r="A331" t="s">
        <v>50</v>
      </c>
      <c s="34" t="s">
        <v>1863</v>
      </c>
      <c s="34" t="s">
        <v>1864</v>
      </c>
      <c s="35" t="s">
        <v>5</v>
      </c>
      <c s="6" t="s">
        <v>1865</v>
      </c>
      <c s="36" t="s">
        <v>244</v>
      </c>
      <c s="37">
        <v>1</v>
      </c>
      <c s="36">
        <v>375</v>
      </c>
      <c s="36">
        <f>ROUND(G331*H331,6)</f>
      </c>
      <c r="L331" s="38">
        <v>0</v>
      </c>
      <c s="32">
        <f>ROUND(ROUND(L331,2)*ROUND(G331,3),2)</f>
      </c>
      <c s="36" t="s">
        <v>55</v>
      </c>
      <c>
        <f>(M331*21)/100</f>
      </c>
      <c t="s">
        <v>28</v>
      </c>
    </row>
    <row r="332" spans="1:5" ht="25.5">
      <c r="A332" s="35" t="s">
        <v>56</v>
      </c>
      <c r="E332" s="39" t="s">
        <v>1865</v>
      </c>
    </row>
    <row r="333" spans="1:5" ht="12.75">
      <c r="A333" s="35" t="s">
        <v>57</v>
      </c>
      <c r="E333" s="40" t="s">
        <v>5</v>
      </c>
    </row>
    <row r="334" spans="1:5" ht="25.5">
      <c r="A334" t="s">
        <v>59</v>
      </c>
      <c r="E334" s="39" t="s">
        <v>1838</v>
      </c>
    </row>
    <row r="335" spans="1:16" ht="25.5">
      <c r="A335" t="s">
        <v>50</v>
      </c>
      <c s="34" t="s">
        <v>1866</v>
      </c>
      <c s="34" t="s">
        <v>1867</v>
      </c>
      <c s="35" t="s">
        <v>5</v>
      </c>
      <c s="6" t="s">
        <v>1868</v>
      </c>
      <c s="36" t="s">
        <v>244</v>
      </c>
      <c s="37">
        <v>1</v>
      </c>
      <c s="36">
        <v>390</v>
      </c>
      <c s="36">
        <f>ROUND(G335*H335,6)</f>
      </c>
      <c r="L335" s="38">
        <v>0</v>
      </c>
      <c s="32">
        <f>ROUND(ROUND(L335,2)*ROUND(G335,3),2)</f>
      </c>
      <c s="36" t="s">
        <v>55</v>
      </c>
      <c>
        <f>(M335*21)/100</f>
      </c>
      <c t="s">
        <v>28</v>
      </c>
    </row>
    <row r="336" spans="1:5" ht="25.5">
      <c r="A336" s="35" t="s">
        <v>56</v>
      </c>
      <c r="E336" s="39" t="s">
        <v>1868</v>
      </c>
    </row>
    <row r="337" spans="1:5" ht="12.75">
      <c r="A337" s="35" t="s">
        <v>57</v>
      </c>
      <c r="E337" s="40" t="s">
        <v>5</v>
      </c>
    </row>
    <row r="338" spans="1:5" ht="25.5">
      <c r="A338" t="s">
        <v>59</v>
      </c>
      <c r="E338" s="39" t="s">
        <v>1838</v>
      </c>
    </row>
    <row r="339" spans="1:16" ht="25.5">
      <c r="A339" t="s">
        <v>50</v>
      </c>
      <c s="34" t="s">
        <v>1869</v>
      </c>
      <c s="34" t="s">
        <v>1870</v>
      </c>
      <c s="35" t="s">
        <v>5</v>
      </c>
      <c s="6" t="s">
        <v>1871</v>
      </c>
      <c s="36" t="s">
        <v>244</v>
      </c>
      <c s="37">
        <v>1</v>
      </c>
      <c s="36">
        <v>350</v>
      </c>
      <c s="36">
        <f>ROUND(G339*H339,6)</f>
      </c>
      <c r="L339" s="38">
        <v>0</v>
      </c>
      <c s="32">
        <f>ROUND(ROUND(L339,2)*ROUND(G339,3),2)</f>
      </c>
      <c s="36" t="s">
        <v>55</v>
      </c>
      <c>
        <f>(M339*21)/100</f>
      </c>
      <c t="s">
        <v>28</v>
      </c>
    </row>
    <row r="340" spans="1:5" ht="25.5">
      <c r="A340" s="35" t="s">
        <v>56</v>
      </c>
      <c r="E340" s="39" t="s">
        <v>1871</v>
      </c>
    </row>
    <row r="341" spans="1:5" ht="12.75">
      <c r="A341" s="35" t="s">
        <v>57</v>
      </c>
      <c r="E341" s="40" t="s">
        <v>5</v>
      </c>
    </row>
    <row r="342" spans="1:5" ht="12.75">
      <c r="A342" t="s">
        <v>59</v>
      </c>
      <c r="E342" s="39" t="s">
        <v>5</v>
      </c>
    </row>
    <row r="343" spans="1:16" ht="25.5">
      <c r="A343" t="s">
        <v>50</v>
      </c>
      <c s="34" t="s">
        <v>1872</v>
      </c>
      <c s="34" t="s">
        <v>1873</v>
      </c>
      <c s="35" t="s">
        <v>5</v>
      </c>
      <c s="6" t="s">
        <v>1874</v>
      </c>
      <c s="36" t="s">
        <v>244</v>
      </c>
      <c s="37">
        <v>1</v>
      </c>
      <c s="36">
        <v>47.5</v>
      </c>
      <c s="36">
        <f>ROUND(G343*H343,6)</f>
      </c>
      <c r="L343" s="38">
        <v>0</v>
      </c>
      <c s="32">
        <f>ROUND(ROUND(L343,2)*ROUND(G343,3),2)</f>
      </c>
      <c s="36" t="s">
        <v>55</v>
      </c>
      <c>
        <f>(M343*21)/100</f>
      </c>
      <c t="s">
        <v>28</v>
      </c>
    </row>
    <row r="344" spans="1:5" ht="25.5">
      <c r="A344" s="35" t="s">
        <v>56</v>
      </c>
      <c r="E344" s="39" t="s">
        <v>1874</v>
      </c>
    </row>
    <row r="345" spans="1:5" ht="12.75">
      <c r="A345" s="35" t="s">
        <v>57</v>
      </c>
      <c r="E345" s="40" t="s">
        <v>5</v>
      </c>
    </row>
    <row r="346" spans="1:5" ht="12.75">
      <c r="A346" t="s">
        <v>59</v>
      </c>
      <c r="E346" s="39" t="s">
        <v>5</v>
      </c>
    </row>
    <row r="347" spans="1:16" ht="25.5">
      <c r="A347" t="s">
        <v>50</v>
      </c>
      <c s="34" t="s">
        <v>1875</v>
      </c>
      <c s="34" t="s">
        <v>1876</v>
      </c>
      <c s="35" t="s">
        <v>5</v>
      </c>
      <c s="6" t="s">
        <v>1877</v>
      </c>
      <c s="36" t="s">
        <v>244</v>
      </c>
      <c s="37">
        <v>1</v>
      </c>
      <c s="36">
        <v>57</v>
      </c>
      <c s="36">
        <f>ROUND(G347*H347,6)</f>
      </c>
      <c r="L347" s="38">
        <v>0</v>
      </c>
      <c s="32">
        <f>ROUND(ROUND(L347,2)*ROUND(G347,3),2)</f>
      </c>
      <c s="36" t="s">
        <v>55</v>
      </c>
      <c>
        <f>(M347*21)/100</f>
      </c>
      <c t="s">
        <v>28</v>
      </c>
    </row>
    <row r="348" spans="1:5" ht="25.5">
      <c r="A348" s="35" t="s">
        <v>56</v>
      </c>
      <c r="E348" s="39" t="s">
        <v>1877</v>
      </c>
    </row>
    <row r="349" spans="1:5" ht="12.75">
      <c r="A349" s="35" t="s">
        <v>57</v>
      </c>
      <c r="E349" s="40" t="s">
        <v>5</v>
      </c>
    </row>
    <row r="350" spans="1:5" ht="25.5">
      <c r="A350" t="s">
        <v>59</v>
      </c>
      <c r="E350" s="39" t="s">
        <v>1838</v>
      </c>
    </row>
    <row r="351" spans="1:16" ht="25.5">
      <c r="A351" t="s">
        <v>50</v>
      </c>
      <c s="34" t="s">
        <v>1878</v>
      </c>
      <c s="34" t="s">
        <v>1879</v>
      </c>
      <c s="35" t="s">
        <v>5</v>
      </c>
      <c s="6" t="s">
        <v>1880</v>
      </c>
      <c s="36" t="s">
        <v>244</v>
      </c>
      <c s="37">
        <v>1</v>
      </c>
      <c s="36">
        <v>119</v>
      </c>
      <c s="36">
        <f>ROUND(G351*H351,6)</f>
      </c>
      <c r="L351" s="38">
        <v>0</v>
      </c>
      <c s="32">
        <f>ROUND(ROUND(L351,2)*ROUND(G351,3),2)</f>
      </c>
      <c s="36" t="s">
        <v>55</v>
      </c>
      <c>
        <f>(M351*21)/100</f>
      </c>
      <c t="s">
        <v>28</v>
      </c>
    </row>
    <row r="352" spans="1:5" ht="25.5">
      <c r="A352" s="35" t="s">
        <v>56</v>
      </c>
      <c r="E352" s="39" t="s">
        <v>1880</v>
      </c>
    </row>
    <row r="353" spans="1:5" ht="12.75">
      <c r="A353" s="35" t="s">
        <v>57</v>
      </c>
      <c r="E353" s="40" t="s">
        <v>5</v>
      </c>
    </row>
    <row r="354" spans="1:5" ht="25.5">
      <c r="A354" t="s">
        <v>59</v>
      </c>
      <c r="E354" s="39" t="s">
        <v>1838</v>
      </c>
    </row>
    <row r="355" spans="1:16" ht="25.5">
      <c r="A355" t="s">
        <v>50</v>
      </c>
      <c s="34" t="s">
        <v>1881</v>
      </c>
      <c s="34" t="s">
        <v>1882</v>
      </c>
      <c s="35" t="s">
        <v>5</v>
      </c>
      <c s="6" t="s">
        <v>1883</v>
      </c>
      <c s="36" t="s">
        <v>244</v>
      </c>
      <c s="37">
        <v>1</v>
      </c>
      <c s="36">
        <v>89</v>
      </c>
      <c s="36">
        <f>ROUND(G355*H355,6)</f>
      </c>
      <c r="L355" s="38">
        <v>0</v>
      </c>
      <c s="32">
        <f>ROUND(ROUND(L355,2)*ROUND(G355,3),2)</f>
      </c>
      <c s="36" t="s">
        <v>55</v>
      </c>
      <c>
        <f>(M355*21)/100</f>
      </c>
      <c t="s">
        <v>28</v>
      </c>
    </row>
    <row r="356" spans="1:5" ht="25.5">
      <c r="A356" s="35" t="s">
        <v>56</v>
      </c>
      <c r="E356" s="39" t="s">
        <v>1883</v>
      </c>
    </row>
    <row r="357" spans="1:5" ht="12.75">
      <c r="A357" s="35" t="s">
        <v>57</v>
      </c>
      <c r="E357" s="40" t="s">
        <v>5</v>
      </c>
    </row>
    <row r="358" spans="1:5" ht="25.5">
      <c r="A358" t="s">
        <v>59</v>
      </c>
      <c r="E358" s="39" t="s">
        <v>1838</v>
      </c>
    </row>
    <row r="359" spans="1:16" ht="25.5">
      <c r="A359" t="s">
        <v>50</v>
      </c>
      <c s="34" t="s">
        <v>1884</v>
      </c>
      <c s="34" t="s">
        <v>1885</v>
      </c>
      <c s="35" t="s">
        <v>5</v>
      </c>
      <c s="6" t="s">
        <v>1886</v>
      </c>
      <c s="36" t="s">
        <v>244</v>
      </c>
      <c s="37">
        <v>1</v>
      </c>
      <c s="36">
        <v>367</v>
      </c>
      <c s="36">
        <f>ROUND(G359*H359,6)</f>
      </c>
      <c r="L359" s="38">
        <v>0</v>
      </c>
      <c s="32">
        <f>ROUND(ROUND(L359,2)*ROUND(G359,3),2)</f>
      </c>
      <c s="36" t="s">
        <v>55</v>
      </c>
      <c>
        <f>(M359*21)/100</f>
      </c>
      <c t="s">
        <v>28</v>
      </c>
    </row>
    <row r="360" spans="1:5" ht="25.5">
      <c r="A360" s="35" t="s">
        <v>56</v>
      </c>
      <c r="E360" s="39" t="s">
        <v>1886</v>
      </c>
    </row>
    <row r="361" spans="1:5" ht="12.75">
      <c r="A361" s="35" t="s">
        <v>57</v>
      </c>
      <c r="E361" s="40" t="s">
        <v>5</v>
      </c>
    </row>
    <row r="362" spans="1:5" ht="25.5">
      <c r="A362" t="s">
        <v>59</v>
      </c>
      <c r="E362" s="39" t="s">
        <v>1838</v>
      </c>
    </row>
    <row r="363" spans="1:16" ht="25.5">
      <c r="A363" t="s">
        <v>50</v>
      </c>
      <c s="34" t="s">
        <v>1887</v>
      </c>
      <c s="34" t="s">
        <v>1888</v>
      </c>
      <c s="35" t="s">
        <v>5</v>
      </c>
      <c s="6" t="s">
        <v>1889</v>
      </c>
      <c s="36" t="s">
        <v>244</v>
      </c>
      <c s="37">
        <v>1</v>
      </c>
      <c s="36">
        <v>340</v>
      </c>
      <c s="36">
        <f>ROUND(G363*H363,6)</f>
      </c>
      <c r="L363" s="38">
        <v>0</v>
      </c>
      <c s="32">
        <f>ROUND(ROUND(L363,2)*ROUND(G363,3),2)</f>
      </c>
      <c s="36" t="s">
        <v>55</v>
      </c>
      <c>
        <f>(M363*21)/100</f>
      </c>
      <c t="s">
        <v>28</v>
      </c>
    </row>
    <row r="364" spans="1:5" ht="25.5">
      <c r="A364" s="35" t="s">
        <v>56</v>
      </c>
      <c r="E364" s="39" t="s">
        <v>1889</v>
      </c>
    </row>
    <row r="365" spans="1:5" ht="12.75">
      <c r="A365" s="35" t="s">
        <v>57</v>
      </c>
      <c r="E365" s="40" t="s">
        <v>5</v>
      </c>
    </row>
    <row r="366" spans="1:5" ht="25.5">
      <c r="A366" t="s">
        <v>59</v>
      </c>
      <c r="E366" s="39" t="s">
        <v>1838</v>
      </c>
    </row>
    <row r="367" spans="1:16" ht="25.5">
      <c r="A367" t="s">
        <v>50</v>
      </c>
      <c s="34" t="s">
        <v>1890</v>
      </c>
      <c s="34" t="s">
        <v>1891</v>
      </c>
      <c s="35" t="s">
        <v>5</v>
      </c>
      <c s="6" t="s">
        <v>1892</v>
      </c>
      <c s="36" t="s">
        <v>244</v>
      </c>
      <c s="37">
        <v>1</v>
      </c>
      <c s="36">
        <v>215</v>
      </c>
      <c s="36">
        <f>ROUND(G367*H367,6)</f>
      </c>
      <c r="L367" s="38">
        <v>0</v>
      </c>
      <c s="32">
        <f>ROUND(ROUND(L367,2)*ROUND(G367,3),2)</f>
      </c>
      <c s="36" t="s">
        <v>55</v>
      </c>
      <c>
        <f>(M367*21)/100</f>
      </c>
      <c t="s">
        <v>28</v>
      </c>
    </row>
    <row r="368" spans="1:5" ht="25.5">
      <c r="A368" s="35" t="s">
        <v>56</v>
      </c>
      <c r="E368" s="39" t="s">
        <v>1892</v>
      </c>
    </row>
    <row r="369" spans="1:5" ht="12.75">
      <c r="A369" s="35" t="s">
        <v>57</v>
      </c>
      <c r="E369" s="40" t="s">
        <v>5</v>
      </c>
    </row>
    <row r="370" spans="1:5" ht="25.5">
      <c r="A370" t="s">
        <v>59</v>
      </c>
      <c r="E370" s="39" t="s">
        <v>1838</v>
      </c>
    </row>
    <row r="371" spans="1:16" ht="25.5">
      <c r="A371" t="s">
        <v>50</v>
      </c>
      <c s="34" t="s">
        <v>1893</v>
      </c>
      <c s="34" t="s">
        <v>1894</v>
      </c>
      <c s="35" t="s">
        <v>5</v>
      </c>
      <c s="6" t="s">
        <v>1895</v>
      </c>
      <c s="36" t="s">
        <v>244</v>
      </c>
      <c s="37">
        <v>1</v>
      </c>
      <c s="36">
        <v>130</v>
      </c>
      <c s="36">
        <f>ROUND(G371*H371,6)</f>
      </c>
      <c r="L371" s="38">
        <v>0</v>
      </c>
      <c s="32">
        <f>ROUND(ROUND(L371,2)*ROUND(G371,3),2)</f>
      </c>
      <c s="36" t="s">
        <v>55</v>
      </c>
      <c>
        <f>(M371*21)/100</f>
      </c>
      <c t="s">
        <v>28</v>
      </c>
    </row>
    <row r="372" spans="1:5" ht="25.5">
      <c r="A372" s="35" t="s">
        <v>56</v>
      </c>
      <c r="E372" s="39" t="s">
        <v>1895</v>
      </c>
    </row>
    <row r="373" spans="1:5" ht="12.75">
      <c r="A373" s="35" t="s">
        <v>57</v>
      </c>
      <c r="E373" s="40" t="s">
        <v>5</v>
      </c>
    </row>
    <row r="374" spans="1:5" ht="25.5">
      <c r="A374" t="s">
        <v>59</v>
      </c>
      <c r="E374" s="39" t="s">
        <v>1838</v>
      </c>
    </row>
    <row r="375" spans="1:16" ht="25.5">
      <c r="A375" t="s">
        <v>50</v>
      </c>
      <c s="34" t="s">
        <v>1896</v>
      </c>
      <c s="34" t="s">
        <v>1897</v>
      </c>
      <c s="35" t="s">
        <v>5</v>
      </c>
      <c s="6" t="s">
        <v>1898</v>
      </c>
      <c s="36" t="s">
        <v>244</v>
      </c>
      <c s="37">
        <v>1</v>
      </c>
      <c s="36">
        <v>320</v>
      </c>
      <c s="36">
        <f>ROUND(G375*H375,6)</f>
      </c>
      <c r="L375" s="38">
        <v>0</v>
      </c>
      <c s="32">
        <f>ROUND(ROUND(L375,2)*ROUND(G375,3),2)</f>
      </c>
      <c s="36" t="s">
        <v>55</v>
      </c>
      <c>
        <f>(M375*21)/100</f>
      </c>
      <c t="s">
        <v>28</v>
      </c>
    </row>
    <row r="376" spans="1:5" ht="25.5">
      <c r="A376" s="35" t="s">
        <v>56</v>
      </c>
      <c r="E376" s="39" t="s">
        <v>1898</v>
      </c>
    </row>
    <row r="377" spans="1:5" ht="12.75">
      <c r="A377" s="35" t="s">
        <v>57</v>
      </c>
      <c r="E377" s="40" t="s">
        <v>5</v>
      </c>
    </row>
    <row r="378" spans="1:5" ht="25.5">
      <c r="A378" t="s">
        <v>59</v>
      </c>
      <c r="E378" s="39" t="s">
        <v>1838</v>
      </c>
    </row>
    <row r="379" spans="1:16" ht="25.5">
      <c r="A379" t="s">
        <v>50</v>
      </c>
      <c s="34" t="s">
        <v>1899</v>
      </c>
      <c s="34" t="s">
        <v>1900</v>
      </c>
      <c s="35" t="s">
        <v>5</v>
      </c>
      <c s="6" t="s">
        <v>1901</v>
      </c>
      <c s="36" t="s">
        <v>244</v>
      </c>
      <c s="37">
        <v>1</v>
      </c>
      <c s="36">
        <v>90</v>
      </c>
      <c s="36">
        <f>ROUND(G379*H379,6)</f>
      </c>
      <c r="L379" s="38">
        <v>0</v>
      </c>
      <c s="32">
        <f>ROUND(ROUND(L379,2)*ROUND(G379,3),2)</f>
      </c>
      <c s="36" t="s">
        <v>55</v>
      </c>
      <c>
        <f>(M379*21)/100</f>
      </c>
      <c t="s">
        <v>28</v>
      </c>
    </row>
    <row r="380" spans="1:5" ht="25.5">
      <c r="A380" s="35" t="s">
        <v>56</v>
      </c>
      <c r="E380" s="39" t="s">
        <v>1901</v>
      </c>
    </row>
    <row r="381" spans="1:5" ht="12.75">
      <c r="A381" s="35" t="s">
        <v>57</v>
      </c>
      <c r="E381" s="40" t="s">
        <v>5</v>
      </c>
    </row>
    <row r="382" spans="1:5" ht="25.5">
      <c r="A382" t="s">
        <v>59</v>
      </c>
      <c r="E382" s="39" t="s">
        <v>1838</v>
      </c>
    </row>
    <row r="383" spans="1:16" ht="25.5">
      <c r="A383" t="s">
        <v>50</v>
      </c>
      <c s="34" t="s">
        <v>1902</v>
      </c>
      <c s="34" t="s">
        <v>1903</v>
      </c>
      <c s="35" t="s">
        <v>5</v>
      </c>
      <c s="6" t="s">
        <v>1904</v>
      </c>
      <c s="36" t="s">
        <v>1905</v>
      </c>
      <c s="37">
        <v>5.2</v>
      </c>
      <c s="36">
        <v>20</v>
      </c>
      <c s="36">
        <f>ROUND(G383*H383,6)</f>
      </c>
      <c r="L383" s="38">
        <v>0</v>
      </c>
      <c s="32">
        <f>ROUND(ROUND(L383,2)*ROUND(G383,3),2)</f>
      </c>
      <c s="36" t="s">
        <v>55</v>
      </c>
      <c>
        <f>(M383*21)/100</f>
      </c>
      <c t="s">
        <v>28</v>
      </c>
    </row>
    <row r="384" spans="1:5" ht="25.5">
      <c r="A384" s="35" t="s">
        <v>56</v>
      </c>
      <c r="E384" s="39" t="s">
        <v>1904</v>
      </c>
    </row>
    <row r="385" spans="1:5" ht="12.75">
      <c r="A385" s="35" t="s">
        <v>57</v>
      </c>
      <c r="E385" s="40" t="s">
        <v>5</v>
      </c>
    </row>
    <row r="386" spans="1:5" ht="25.5">
      <c r="A386" t="s">
        <v>59</v>
      </c>
      <c r="E386" s="39" t="s">
        <v>1838</v>
      </c>
    </row>
    <row r="387" spans="1:16" ht="25.5">
      <c r="A387" t="s">
        <v>50</v>
      </c>
      <c s="34" t="s">
        <v>1906</v>
      </c>
      <c s="34" t="s">
        <v>1907</v>
      </c>
      <c s="35" t="s">
        <v>5</v>
      </c>
      <c s="6" t="s">
        <v>1908</v>
      </c>
      <c s="36" t="s">
        <v>1905</v>
      </c>
      <c s="37">
        <v>3</v>
      </c>
      <c s="36">
        <v>20</v>
      </c>
      <c s="36">
        <f>ROUND(G387*H387,6)</f>
      </c>
      <c r="L387" s="38">
        <v>0</v>
      </c>
      <c s="32">
        <f>ROUND(ROUND(L387,2)*ROUND(G387,3),2)</f>
      </c>
      <c s="36" t="s">
        <v>55</v>
      </c>
      <c>
        <f>(M387*21)/100</f>
      </c>
      <c t="s">
        <v>28</v>
      </c>
    </row>
    <row r="388" spans="1:5" ht="25.5">
      <c r="A388" s="35" t="s">
        <v>56</v>
      </c>
      <c r="E388" s="39" t="s">
        <v>1908</v>
      </c>
    </row>
    <row r="389" spans="1:5" ht="12.75">
      <c r="A389" s="35" t="s">
        <v>57</v>
      </c>
      <c r="E389" s="40" t="s">
        <v>5</v>
      </c>
    </row>
    <row r="390" spans="1:5" ht="25.5">
      <c r="A390" t="s">
        <v>59</v>
      </c>
      <c r="E390" s="39" t="s">
        <v>1838</v>
      </c>
    </row>
    <row r="391" spans="1:16" ht="25.5">
      <c r="A391" t="s">
        <v>50</v>
      </c>
      <c s="34" t="s">
        <v>1909</v>
      </c>
      <c s="34" t="s">
        <v>1910</v>
      </c>
      <c s="35" t="s">
        <v>5</v>
      </c>
      <c s="6" t="s">
        <v>1911</v>
      </c>
      <c s="36" t="s">
        <v>244</v>
      </c>
      <c s="37">
        <v>14</v>
      </c>
      <c s="36">
        <v>96.75</v>
      </c>
      <c s="36">
        <f>ROUND(G391*H391,6)</f>
      </c>
      <c r="L391" s="38">
        <v>0</v>
      </c>
      <c s="32">
        <f>ROUND(ROUND(L391,2)*ROUND(G391,3),2)</f>
      </c>
      <c s="36" t="s">
        <v>55</v>
      </c>
      <c>
        <f>(M391*21)/100</f>
      </c>
      <c t="s">
        <v>28</v>
      </c>
    </row>
    <row r="392" spans="1:5" ht="25.5">
      <c r="A392" s="35" t="s">
        <v>56</v>
      </c>
      <c r="E392" s="39" t="s">
        <v>1911</v>
      </c>
    </row>
    <row r="393" spans="1:5" ht="12.75">
      <c r="A393" s="35" t="s">
        <v>57</v>
      </c>
      <c r="E393" s="40" t="s">
        <v>5</v>
      </c>
    </row>
    <row r="394" spans="1:5" ht="25.5">
      <c r="A394" t="s">
        <v>59</v>
      </c>
      <c r="E394" s="39" t="s">
        <v>1838</v>
      </c>
    </row>
    <row r="395" spans="1:16" ht="25.5">
      <c r="A395" t="s">
        <v>50</v>
      </c>
      <c s="34" t="s">
        <v>1912</v>
      </c>
      <c s="34" t="s">
        <v>1913</v>
      </c>
      <c s="35" t="s">
        <v>5</v>
      </c>
      <c s="6" t="s">
        <v>1914</v>
      </c>
      <c s="36" t="s">
        <v>244</v>
      </c>
      <c s="37">
        <v>4</v>
      </c>
      <c s="36">
        <v>96.75</v>
      </c>
      <c s="36">
        <f>ROUND(G395*H395,6)</f>
      </c>
      <c r="L395" s="38">
        <v>0</v>
      </c>
      <c s="32">
        <f>ROUND(ROUND(L395,2)*ROUND(G395,3),2)</f>
      </c>
      <c s="36" t="s">
        <v>55</v>
      </c>
      <c>
        <f>(M395*21)/100</f>
      </c>
      <c t="s">
        <v>28</v>
      </c>
    </row>
    <row r="396" spans="1:5" ht="25.5">
      <c r="A396" s="35" t="s">
        <v>56</v>
      </c>
      <c r="E396" s="39" t="s">
        <v>1914</v>
      </c>
    </row>
    <row r="397" spans="1:5" ht="12.75">
      <c r="A397" s="35" t="s">
        <v>57</v>
      </c>
      <c r="E397" s="40" t="s">
        <v>5</v>
      </c>
    </row>
    <row r="398" spans="1:5" ht="25.5">
      <c r="A398" t="s">
        <v>59</v>
      </c>
      <c r="E398" s="39" t="s">
        <v>1838</v>
      </c>
    </row>
    <row r="399" spans="1:16" ht="25.5">
      <c r="A399" t="s">
        <v>50</v>
      </c>
      <c s="34" t="s">
        <v>1915</v>
      </c>
      <c s="34" t="s">
        <v>1916</v>
      </c>
      <c s="35" t="s">
        <v>5</v>
      </c>
      <c s="6" t="s">
        <v>1917</v>
      </c>
      <c s="36" t="s">
        <v>244</v>
      </c>
      <c s="37">
        <v>1</v>
      </c>
      <c s="36">
        <v>375</v>
      </c>
      <c s="36">
        <f>ROUND(G399*H399,6)</f>
      </c>
      <c r="L399" s="38">
        <v>0</v>
      </c>
      <c s="32">
        <f>ROUND(ROUND(L399,2)*ROUND(G399,3),2)</f>
      </c>
      <c s="36" t="s">
        <v>55</v>
      </c>
      <c>
        <f>(M399*21)/100</f>
      </c>
      <c t="s">
        <v>28</v>
      </c>
    </row>
    <row r="400" spans="1:5" ht="25.5">
      <c r="A400" s="35" t="s">
        <v>56</v>
      </c>
      <c r="E400" s="39" t="s">
        <v>1917</v>
      </c>
    </row>
    <row r="401" spans="1:5" ht="12.75">
      <c r="A401" s="35" t="s">
        <v>57</v>
      </c>
      <c r="E401" s="40" t="s">
        <v>5</v>
      </c>
    </row>
    <row r="402" spans="1:5" ht="25.5">
      <c r="A402" t="s">
        <v>59</v>
      </c>
      <c r="E402" s="39" t="s">
        <v>1838</v>
      </c>
    </row>
    <row r="403" spans="1:16" ht="25.5">
      <c r="A403" t="s">
        <v>50</v>
      </c>
      <c s="34" t="s">
        <v>1918</v>
      </c>
      <c s="34" t="s">
        <v>1919</v>
      </c>
      <c s="35" t="s">
        <v>5</v>
      </c>
      <c s="6" t="s">
        <v>1920</v>
      </c>
      <c s="36" t="s">
        <v>244</v>
      </c>
      <c s="37">
        <v>1</v>
      </c>
      <c s="36">
        <v>350</v>
      </c>
      <c s="36">
        <f>ROUND(G403*H403,6)</f>
      </c>
      <c r="L403" s="38">
        <v>0</v>
      </c>
      <c s="32">
        <f>ROUND(ROUND(L403,2)*ROUND(G403,3),2)</f>
      </c>
      <c s="36" t="s">
        <v>55</v>
      </c>
      <c>
        <f>(M403*21)/100</f>
      </c>
      <c t="s">
        <v>28</v>
      </c>
    </row>
    <row r="404" spans="1:5" ht="25.5">
      <c r="A404" s="35" t="s">
        <v>56</v>
      </c>
      <c r="E404" s="39" t="s">
        <v>1920</v>
      </c>
    </row>
    <row r="405" spans="1:5" ht="12.75">
      <c r="A405" s="35" t="s">
        <v>57</v>
      </c>
      <c r="E405" s="40" t="s">
        <v>5</v>
      </c>
    </row>
    <row r="406" spans="1:5" ht="25.5">
      <c r="A406" t="s">
        <v>59</v>
      </c>
      <c r="E406" s="39" t="s">
        <v>1838</v>
      </c>
    </row>
    <row r="407" spans="1:16" ht="25.5">
      <c r="A407" t="s">
        <v>50</v>
      </c>
      <c s="34" t="s">
        <v>1921</v>
      </c>
      <c s="34" t="s">
        <v>1922</v>
      </c>
      <c s="35" t="s">
        <v>5</v>
      </c>
      <c s="6" t="s">
        <v>1923</v>
      </c>
      <c s="36" t="s">
        <v>244</v>
      </c>
      <c s="37">
        <v>2</v>
      </c>
      <c s="36">
        <v>8</v>
      </c>
      <c s="36">
        <f>ROUND(G407*H407,6)</f>
      </c>
      <c r="L407" s="38">
        <v>0</v>
      </c>
      <c s="32">
        <f>ROUND(ROUND(L407,2)*ROUND(G407,3),2)</f>
      </c>
      <c s="36" t="s">
        <v>55</v>
      </c>
      <c>
        <f>(M407*21)/100</f>
      </c>
      <c t="s">
        <v>28</v>
      </c>
    </row>
    <row r="408" spans="1:5" ht="25.5">
      <c r="A408" s="35" t="s">
        <v>56</v>
      </c>
      <c r="E408" s="39" t="s">
        <v>1923</v>
      </c>
    </row>
    <row r="409" spans="1:5" ht="12.75">
      <c r="A409" s="35" t="s">
        <v>57</v>
      </c>
      <c r="E409" s="40" t="s">
        <v>5</v>
      </c>
    </row>
    <row r="410" spans="1:5" ht="25.5">
      <c r="A410" t="s">
        <v>59</v>
      </c>
      <c r="E410" s="39" t="s">
        <v>1838</v>
      </c>
    </row>
    <row r="411" spans="1:16" ht="25.5">
      <c r="A411" t="s">
        <v>50</v>
      </c>
      <c s="34" t="s">
        <v>1924</v>
      </c>
      <c s="34" t="s">
        <v>1925</v>
      </c>
      <c s="35" t="s">
        <v>5</v>
      </c>
      <c s="6" t="s">
        <v>1926</v>
      </c>
      <c s="36" t="s">
        <v>244</v>
      </c>
      <c s="37">
        <v>62</v>
      </c>
      <c s="36">
        <v>4.5</v>
      </c>
      <c s="36">
        <f>ROUND(G411*H411,6)</f>
      </c>
      <c r="L411" s="38">
        <v>0</v>
      </c>
      <c s="32">
        <f>ROUND(ROUND(L411,2)*ROUND(G411,3),2)</f>
      </c>
      <c s="36" t="s">
        <v>55</v>
      </c>
      <c>
        <f>(M411*21)/100</f>
      </c>
      <c t="s">
        <v>28</v>
      </c>
    </row>
    <row r="412" spans="1:5" ht="25.5">
      <c r="A412" s="35" t="s">
        <v>56</v>
      </c>
      <c r="E412" s="39" t="s">
        <v>1926</v>
      </c>
    </row>
    <row r="413" spans="1:5" ht="12.75">
      <c r="A413" s="35" t="s">
        <v>57</v>
      </c>
      <c r="E413" s="40" t="s">
        <v>5</v>
      </c>
    </row>
    <row r="414" spans="1:5" ht="25.5">
      <c r="A414" t="s">
        <v>59</v>
      </c>
      <c r="E414" s="39" t="s">
        <v>1838</v>
      </c>
    </row>
    <row r="415" spans="1:16" ht="25.5">
      <c r="A415" t="s">
        <v>50</v>
      </c>
      <c s="34" t="s">
        <v>1927</v>
      </c>
      <c s="34" t="s">
        <v>1928</v>
      </c>
      <c s="35" t="s">
        <v>5</v>
      </c>
      <c s="6" t="s">
        <v>1929</v>
      </c>
      <c s="36" t="s">
        <v>244</v>
      </c>
      <c s="37">
        <v>1</v>
      </c>
      <c s="36">
        <v>7.2</v>
      </c>
      <c s="36">
        <f>ROUND(G415*H415,6)</f>
      </c>
      <c r="L415" s="38">
        <v>0</v>
      </c>
      <c s="32">
        <f>ROUND(ROUND(L415,2)*ROUND(G415,3),2)</f>
      </c>
      <c s="36" t="s">
        <v>55</v>
      </c>
      <c>
        <f>(M415*21)/100</f>
      </c>
      <c t="s">
        <v>28</v>
      </c>
    </row>
    <row r="416" spans="1:5" ht="25.5">
      <c r="A416" s="35" t="s">
        <v>56</v>
      </c>
      <c r="E416" s="39" t="s">
        <v>1929</v>
      </c>
    </row>
    <row r="417" spans="1:5" ht="12.75">
      <c r="A417" s="35" t="s">
        <v>57</v>
      </c>
      <c r="E417" s="40" t="s">
        <v>5</v>
      </c>
    </row>
    <row r="418" spans="1:5" ht="25.5">
      <c r="A418" t="s">
        <v>59</v>
      </c>
      <c r="E418" s="39" t="s">
        <v>1838</v>
      </c>
    </row>
    <row r="419" spans="1:16" ht="25.5">
      <c r="A419" t="s">
        <v>50</v>
      </c>
      <c s="34" t="s">
        <v>1930</v>
      </c>
      <c s="34" t="s">
        <v>1931</v>
      </c>
      <c s="35" t="s">
        <v>5</v>
      </c>
      <c s="6" t="s">
        <v>1932</v>
      </c>
      <c s="36" t="s">
        <v>244</v>
      </c>
      <c s="37">
        <v>1</v>
      </c>
      <c s="36">
        <v>70</v>
      </c>
      <c s="36">
        <f>ROUND(G419*H419,6)</f>
      </c>
      <c r="L419" s="38">
        <v>0</v>
      </c>
      <c s="32">
        <f>ROUND(ROUND(L419,2)*ROUND(G419,3),2)</f>
      </c>
      <c s="36" t="s">
        <v>55</v>
      </c>
      <c>
        <f>(M419*21)/100</f>
      </c>
      <c t="s">
        <v>28</v>
      </c>
    </row>
    <row r="420" spans="1:5" ht="25.5">
      <c r="A420" s="35" t="s">
        <v>56</v>
      </c>
      <c r="E420" s="39" t="s">
        <v>1932</v>
      </c>
    </row>
    <row r="421" spans="1:5" ht="12.75">
      <c r="A421" s="35" t="s">
        <v>57</v>
      </c>
      <c r="E421" s="40" t="s">
        <v>5</v>
      </c>
    </row>
    <row r="422" spans="1:5" ht="25.5">
      <c r="A422" t="s">
        <v>59</v>
      </c>
      <c r="E422" s="39" t="s">
        <v>1838</v>
      </c>
    </row>
    <row r="423" spans="1:16" ht="25.5">
      <c r="A423" t="s">
        <v>50</v>
      </c>
      <c s="34" t="s">
        <v>1933</v>
      </c>
      <c s="34" t="s">
        <v>1934</v>
      </c>
      <c s="35" t="s">
        <v>5</v>
      </c>
      <c s="6" t="s">
        <v>1935</v>
      </c>
      <c s="36" t="s">
        <v>244</v>
      </c>
      <c s="37">
        <v>1</v>
      </c>
      <c s="36">
        <v>250</v>
      </c>
      <c s="36">
        <f>ROUND(G423*H423,6)</f>
      </c>
      <c r="L423" s="38">
        <v>0</v>
      </c>
      <c s="32">
        <f>ROUND(ROUND(L423,2)*ROUND(G423,3),2)</f>
      </c>
      <c s="36" t="s">
        <v>55</v>
      </c>
      <c>
        <f>(M423*21)/100</f>
      </c>
      <c t="s">
        <v>28</v>
      </c>
    </row>
    <row r="424" spans="1:5" ht="25.5">
      <c r="A424" s="35" t="s">
        <v>56</v>
      </c>
      <c r="E424" s="39" t="s">
        <v>1935</v>
      </c>
    </row>
    <row r="425" spans="1:5" ht="12.75">
      <c r="A425" s="35" t="s">
        <v>57</v>
      </c>
      <c r="E425" s="40" t="s">
        <v>5</v>
      </c>
    </row>
    <row r="426" spans="1:5" ht="25.5">
      <c r="A426" t="s">
        <v>59</v>
      </c>
      <c r="E426" s="39" t="s">
        <v>1838</v>
      </c>
    </row>
    <row r="427" spans="1:16" ht="25.5">
      <c r="A427" t="s">
        <v>50</v>
      </c>
      <c s="34" t="s">
        <v>1936</v>
      </c>
      <c s="34" t="s">
        <v>1937</v>
      </c>
      <c s="35" t="s">
        <v>5</v>
      </c>
      <c s="6" t="s">
        <v>1938</v>
      </c>
      <c s="36" t="s">
        <v>244</v>
      </c>
      <c s="37">
        <v>2</v>
      </c>
      <c s="36">
        <v>144</v>
      </c>
      <c s="36">
        <f>ROUND(G427*H427,6)</f>
      </c>
      <c r="L427" s="38">
        <v>0</v>
      </c>
      <c s="32">
        <f>ROUND(ROUND(L427,2)*ROUND(G427,3),2)</f>
      </c>
      <c s="36" t="s">
        <v>55</v>
      </c>
      <c>
        <f>(M427*21)/100</f>
      </c>
      <c t="s">
        <v>28</v>
      </c>
    </row>
    <row r="428" spans="1:5" ht="25.5">
      <c r="A428" s="35" t="s">
        <v>56</v>
      </c>
      <c r="E428" s="39" t="s">
        <v>1938</v>
      </c>
    </row>
    <row r="429" spans="1:5" ht="12.75">
      <c r="A429" s="35" t="s">
        <v>57</v>
      </c>
      <c r="E429" s="40" t="s">
        <v>5</v>
      </c>
    </row>
    <row r="430" spans="1:5" ht="25.5">
      <c r="A430" t="s">
        <v>59</v>
      </c>
      <c r="E430" s="39" t="s">
        <v>1838</v>
      </c>
    </row>
    <row r="431" spans="1:16" ht="25.5">
      <c r="A431" t="s">
        <v>50</v>
      </c>
      <c s="34" t="s">
        <v>1939</v>
      </c>
      <c s="34" t="s">
        <v>1940</v>
      </c>
      <c s="35" t="s">
        <v>5</v>
      </c>
      <c s="6" t="s">
        <v>1941</v>
      </c>
      <c s="36" t="s">
        <v>244</v>
      </c>
      <c s="37">
        <v>1</v>
      </c>
      <c s="36">
        <v>20</v>
      </c>
      <c s="36">
        <f>ROUND(G431*H431,6)</f>
      </c>
      <c r="L431" s="38">
        <v>0</v>
      </c>
      <c s="32">
        <f>ROUND(ROUND(L431,2)*ROUND(G431,3),2)</f>
      </c>
      <c s="36" t="s">
        <v>55</v>
      </c>
      <c>
        <f>(M431*21)/100</f>
      </c>
      <c t="s">
        <v>28</v>
      </c>
    </row>
    <row r="432" spans="1:5" ht="25.5">
      <c r="A432" s="35" t="s">
        <v>56</v>
      </c>
      <c r="E432" s="39" t="s">
        <v>1941</v>
      </c>
    </row>
    <row r="433" spans="1:5" ht="12.75">
      <c r="A433" s="35" t="s">
        <v>57</v>
      </c>
      <c r="E433" s="40" t="s">
        <v>5</v>
      </c>
    </row>
    <row r="434" spans="1:5" ht="25.5">
      <c r="A434" t="s">
        <v>59</v>
      </c>
      <c r="E434" s="39" t="s">
        <v>1838</v>
      </c>
    </row>
    <row r="435" spans="1:16" ht="25.5">
      <c r="A435" t="s">
        <v>50</v>
      </c>
      <c s="34" t="s">
        <v>1942</v>
      </c>
      <c s="34" t="s">
        <v>1943</v>
      </c>
      <c s="35" t="s">
        <v>5</v>
      </c>
      <c s="6" t="s">
        <v>1944</v>
      </c>
      <c s="36" t="s">
        <v>244</v>
      </c>
      <c s="37">
        <v>1</v>
      </c>
      <c s="36">
        <v>496</v>
      </c>
      <c s="36">
        <f>ROUND(G435*H435,6)</f>
      </c>
      <c r="L435" s="38">
        <v>0</v>
      </c>
      <c s="32">
        <f>ROUND(ROUND(L435,2)*ROUND(G435,3),2)</f>
      </c>
      <c s="36" t="s">
        <v>55</v>
      </c>
      <c>
        <f>(M435*21)/100</f>
      </c>
      <c t="s">
        <v>28</v>
      </c>
    </row>
    <row r="436" spans="1:5" ht="25.5">
      <c r="A436" s="35" t="s">
        <v>56</v>
      </c>
      <c r="E436" s="39" t="s">
        <v>1944</v>
      </c>
    </row>
    <row r="437" spans="1:5" ht="12.75">
      <c r="A437" s="35" t="s">
        <v>57</v>
      </c>
      <c r="E437" s="40" t="s">
        <v>5</v>
      </c>
    </row>
    <row r="438" spans="1:5" ht="25.5">
      <c r="A438" t="s">
        <v>59</v>
      </c>
      <c r="E438" s="39" t="s">
        <v>1838</v>
      </c>
    </row>
    <row r="439" spans="1:16" ht="25.5">
      <c r="A439" t="s">
        <v>50</v>
      </c>
      <c s="34" t="s">
        <v>1945</v>
      </c>
      <c s="34" t="s">
        <v>1946</v>
      </c>
      <c s="35" t="s">
        <v>5</v>
      </c>
      <c s="6" t="s">
        <v>1947</v>
      </c>
      <c s="36" t="s">
        <v>244</v>
      </c>
      <c s="37">
        <v>1</v>
      </c>
      <c s="36">
        <v>10</v>
      </c>
      <c s="36">
        <f>ROUND(G439*H439,6)</f>
      </c>
      <c r="L439" s="38">
        <v>0</v>
      </c>
      <c s="32">
        <f>ROUND(ROUND(L439,2)*ROUND(G439,3),2)</f>
      </c>
      <c s="36" t="s">
        <v>55</v>
      </c>
      <c>
        <f>(M439*21)/100</f>
      </c>
      <c t="s">
        <v>28</v>
      </c>
    </row>
    <row r="440" spans="1:5" ht="25.5">
      <c r="A440" s="35" t="s">
        <v>56</v>
      </c>
      <c r="E440" s="39" t="s">
        <v>1947</v>
      </c>
    </row>
    <row r="441" spans="1:5" ht="12.75">
      <c r="A441" s="35" t="s">
        <v>57</v>
      </c>
      <c r="E441" s="40" t="s">
        <v>5</v>
      </c>
    </row>
    <row r="442" spans="1:5" ht="25.5">
      <c r="A442" t="s">
        <v>59</v>
      </c>
      <c r="E442" s="39" t="s">
        <v>1838</v>
      </c>
    </row>
    <row r="443" spans="1:16" ht="25.5">
      <c r="A443" t="s">
        <v>50</v>
      </c>
      <c s="34" t="s">
        <v>1948</v>
      </c>
      <c s="34" t="s">
        <v>1949</v>
      </c>
      <c s="35" t="s">
        <v>5</v>
      </c>
      <c s="6" t="s">
        <v>1950</v>
      </c>
      <c s="36" t="s">
        <v>244</v>
      </c>
      <c s="37">
        <v>17</v>
      </c>
      <c s="36">
        <v>20</v>
      </c>
      <c s="36">
        <f>ROUND(G443*H443,6)</f>
      </c>
      <c r="L443" s="38">
        <v>0</v>
      </c>
      <c s="32">
        <f>ROUND(ROUND(L443,2)*ROUND(G443,3),2)</f>
      </c>
      <c s="36" t="s">
        <v>55</v>
      </c>
      <c>
        <f>(M443*21)/100</f>
      </c>
      <c t="s">
        <v>28</v>
      </c>
    </row>
    <row r="444" spans="1:5" ht="25.5">
      <c r="A444" s="35" t="s">
        <v>56</v>
      </c>
      <c r="E444" s="39" t="s">
        <v>1950</v>
      </c>
    </row>
    <row r="445" spans="1:5" ht="12.75">
      <c r="A445" s="35" t="s">
        <v>57</v>
      </c>
      <c r="E445" s="40" t="s">
        <v>5</v>
      </c>
    </row>
    <row r="446" spans="1:5" ht="25.5">
      <c r="A446" t="s">
        <v>59</v>
      </c>
      <c r="E446" s="39" t="s">
        <v>1838</v>
      </c>
    </row>
    <row r="447" spans="1:16" ht="25.5">
      <c r="A447" t="s">
        <v>50</v>
      </c>
      <c s="34" t="s">
        <v>1951</v>
      </c>
      <c s="34" t="s">
        <v>1952</v>
      </c>
      <c s="35" t="s">
        <v>5</v>
      </c>
      <c s="6" t="s">
        <v>1953</v>
      </c>
      <c s="36" t="s">
        <v>244</v>
      </c>
      <c s="37">
        <v>1</v>
      </c>
      <c s="36">
        <v>5</v>
      </c>
      <c s="36">
        <f>ROUND(G447*H447,6)</f>
      </c>
      <c r="L447" s="38">
        <v>0</v>
      </c>
      <c s="32">
        <f>ROUND(ROUND(L447,2)*ROUND(G447,3),2)</f>
      </c>
      <c s="36" t="s">
        <v>55</v>
      </c>
      <c>
        <f>(M447*21)/100</f>
      </c>
      <c t="s">
        <v>28</v>
      </c>
    </row>
    <row r="448" spans="1:5" ht="25.5">
      <c r="A448" s="35" t="s">
        <v>56</v>
      </c>
      <c r="E448" s="39" t="s">
        <v>1953</v>
      </c>
    </row>
    <row r="449" spans="1:5" ht="12.75">
      <c r="A449" s="35" t="s">
        <v>57</v>
      </c>
      <c r="E449" s="40" t="s">
        <v>5</v>
      </c>
    </row>
    <row r="450" spans="1:5" ht="25.5">
      <c r="A450" t="s">
        <v>59</v>
      </c>
      <c r="E450" s="39" t="s">
        <v>1838</v>
      </c>
    </row>
    <row r="451" spans="1:16" ht="25.5">
      <c r="A451" t="s">
        <v>50</v>
      </c>
      <c s="34" t="s">
        <v>1954</v>
      </c>
      <c s="34" t="s">
        <v>1955</v>
      </c>
      <c s="35" t="s">
        <v>5</v>
      </c>
      <c s="6" t="s">
        <v>1956</v>
      </c>
      <c s="36" t="s">
        <v>244</v>
      </c>
      <c s="37">
        <v>1</v>
      </c>
      <c s="36">
        <v>40</v>
      </c>
      <c s="36">
        <f>ROUND(G451*H451,6)</f>
      </c>
      <c r="L451" s="38">
        <v>0</v>
      </c>
      <c s="32">
        <f>ROUND(ROUND(L451,2)*ROUND(G451,3),2)</f>
      </c>
      <c s="36" t="s">
        <v>55</v>
      </c>
      <c>
        <f>(M451*21)/100</f>
      </c>
      <c t="s">
        <v>28</v>
      </c>
    </row>
    <row r="452" spans="1:5" ht="25.5">
      <c r="A452" s="35" t="s">
        <v>56</v>
      </c>
      <c r="E452" s="39" t="s">
        <v>1956</v>
      </c>
    </row>
    <row r="453" spans="1:5" ht="12.75">
      <c r="A453" s="35" t="s">
        <v>57</v>
      </c>
      <c r="E453" s="40" t="s">
        <v>5</v>
      </c>
    </row>
    <row r="454" spans="1:5" ht="25.5">
      <c r="A454" t="s">
        <v>59</v>
      </c>
      <c r="E454" s="39" t="s">
        <v>1838</v>
      </c>
    </row>
    <row r="455" spans="1:16" ht="25.5">
      <c r="A455" t="s">
        <v>50</v>
      </c>
      <c s="34" t="s">
        <v>1957</v>
      </c>
      <c s="34" t="s">
        <v>1958</v>
      </c>
      <c s="35" t="s">
        <v>5</v>
      </c>
      <c s="6" t="s">
        <v>1959</v>
      </c>
      <c s="36" t="s">
        <v>244</v>
      </c>
      <c s="37">
        <v>1</v>
      </c>
      <c s="36">
        <v>198</v>
      </c>
      <c s="36">
        <f>ROUND(G455*H455,6)</f>
      </c>
      <c r="L455" s="38">
        <v>0</v>
      </c>
      <c s="32">
        <f>ROUND(ROUND(L455,2)*ROUND(G455,3),2)</f>
      </c>
      <c s="36" t="s">
        <v>55</v>
      </c>
      <c>
        <f>(M455*21)/100</f>
      </c>
      <c t="s">
        <v>28</v>
      </c>
    </row>
    <row r="456" spans="1:5" ht="25.5">
      <c r="A456" s="35" t="s">
        <v>56</v>
      </c>
      <c r="E456" s="39" t="s">
        <v>1959</v>
      </c>
    </row>
    <row r="457" spans="1:5" ht="12.75">
      <c r="A457" s="35" t="s">
        <v>57</v>
      </c>
      <c r="E457" s="40" t="s">
        <v>5</v>
      </c>
    </row>
    <row r="458" spans="1:5" ht="25.5">
      <c r="A458" t="s">
        <v>59</v>
      </c>
      <c r="E458" s="39" t="s">
        <v>1838</v>
      </c>
    </row>
    <row r="459" spans="1:16" ht="25.5">
      <c r="A459" t="s">
        <v>50</v>
      </c>
      <c s="34" t="s">
        <v>1960</v>
      </c>
      <c s="34" t="s">
        <v>1961</v>
      </c>
      <c s="35" t="s">
        <v>5</v>
      </c>
      <c s="6" t="s">
        <v>1962</v>
      </c>
      <c s="36" t="s">
        <v>244</v>
      </c>
      <c s="37">
        <v>1</v>
      </c>
      <c s="36">
        <v>40</v>
      </c>
      <c s="36">
        <f>ROUND(G459*H459,6)</f>
      </c>
      <c r="L459" s="38">
        <v>0</v>
      </c>
      <c s="32">
        <f>ROUND(ROUND(L459,2)*ROUND(G459,3),2)</f>
      </c>
      <c s="36" t="s">
        <v>55</v>
      </c>
      <c>
        <f>(M459*21)/100</f>
      </c>
      <c t="s">
        <v>28</v>
      </c>
    </row>
    <row r="460" spans="1:5" ht="25.5">
      <c r="A460" s="35" t="s">
        <v>56</v>
      </c>
      <c r="E460" s="39" t="s">
        <v>1962</v>
      </c>
    </row>
    <row r="461" spans="1:5" ht="12.75">
      <c r="A461" s="35" t="s">
        <v>57</v>
      </c>
      <c r="E461" s="40" t="s">
        <v>5</v>
      </c>
    </row>
    <row r="462" spans="1:5" ht="25.5">
      <c r="A462" t="s">
        <v>59</v>
      </c>
      <c r="E462" s="39" t="s">
        <v>1838</v>
      </c>
    </row>
    <row r="463" spans="1:16" ht="25.5">
      <c r="A463" t="s">
        <v>50</v>
      </c>
      <c s="34" t="s">
        <v>1963</v>
      </c>
      <c s="34" t="s">
        <v>1964</v>
      </c>
      <c s="35" t="s">
        <v>5</v>
      </c>
      <c s="6" t="s">
        <v>1965</v>
      </c>
      <c s="36" t="s">
        <v>244</v>
      </c>
      <c s="37">
        <v>1</v>
      </c>
      <c s="36">
        <v>62</v>
      </c>
      <c s="36">
        <f>ROUND(G463*H463,6)</f>
      </c>
      <c r="L463" s="38">
        <v>0</v>
      </c>
      <c s="32">
        <f>ROUND(ROUND(L463,2)*ROUND(G463,3),2)</f>
      </c>
      <c s="36" t="s">
        <v>55</v>
      </c>
      <c>
        <f>(M463*21)/100</f>
      </c>
      <c t="s">
        <v>28</v>
      </c>
    </row>
    <row r="464" spans="1:5" ht="25.5">
      <c r="A464" s="35" t="s">
        <v>56</v>
      </c>
      <c r="E464" s="39" t="s">
        <v>1965</v>
      </c>
    </row>
    <row r="465" spans="1:5" ht="12.75">
      <c r="A465" s="35" t="s">
        <v>57</v>
      </c>
      <c r="E465" s="40" t="s">
        <v>5</v>
      </c>
    </row>
    <row r="466" spans="1:5" ht="25.5">
      <c r="A466" t="s">
        <v>59</v>
      </c>
      <c r="E466" s="39" t="s">
        <v>1838</v>
      </c>
    </row>
    <row r="467" spans="1:16" ht="25.5">
      <c r="A467" t="s">
        <v>50</v>
      </c>
      <c s="34" t="s">
        <v>1966</v>
      </c>
      <c s="34" t="s">
        <v>1967</v>
      </c>
      <c s="35" t="s">
        <v>5</v>
      </c>
      <c s="6" t="s">
        <v>1968</v>
      </c>
      <c s="36" t="s">
        <v>244</v>
      </c>
      <c s="37">
        <v>1</v>
      </c>
      <c s="36">
        <v>91</v>
      </c>
      <c s="36">
        <f>ROUND(G467*H467,6)</f>
      </c>
      <c r="L467" s="38">
        <v>0</v>
      </c>
      <c s="32">
        <f>ROUND(ROUND(L467,2)*ROUND(G467,3),2)</f>
      </c>
      <c s="36" t="s">
        <v>55</v>
      </c>
      <c>
        <f>(M467*21)/100</f>
      </c>
      <c t="s">
        <v>28</v>
      </c>
    </row>
    <row r="468" spans="1:5" ht="25.5">
      <c r="A468" s="35" t="s">
        <v>56</v>
      </c>
      <c r="E468" s="39" t="s">
        <v>1968</v>
      </c>
    </row>
    <row r="469" spans="1:5" ht="12.75">
      <c r="A469" s="35" t="s">
        <v>57</v>
      </c>
      <c r="E469" s="40" t="s">
        <v>5</v>
      </c>
    </row>
    <row r="470" spans="1:5" ht="25.5">
      <c r="A470" t="s">
        <v>59</v>
      </c>
      <c r="E470" s="39" t="s">
        <v>1838</v>
      </c>
    </row>
    <row r="471" spans="1:16" ht="25.5">
      <c r="A471" t="s">
        <v>50</v>
      </c>
      <c s="34" t="s">
        <v>1969</v>
      </c>
      <c s="34" t="s">
        <v>1970</v>
      </c>
      <c s="35" t="s">
        <v>5</v>
      </c>
      <c s="6" t="s">
        <v>1971</v>
      </c>
      <c s="36" t="s">
        <v>1905</v>
      </c>
      <c s="37">
        <v>110</v>
      </c>
      <c s="36">
        <v>10</v>
      </c>
      <c s="36">
        <f>ROUND(G471*H471,6)</f>
      </c>
      <c r="L471" s="38">
        <v>0</v>
      </c>
      <c s="32">
        <f>ROUND(ROUND(L471,2)*ROUND(G471,3),2)</f>
      </c>
      <c s="36" t="s">
        <v>55</v>
      </c>
      <c>
        <f>(M471*21)/100</f>
      </c>
      <c t="s">
        <v>28</v>
      </c>
    </row>
    <row r="472" spans="1:5" ht="25.5">
      <c r="A472" s="35" t="s">
        <v>56</v>
      </c>
      <c r="E472" s="39" t="s">
        <v>1971</v>
      </c>
    </row>
    <row r="473" spans="1:5" ht="12.75">
      <c r="A473" s="35" t="s">
        <v>57</v>
      </c>
      <c r="E473" s="40" t="s">
        <v>5</v>
      </c>
    </row>
    <row r="474" spans="1:5" ht="25.5">
      <c r="A474" t="s">
        <v>59</v>
      </c>
      <c r="E474" s="39" t="s">
        <v>1838</v>
      </c>
    </row>
    <row r="475" spans="1:16" ht="25.5">
      <c r="A475" t="s">
        <v>50</v>
      </c>
      <c s="34" t="s">
        <v>1972</v>
      </c>
      <c s="34" t="s">
        <v>1973</v>
      </c>
      <c s="35" t="s">
        <v>5</v>
      </c>
      <c s="6" t="s">
        <v>1974</v>
      </c>
      <c s="36" t="s">
        <v>244</v>
      </c>
      <c s="37">
        <v>12</v>
      </c>
      <c s="36">
        <v>5.375</v>
      </c>
      <c s="36">
        <f>ROUND(G475*H475,6)</f>
      </c>
      <c r="L475" s="38">
        <v>0</v>
      </c>
      <c s="32">
        <f>ROUND(ROUND(L475,2)*ROUND(G475,3),2)</f>
      </c>
      <c s="36" t="s">
        <v>55</v>
      </c>
      <c>
        <f>(M475*21)/100</f>
      </c>
      <c t="s">
        <v>28</v>
      </c>
    </row>
    <row r="476" spans="1:5" ht="25.5">
      <c r="A476" s="35" t="s">
        <v>56</v>
      </c>
      <c r="E476" s="39" t="s">
        <v>1974</v>
      </c>
    </row>
    <row r="477" spans="1:5" ht="12.75">
      <c r="A477" s="35" t="s">
        <v>57</v>
      </c>
      <c r="E477" s="40" t="s">
        <v>5</v>
      </c>
    </row>
    <row r="478" spans="1:5" ht="25.5">
      <c r="A478" t="s">
        <v>59</v>
      </c>
      <c r="E478" s="39" t="s">
        <v>1838</v>
      </c>
    </row>
    <row r="479" spans="1:16" ht="25.5">
      <c r="A479" t="s">
        <v>50</v>
      </c>
      <c s="34" t="s">
        <v>1975</v>
      </c>
      <c s="34" t="s">
        <v>1976</v>
      </c>
      <c s="35" t="s">
        <v>5</v>
      </c>
      <c s="6" t="s">
        <v>1977</v>
      </c>
      <c s="36" t="s">
        <v>244</v>
      </c>
      <c s="37">
        <v>4</v>
      </c>
      <c s="36">
        <v>2.875</v>
      </c>
      <c s="36">
        <f>ROUND(G479*H479,6)</f>
      </c>
      <c r="L479" s="38">
        <v>0</v>
      </c>
      <c s="32">
        <f>ROUND(ROUND(L479,2)*ROUND(G479,3),2)</f>
      </c>
      <c s="36" t="s">
        <v>55</v>
      </c>
      <c>
        <f>(M479*21)/100</f>
      </c>
      <c t="s">
        <v>28</v>
      </c>
    </row>
    <row r="480" spans="1:5" ht="25.5">
      <c r="A480" s="35" t="s">
        <v>56</v>
      </c>
      <c r="E480" s="39" t="s">
        <v>1977</v>
      </c>
    </row>
    <row r="481" spans="1:5" ht="12.75">
      <c r="A481" s="35" t="s">
        <v>57</v>
      </c>
      <c r="E481" s="40" t="s">
        <v>5</v>
      </c>
    </row>
    <row r="482" spans="1:5" ht="25.5">
      <c r="A482" t="s">
        <v>59</v>
      </c>
      <c r="E482" s="39" t="s">
        <v>1838</v>
      </c>
    </row>
    <row r="483" spans="1:16" ht="25.5">
      <c r="A483" t="s">
        <v>50</v>
      </c>
      <c s="34" t="s">
        <v>1978</v>
      </c>
      <c s="34" t="s">
        <v>1979</v>
      </c>
      <c s="35" t="s">
        <v>5</v>
      </c>
      <c s="6" t="s">
        <v>1980</v>
      </c>
      <c s="36" t="s">
        <v>244</v>
      </c>
      <c s="37">
        <v>74</v>
      </c>
      <c s="36">
        <v>3.78378</v>
      </c>
      <c s="36">
        <f>ROUND(G483*H483,6)</f>
      </c>
      <c r="L483" s="38">
        <v>0</v>
      </c>
      <c s="32">
        <f>ROUND(ROUND(L483,2)*ROUND(G483,3),2)</f>
      </c>
      <c s="36" t="s">
        <v>55</v>
      </c>
      <c>
        <f>(M483*21)/100</f>
      </c>
      <c t="s">
        <v>28</v>
      </c>
    </row>
    <row r="484" spans="1:5" ht="25.5">
      <c r="A484" s="35" t="s">
        <v>56</v>
      </c>
      <c r="E484" s="39" t="s">
        <v>1980</v>
      </c>
    </row>
    <row r="485" spans="1:5" ht="12.75">
      <c r="A485" s="35" t="s">
        <v>57</v>
      </c>
      <c r="E485" s="40" t="s">
        <v>5</v>
      </c>
    </row>
    <row r="486" spans="1:5" ht="25.5">
      <c r="A486" t="s">
        <v>59</v>
      </c>
      <c r="E486" s="39" t="s">
        <v>1838</v>
      </c>
    </row>
    <row r="487" spans="1:16" ht="25.5">
      <c r="A487" t="s">
        <v>50</v>
      </c>
      <c s="34" t="s">
        <v>1981</v>
      </c>
      <c s="34" t="s">
        <v>1982</v>
      </c>
      <c s="35" t="s">
        <v>5</v>
      </c>
      <c s="6" t="s">
        <v>1983</v>
      </c>
      <c s="36" t="s">
        <v>244</v>
      </c>
      <c s="37">
        <v>18</v>
      </c>
      <c s="36">
        <v>20.83333</v>
      </c>
      <c s="36">
        <f>ROUND(G487*H487,6)</f>
      </c>
      <c r="L487" s="38">
        <v>0</v>
      </c>
      <c s="32">
        <f>ROUND(ROUND(L487,2)*ROUND(G487,3),2)</f>
      </c>
      <c s="36" t="s">
        <v>55</v>
      </c>
      <c>
        <f>(M487*21)/100</f>
      </c>
      <c t="s">
        <v>28</v>
      </c>
    </row>
    <row r="488" spans="1:5" ht="25.5">
      <c r="A488" s="35" t="s">
        <v>56</v>
      </c>
      <c r="E488" s="39" t="s">
        <v>1983</v>
      </c>
    </row>
    <row r="489" spans="1:5" ht="12.75">
      <c r="A489" s="35" t="s">
        <v>57</v>
      </c>
      <c r="E489" s="40" t="s">
        <v>5</v>
      </c>
    </row>
    <row r="490" spans="1:5" ht="25.5">
      <c r="A490" t="s">
        <v>59</v>
      </c>
      <c r="E490" s="39" t="s">
        <v>1838</v>
      </c>
    </row>
    <row r="491" spans="1:16" ht="25.5">
      <c r="A491" t="s">
        <v>50</v>
      </c>
      <c s="34" t="s">
        <v>1984</v>
      </c>
      <c s="34" t="s">
        <v>1985</v>
      </c>
      <c s="35" t="s">
        <v>5</v>
      </c>
      <c s="6" t="s">
        <v>1986</v>
      </c>
      <c s="36" t="s">
        <v>244</v>
      </c>
      <c s="37">
        <v>1</v>
      </c>
      <c s="36">
        <v>246</v>
      </c>
      <c s="36">
        <f>ROUND(G491*H491,6)</f>
      </c>
      <c r="L491" s="38">
        <v>0</v>
      </c>
      <c s="32">
        <f>ROUND(ROUND(L491,2)*ROUND(G491,3),2)</f>
      </c>
      <c s="36" t="s">
        <v>55</v>
      </c>
      <c>
        <f>(M491*21)/100</f>
      </c>
      <c t="s">
        <v>28</v>
      </c>
    </row>
    <row r="492" spans="1:5" ht="25.5">
      <c r="A492" s="35" t="s">
        <v>56</v>
      </c>
      <c r="E492" s="39" t="s">
        <v>1986</v>
      </c>
    </row>
    <row r="493" spans="1:5" ht="12.75">
      <c r="A493" s="35" t="s">
        <v>57</v>
      </c>
      <c r="E493" s="40" t="s">
        <v>5</v>
      </c>
    </row>
    <row r="494" spans="1:5" ht="25.5">
      <c r="A494" t="s">
        <v>59</v>
      </c>
      <c r="E494" s="39" t="s">
        <v>1838</v>
      </c>
    </row>
    <row r="495" spans="1:16" ht="25.5">
      <c r="A495" t="s">
        <v>50</v>
      </c>
      <c s="34" t="s">
        <v>1987</v>
      </c>
      <c s="34" t="s">
        <v>1988</v>
      </c>
      <c s="35" t="s">
        <v>5</v>
      </c>
      <c s="6" t="s">
        <v>1989</v>
      </c>
      <c s="36" t="s">
        <v>244</v>
      </c>
      <c s="37">
        <v>1</v>
      </c>
      <c s="36">
        <v>121.6</v>
      </c>
      <c s="36">
        <f>ROUND(G495*H495,6)</f>
      </c>
      <c r="L495" s="38">
        <v>0</v>
      </c>
      <c s="32">
        <f>ROUND(ROUND(L495,2)*ROUND(G495,3),2)</f>
      </c>
      <c s="36" t="s">
        <v>55</v>
      </c>
      <c>
        <f>(M495*21)/100</f>
      </c>
      <c t="s">
        <v>28</v>
      </c>
    </row>
    <row r="496" spans="1:5" ht="25.5">
      <c r="A496" s="35" t="s">
        <v>56</v>
      </c>
      <c r="E496" s="39" t="s">
        <v>1989</v>
      </c>
    </row>
    <row r="497" spans="1:5" ht="12.75">
      <c r="A497" s="35" t="s">
        <v>57</v>
      </c>
      <c r="E497" s="40" t="s">
        <v>5</v>
      </c>
    </row>
    <row r="498" spans="1:5" ht="25.5">
      <c r="A498" t="s">
        <v>59</v>
      </c>
      <c r="E498" s="39" t="s">
        <v>1838</v>
      </c>
    </row>
    <row r="499" spans="1:16" ht="25.5">
      <c r="A499" t="s">
        <v>50</v>
      </c>
      <c s="34" t="s">
        <v>1990</v>
      </c>
      <c s="34" t="s">
        <v>1991</v>
      </c>
      <c s="35" t="s">
        <v>5</v>
      </c>
      <c s="6" t="s">
        <v>1992</v>
      </c>
      <c s="36" t="s">
        <v>244</v>
      </c>
      <c s="37">
        <v>1</v>
      </c>
      <c s="36">
        <v>240.16</v>
      </c>
      <c s="36">
        <f>ROUND(G499*H499,6)</f>
      </c>
      <c r="L499" s="38">
        <v>0</v>
      </c>
      <c s="32">
        <f>ROUND(ROUND(L499,2)*ROUND(G499,3),2)</f>
      </c>
      <c s="36" t="s">
        <v>55</v>
      </c>
      <c>
        <f>(M499*21)/100</f>
      </c>
      <c t="s">
        <v>28</v>
      </c>
    </row>
    <row r="500" spans="1:5" ht="25.5">
      <c r="A500" s="35" t="s">
        <v>56</v>
      </c>
      <c r="E500" s="39" t="s">
        <v>1992</v>
      </c>
    </row>
    <row r="501" spans="1:5" ht="12.75">
      <c r="A501" s="35" t="s">
        <v>57</v>
      </c>
      <c r="E501" s="40" t="s">
        <v>5</v>
      </c>
    </row>
    <row r="502" spans="1:5" ht="25.5">
      <c r="A502" t="s">
        <v>59</v>
      </c>
      <c r="E502" s="39" t="s">
        <v>1838</v>
      </c>
    </row>
    <row r="503" spans="1:16" ht="25.5">
      <c r="A503" t="s">
        <v>50</v>
      </c>
      <c s="34" t="s">
        <v>1993</v>
      </c>
      <c s="34" t="s">
        <v>1994</v>
      </c>
      <c s="35" t="s">
        <v>5</v>
      </c>
      <c s="6" t="s">
        <v>1995</v>
      </c>
      <c s="36" t="s">
        <v>244</v>
      </c>
      <c s="37">
        <v>1</v>
      </c>
      <c s="36">
        <v>344</v>
      </c>
      <c s="36">
        <f>ROUND(G503*H503,6)</f>
      </c>
      <c r="L503" s="38">
        <v>0</v>
      </c>
      <c s="32">
        <f>ROUND(ROUND(L503,2)*ROUND(G503,3),2)</f>
      </c>
      <c s="36" t="s">
        <v>55</v>
      </c>
      <c>
        <f>(M503*21)/100</f>
      </c>
      <c t="s">
        <v>28</v>
      </c>
    </row>
    <row r="504" spans="1:5" ht="25.5">
      <c r="A504" s="35" t="s">
        <v>56</v>
      </c>
      <c r="E504" s="39" t="s">
        <v>1995</v>
      </c>
    </row>
    <row r="505" spans="1:5" ht="12.75">
      <c r="A505" s="35" t="s">
        <v>57</v>
      </c>
      <c r="E505" s="40" t="s">
        <v>5</v>
      </c>
    </row>
    <row r="506" spans="1:5" ht="25.5">
      <c r="A506" t="s">
        <v>59</v>
      </c>
      <c r="E506" s="39" t="s">
        <v>1838</v>
      </c>
    </row>
    <row r="507" spans="1:16" ht="25.5">
      <c r="A507" t="s">
        <v>50</v>
      </c>
      <c s="34" t="s">
        <v>1996</v>
      </c>
      <c s="34" t="s">
        <v>1997</v>
      </c>
      <c s="35" t="s">
        <v>5</v>
      </c>
      <c s="6" t="s">
        <v>1998</v>
      </c>
      <c s="36" t="s">
        <v>244</v>
      </c>
      <c s="37">
        <v>1</v>
      </c>
      <c s="36">
        <v>294</v>
      </c>
      <c s="36">
        <f>ROUND(G507*H507,6)</f>
      </c>
      <c r="L507" s="38">
        <v>0</v>
      </c>
      <c s="32">
        <f>ROUND(ROUND(L507,2)*ROUND(G507,3),2)</f>
      </c>
      <c s="36" t="s">
        <v>55</v>
      </c>
      <c>
        <f>(M507*21)/100</f>
      </c>
      <c t="s">
        <v>28</v>
      </c>
    </row>
    <row r="508" spans="1:5" ht="25.5">
      <c r="A508" s="35" t="s">
        <v>56</v>
      </c>
      <c r="E508" s="39" t="s">
        <v>1998</v>
      </c>
    </row>
    <row r="509" spans="1:5" ht="12.75">
      <c r="A509" s="35" t="s">
        <v>57</v>
      </c>
      <c r="E509" s="40" t="s">
        <v>5</v>
      </c>
    </row>
    <row r="510" spans="1:5" ht="25.5">
      <c r="A510" t="s">
        <v>59</v>
      </c>
      <c r="E510" s="39" t="s">
        <v>1838</v>
      </c>
    </row>
    <row r="511" spans="1:16" ht="25.5">
      <c r="A511" t="s">
        <v>50</v>
      </c>
      <c s="34" t="s">
        <v>1999</v>
      </c>
      <c s="34" t="s">
        <v>2000</v>
      </c>
      <c s="35" t="s">
        <v>5</v>
      </c>
      <c s="6" t="s">
        <v>2001</v>
      </c>
      <c s="36" t="s">
        <v>244</v>
      </c>
      <c s="37">
        <v>1</v>
      </c>
      <c s="36">
        <v>250</v>
      </c>
      <c s="36">
        <f>ROUND(G511*H511,6)</f>
      </c>
      <c r="L511" s="38">
        <v>0</v>
      </c>
      <c s="32">
        <f>ROUND(ROUND(L511,2)*ROUND(G511,3),2)</f>
      </c>
      <c s="36" t="s">
        <v>55</v>
      </c>
      <c>
        <f>(M511*21)/100</f>
      </c>
      <c t="s">
        <v>28</v>
      </c>
    </row>
    <row r="512" spans="1:5" ht="25.5">
      <c r="A512" s="35" t="s">
        <v>56</v>
      </c>
      <c r="E512" s="39" t="s">
        <v>2001</v>
      </c>
    </row>
    <row r="513" spans="1:5" ht="12.75">
      <c r="A513" s="35" t="s">
        <v>57</v>
      </c>
      <c r="E513" s="40" t="s">
        <v>5</v>
      </c>
    </row>
    <row r="514" spans="1:5" ht="25.5">
      <c r="A514" t="s">
        <v>59</v>
      </c>
      <c r="E514" s="39" t="s">
        <v>1838</v>
      </c>
    </row>
    <row r="515" spans="1:13" ht="12.75">
      <c r="A515" t="s">
        <v>47</v>
      </c>
      <c r="C515" s="31" t="s">
        <v>2002</v>
      </c>
      <c r="E515" s="33" t="s">
        <v>2003</v>
      </c>
      <c r="J515" s="32">
        <f>0</f>
      </c>
      <c s="32">
        <f>0</f>
      </c>
      <c s="32">
        <f>0+L516+L520+L524+L528+L532+L536+L540+L544+L548+L552+L556+L560+L564+L568</f>
      </c>
      <c s="32">
        <f>0+M516+M520+M524+M528+M532+M536+M540+M544+M548+M552+M556+M560+M564+M568</f>
      </c>
    </row>
    <row r="516" spans="1:16" ht="25.5">
      <c r="A516" t="s">
        <v>50</v>
      </c>
      <c s="34" t="s">
        <v>663</v>
      </c>
      <c s="34" t="s">
        <v>2004</v>
      </c>
      <c s="35" t="s">
        <v>5</v>
      </c>
      <c s="6" t="s">
        <v>2005</v>
      </c>
      <c s="36" t="s">
        <v>162</v>
      </c>
      <c s="37">
        <v>1</v>
      </c>
      <c s="36">
        <v>0</v>
      </c>
      <c s="36">
        <f>ROUND(G516*H516,6)</f>
      </c>
      <c r="L516" s="38">
        <v>0</v>
      </c>
      <c s="32">
        <f>ROUND(ROUND(L516,2)*ROUND(G516,3),2)</f>
      </c>
      <c s="36" t="s">
        <v>55</v>
      </c>
      <c>
        <f>(M516*21)/100</f>
      </c>
      <c t="s">
        <v>28</v>
      </c>
    </row>
    <row r="517" spans="1:5" ht="25.5">
      <c r="A517" s="35" t="s">
        <v>56</v>
      </c>
      <c r="E517" s="39" t="s">
        <v>2005</v>
      </c>
    </row>
    <row r="518" spans="1:5" ht="25.5">
      <c r="A518" s="35" t="s">
        <v>57</v>
      </c>
      <c r="E518" s="40" t="s">
        <v>2006</v>
      </c>
    </row>
    <row r="519" spans="1:5" ht="38.25">
      <c r="A519" t="s">
        <v>59</v>
      </c>
      <c r="E519" s="39" t="s">
        <v>2007</v>
      </c>
    </row>
    <row r="520" spans="1:16" ht="25.5">
      <c r="A520" t="s">
        <v>50</v>
      </c>
      <c s="34" t="s">
        <v>667</v>
      </c>
      <c s="34" t="s">
        <v>2008</v>
      </c>
      <c s="35" t="s">
        <v>5</v>
      </c>
      <c s="6" t="s">
        <v>2009</v>
      </c>
      <c s="36" t="s">
        <v>162</v>
      </c>
      <c s="37">
        <v>1</v>
      </c>
      <c s="36">
        <v>0</v>
      </c>
      <c s="36">
        <f>ROUND(G520*H520,6)</f>
      </c>
      <c r="L520" s="38">
        <v>0</v>
      </c>
      <c s="32">
        <f>ROUND(ROUND(L520,2)*ROUND(G520,3),2)</f>
      </c>
      <c s="36" t="s">
        <v>55</v>
      </c>
      <c>
        <f>(M520*21)/100</f>
      </c>
      <c t="s">
        <v>28</v>
      </c>
    </row>
    <row r="521" spans="1:5" ht="25.5">
      <c r="A521" s="35" t="s">
        <v>56</v>
      </c>
      <c r="E521" s="39" t="s">
        <v>2009</v>
      </c>
    </row>
    <row r="522" spans="1:5" ht="25.5">
      <c r="A522" s="35" t="s">
        <v>57</v>
      </c>
      <c r="E522" s="40" t="s">
        <v>2010</v>
      </c>
    </row>
    <row r="523" spans="1:5" ht="38.25">
      <c r="A523" t="s">
        <v>59</v>
      </c>
      <c r="E523" s="39" t="s">
        <v>2007</v>
      </c>
    </row>
    <row r="524" spans="1:16" ht="25.5">
      <c r="A524" t="s">
        <v>50</v>
      </c>
      <c s="34" t="s">
        <v>670</v>
      </c>
      <c s="34" t="s">
        <v>2011</v>
      </c>
      <c s="35" t="s">
        <v>5</v>
      </c>
      <c s="6" t="s">
        <v>2012</v>
      </c>
      <c s="36" t="s">
        <v>162</v>
      </c>
      <c s="37">
        <v>1</v>
      </c>
      <c s="36">
        <v>0</v>
      </c>
      <c s="36">
        <f>ROUND(G524*H524,6)</f>
      </c>
      <c r="L524" s="38">
        <v>0</v>
      </c>
      <c s="32">
        <f>ROUND(ROUND(L524,2)*ROUND(G524,3),2)</f>
      </c>
      <c s="36" t="s">
        <v>55</v>
      </c>
      <c>
        <f>(M524*21)/100</f>
      </c>
      <c t="s">
        <v>28</v>
      </c>
    </row>
    <row r="525" spans="1:5" ht="25.5">
      <c r="A525" s="35" t="s">
        <v>56</v>
      </c>
      <c r="E525" s="39" t="s">
        <v>2012</v>
      </c>
    </row>
    <row r="526" spans="1:5" ht="25.5">
      <c r="A526" s="35" t="s">
        <v>57</v>
      </c>
      <c r="E526" s="40" t="s">
        <v>2013</v>
      </c>
    </row>
    <row r="527" spans="1:5" ht="38.25">
      <c r="A527" t="s">
        <v>59</v>
      </c>
      <c r="E527" s="39" t="s">
        <v>2007</v>
      </c>
    </row>
    <row r="528" spans="1:16" ht="25.5">
      <c r="A528" t="s">
        <v>50</v>
      </c>
      <c s="34" t="s">
        <v>675</v>
      </c>
      <c s="34" t="s">
        <v>2014</v>
      </c>
      <c s="35" t="s">
        <v>5</v>
      </c>
      <c s="6" t="s">
        <v>2015</v>
      </c>
      <c s="36" t="s">
        <v>162</v>
      </c>
      <c s="37">
        <v>1</v>
      </c>
      <c s="36">
        <v>0</v>
      </c>
      <c s="36">
        <f>ROUND(G528*H528,6)</f>
      </c>
      <c r="L528" s="38">
        <v>0</v>
      </c>
      <c s="32">
        <f>ROUND(ROUND(L528,2)*ROUND(G528,3),2)</f>
      </c>
      <c s="36" t="s">
        <v>55</v>
      </c>
      <c>
        <f>(M528*21)/100</f>
      </c>
      <c t="s">
        <v>28</v>
      </c>
    </row>
    <row r="529" spans="1:5" ht="25.5">
      <c r="A529" s="35" t="s">
        <v>56</v>
      </c>
      <c r="E529" s="39" t="s">
        <v>2015</v>
      </c>
    </row>
    <row r="530" spans="1:5" ht="25.5">
      <c r="A530" s="35" t="s">
        <v>57</v>
      </c>
      <c r="E530" s="40" t="s">
        <v>2016</v>
      </c>
    </row>
    <row r="531" spans="1:5" ht="38.25">
      <c r="A531" t="s">
        <v>59</v>
      </c>
      <c r="E531" s="39" t="s">
        <v>2007</v>
      </c>
    </row>
    <row r="532" spans="1:16" ht="25.5">
      <c r="A532" t="s">
        <v>50</v>
      </c>
      <c s="34" t="s">
        <v>680</v>
      </c>
      <c s="34" t="s">
        <v>2017</v>
      </c>
      <c s="35" t="s">
        <v>5</v>
      </c>
      <c s="6" t="s">
        <v>2018</v>
      </c>
      <c s="36" t="s">
        <v>162</v>
      </c>
      <c s="37">
        <v>1</v>
      </c>
      <c s="36">
        <v>0</v>
      </c>
      <c s="36">
        <f>ROUND(G532*H532,6)</f>
      </c>
      <c r="L532" s="38">
        <v>0</v>
      </c>
      <c s="32">
        <f>ROUND(ROUND(L532,2)*ROUND(G532,3),2)</f>
      </c>
      <c s="36" t="s">
        <v>55</v>
      </c>
      <c>
        <f>(M532*21)/100</f>
      </c>
      <c t="s">
        <v>28</v>
      </c>
    </row>
    <row r="533" spans="1:5" ht="25.5">
      <c r="A533" s="35" t="s">
        <v>56</v>
      </c>
      <c r="E533" s="39" t="s">
        <v>2018</v>
      </c>
    </row>
    <row r="534" spans="1:5" ht="25.5">
      <c r="A534" s="35" t="s">
        <v>57</v>
      </c>
      <c r="E534" s="40" t="s">
        <v>2019</v>
      </c>
    </row>
    <row r="535" spans="1:5" ht="38.25">
      <c r="A535" t="s">
        <v>59</v>
      </c>
      <c r="E535" s="39" t="s">
        <v>2007</v>
      </c>
    </row>
    <row r="536" spans="1:16" ht="25.5">
      <c r="A536" t="s">
        <v>50</v>
      </c>
      <c s="34" t="s">
        <v>683</v>
      </c>
      <c s="34" t="s">
        <v>2020</v>
      </c>
      <c s="35" t="s">
        <v>5</v>
      </c>
      <c s="6" t="s">
        <v>2021</v>
      </c>
      <c s="36" t="s">
        <v>162</v>
      </c>
      <c s="37">
        <v>3</v>
      </c>
      <c s="36">
        <v>0</v>
      </c>
      <c s="36">
        <f>ROUND(G536*H536,6)</f>
      </c>
      <c r="L536" s="38">
        <v>0</v>
      </c>
      <c s="32">
        <f>ROUND(ROUND(L536,2)*ROUND(G536,3),2)</f>
      </c>
      <c s="36" t="s">
        <v>55</v>
      </c>
      <c>
        <f>(M536*21)/100</f>
      </c>
      <c t="s">
        <v>28</v>
      </c>
    </row>
    <row r="537" spans="1:5" ht="25.5">
      <c r="A537" s="35" t="s">
        <v>56</v>
      </c>
      <c r="E537" s="39" t="s">
        <v>2021</v>
      </c>
    </row>
    <row r="538" spans="1:5" ht="25.5">
      <c r="A538" s="35" t="s">
        <v>57</v>
      </c>
      <c r="E538" s="40" t="s">
        <v>2022</v>
      </c>
    </row>
    <row r="539" spans="1:5" ht="38.25">
      <c r="A539" t="s">
        <v>59</v>
      </c>
      <c r="E539" s="39" t="s">
        <v>2007</v>
      </c>
    </row>
    <row r="540" spans="1:16" ht="12.75">
      <c r="A540" t="s">
        <v>50</v>
      </c>
      <c s="34" t="s">
        <v>143</v>
      </c>
      <c s="34" t="s">
        <v>2023</v>
      </c>
      <c s="35" t="s">
        <v>5</v>
      </c>
      <c s="6" t="s">
        <v>2024</v>
      </c>
      <c s="36" t="s">
        <v>162</v>
      </c>
      <c s="37">
        <v>1</v>
      </c>
      <c s="36">
        <v>0</v>
      </c>
      <c s="36">
        <f>ROUND(G540*H540,6)</f>
      </c>
      <c r="L540" s="38">
        <v>0</v>
      </c>
      <c s="32">
        <f>ROUND(ROUND(L540,2)*ROUND(G540,3),2)</f>
      </c>
      <c s="36" t="s">
        <v>55</v>
      </c>
      <c>
        <f>(M540*21)/100</f>
      </c>
      <c t="s">
        <v>28</v>
      </c>
    </row>
    <row r="541" spans="1:5" ht="12.75">
      <c r="A541" s="35" t="s">
        <v>56</v>
      </c>
      <c r="E541" s="39" t="s">
        <v>2024</v>
      </c>
    </row>
    <row r="542" spans="1:5" ht="12.75">
      <c r="A542" s="35" t="s">
        <v>57</v>
      </c>
      <c r="E542" s="40" t="s">
        <v>5</v>
      </c>
    </row>
    <row r="543" spans="1:5" ht="38.25">
      <c r="A543" t="s">
        <v>59</v>
      </c>
      <c r="E543" s="39" t="s">
        <v>2007</v>
      </c>
    </row>
    <row r="544" spans="1:16" ht="12.75">
      <c r="A544" t="s">
        <v>50</v>
      </c>
      <c s="34" t="s">
        <v>716</v>
      </c>
      <c s="34" t="s">
        <v>2025</v>
      </c>
      <c s="35" t="s">
        <v>5</v>
      </c>
      <c s="6" t="s">
        <v>2026</v>
      </c>
      <c s="36" t="s">
        <v>162</v>
      </c>
      <c s="37">
        <v>1</v>
      </c>
      <c s="36">
        <v>0</v>
      </c>
      <c s="36">
        <f>ROUND(G544*H544,6)</f>
      </c>
      <c r="L544" s="38">
        <v>0</v>
      </c>
      <c s="32">
        <f>ROUND(ROUND(L544,2)*ROUND(G544,3),2)</f>
      </c>
      <c s="36" t="s">
        <v>55</v>
      </c>
      <c>
        <f>(M544*21)/100</f>
      </c>
      <c t="s">
        <v>28</v>
      </c>
    </row>
    <row r="545" spans="1:5" ht="12.75">
      <c r="A545" s="35" t="s">
        <v>56</v>
      </c>
      <c r="E545" s="39" t="s">
        <v>2026</v>
      </c>
    </row>
    <row r="546" spans="1:5" ht="12.75">
      <c r="A546" s="35" t="s">
        <v>57</v>
      </c>
      <c r="E546" s="40" t="s">
        <v>5</v>
      </c>
    </row>
    <row r="547" spans="1:5" ht="76.5">
      <c r="A547" t="s">
        <v>59</v>
      </c>
      <c r="E547" s="39" t="s">
        <v>2027</v>
      </c>
    </row>
    <row r="548" spans="1:16" ht="25.5">
      <c r="A548" t="s">
        <v>50</v>
      </c>
      <c s="34" t="s">
        <v>157</v>
      </c>
      <c s="34" t="s">
        <v>2028</v>
      </c>
      <c s="35" t="s">
        <v>5</v>
      </c>
      <c s="6" t="s">
        <v>2029</v>
      </c>
      <c s="36" t="s">
        <v>147</v>
      </c>
      <c s="37">
        <v>27.313</v>
      </c>
      <c s="36">
        <v>0</v>
      </c>
      <c s="36">
        <f>ROUND(G548*H548,6)</f>
      </c>
      <c r="L548" s="38">
        <v>0</v>
      </c>
      <c s="32">
        <f>ROUND(ROUND(L548,2)*ROUND(G548,3),2)</f>
      </c>
      <c s="36" t="s">
        <v>307</v>
      </c>
      <c>
        <f>(M548*21)/100</f>
      </c>
      <c t="s">
        <v>28</v>
      </c>
    </row>
    <row r="549" spans="1:5" ht="25.5">
      <c r="A549" s="35" t="s">
        <v>56</v>
      </c>
      <c r="E549" s="39" t="s">
        <v>2029</v>
      </c>
    </row>
    <row r="550" spans="1:5" ht="12.75">
      <c r="A550" s="35" t="s">
        <v>57</v>
      </c>
      <c r="E550" s="40" t="s">
        <v>5</v>
      </c>
    </row>
    <row r="551" spans="1:5" ht="12.75">
      <c r="A551" t="s">
        <v>59</v>
      </c>
      <c r="E551" s="39" t="s">
        <v>5</v>
      </c>
    </row>
    <row r="552" spans="1:16" ht="12.75">
      <c r="A552" t="s">
        <v>50</v>
      </c>
      <c s="34" t="s">
        <v>173</v>
      </c>
      <c s="34" t="s">
        <v>2030</v>
      </c>
      <c s="35" t="s">
        <v>5</v>
      </c>
      <c s="6" t="s">
        <v>2031</v>
      </c>
      <c s="36" t="s">
        <v>147</v>
      </c>
      <c s="37">
        <v>41.201</v>
      </c>
      <c s="36">
        <v>0.003</v>
      </c>
      <c s="36">
        <f>ROUND(G552*H552,6)</f>
      </c>
      <c r="L552" s="38">
        <v>0</v>
      </c>
      <c s="32">
        <f>ROUND(ROUND(L552,2)*ROUND(G552,3),2)</f>
      </c>
      <c s="36" t="s">
        <v>307</v>
      </c>
      <c>
        <f>(M552*21)/100</f>
      </c>
      <c t="s">
        <v>28</v>
      </c>
    </row>
    <row r="553" spans="1:5" ht="12.75">
      <c r="A553" s="35" t="s">
        <v>56</v>
      </c>
      <c r="E553" s="39" t="s">
        <v>2031</v>
      </c>
    </row>
    <row r="554" spans="1:5" ht="12.75">
      <c r="A554" s="35" t="s">
        <v>57</v>
      </c>
      <c r="E554" s="40" t="s">
        <v>5</v>
      </c>
    </row>
    <row r="555" spans="1:5" ht="12.75">
      <c r="A555" t="s">
        <v>59</v>
      </c>
      <c r="E555" s="39" t="s">
        <v>5</v>
      </c>
    </row>
    <row r="556" spans="1:16" ht="12.75">
      <c r="A556" t="s">
        <v>50</v>
      </c>
      <c s="34" t="s">
        <v>1005</v>
      </c>
      <c s="34" t="s">
        <v>2032</v>
      </c>
      <c s="35" t="s">
        <v>5</v>
      </c>
      <c s="6" t="s">
        <v>2033</v>
      </c>
      <c s="36" t="s">
        <v>147</v>
      </c>
      <c s="37">
        <v>57.4</v>
      </c>
      <c s="36">
        <v>0.004</v>
      </c>
      <c s="36">
        <f>ROUND(G556*H556,6)</f>
      </c>
      <c r="L556" s="38">
        <v>0</v>
      </c>
      <c s="32">
        <f>ROUND(ROUND(L556,2)*ROUND(G556,3),2)</f>
      </c>
      <c s="36" t="s">
        <v>307</v>
      </c>
      <c>
        <f>(M556*21)/100</f>
      </c>
      <c t="s">
        <v>28</v>
      </c>
    </row>
    <row r="557" spans="1:5" ht="12.75">
      <c r="A557" s="35" t="s">
        <v>56</v>
      </c>
      <c r="E557" s="39" t="s">
        <v>2033</v>
      </c>
    </row>
    <row r="558" spans="1:5" ht="38.25">
      <c r="A558" s="35" t="s">
        <v>57</v>
      </c>
      <c r="E558" s="40" t="s">
        <v>2034</v>
      </c>
    </row>
    <row r="559" spans="1:5" ht="12.75">
      <c r="A559" t="s">
        <v>59</v>
      </c>
      <c r="E559" s="39" t="s">
        <v>5</v>
      </c>
    </row>
    <row r="560" spans="1:16" ht="25.5">
      <c r="A560" t="s">
        <v>50</v>
      </c>
      <c s="34" t="s">
        <v>1010</v>
      </c>
      <c s="34" t="s">
        <v>2035</v>
      </c>
      <c s="35" t="s">
        <v>5</v>
      </c>
      <c s="6" t="s">
        <v>2036</v>
      </c>
      <c s="36" t="s">
        <v>147</v>
      </c>
      <c s="37">
        <v>1</v>
      </c>
      <c s="36">
        <v>0</v>
      </c>
      <c s="36">
        <f>ROUND(G560*H560,6)</f>
      </c>
      <c r="L560" s="38">
        <v>0</v>
      </c>
      <c s="32">
        <f>ROUND(ROUND(L560,2)*ROUND(G560,3),2)</f>
      </c>
      <c s="36" t="s">
        <v>307</v>
      </c>
      <c>
        <f>(M560*21)/100</f>
      </c>
      <c t="s">
        <v>28</v>
      </c>
    </row>
    <row r="561" spans="1:5" ht="25.5">
      <c r="A561" s="35" t="s">
        <v>56</v>
      </c>
      <c r="E561" s="39" t="s">
        <v>2036</v>
      </c>
    </row>
    <row r="562" spans="1:5" ht="12.75">
      <c r="A562" s="35" t="s">
        <v>57</v>
      </c>
      <c r="E562" s="40" t="s">
        <v>2037</v>
      </c>
    </row>
    <row r="563" spans="1:5" ht="12.75">
      <c r="A563" t="s">
        <v>59</v>
      </c>
      <c r="E563" s="39" t="s">
        <v>5</v>
      </c>
    </row>
    <row r="564" spans="1:16" ht="12.75">
      <c r="A564" t="s">
        <v>50</v>
      </c>
      <c s="34" t="s">
        <v>1013</v>
      </c>
      <c s="34" t="s">
        <v>2038</v>
      </c>
      <c s="35" t="s">
        <v>5</v>
      </c>
      <c s="6" t="s">
        <v>2039</v>
      </c>
      <c s="36" t="s">
        <v>147</v>
      </c>
      <c s="37">
        <v>6.6</v>
      </c>
      <c s="36">
        <v>0.007</v>
      </c>
      <c s="36">
        <f>ROUND(G564*H564,6)</f>
      </c>
      <c r="L564" s="38">
        <v>0</v>
      </c>
      <c s="32">
        <f>ROUND(ROUND(L564,2)*ROUND(G564,3),2)</f>
      </c>
      <c s="36" t="s">
        <v>55</v>
      </c>
      <c>
        <f>(M564*21)/100</f>
      </c>
      <c t="s">
        <v>28</v>
      </c>
    </row>
    <row r="565" spans="1:5" ht="12.75">
      <c r="A565" s="35" t="s">
        <v>56</v>
      </c>
      <c r="E565" s="39" t="s">
        <v>2039</v>
      </c>
    </row>
    <row r="566" spans="1:5" ht="12.75">
      <c r="A566" s="35" t="s">
        <v>57</v>
      </c>
      <c r="E566" s="40" t="s">
        <v>5</v>
      </c>
    </row>
    <row r="567" spans="1:5" ht="12.75">
      <c r="A567" t="s">
        <v>59</v>
      </c>
      <c r="E567" s="39" t="s">
        <v>5</v>
      </c>
    </row>
    <row r="568" spans="1:16" ht="25.5">
      <c r="A568" t="s">
        <v>50</v>
      </c>
      <c s="34" t="s">
        <v>1016</v>
      </c>
      <c s="34" t="s">
        <v>2040</v>
      </c>
      <c s="35" t="s">
        <v>5</v>
      </c>
      <c s="6" t="s">
        <v>2041</v>
      </c>
      <c s="36" t="s">
        <v>244</v>
      </c>
      <c s="37">
        <v>1</v>
      </c>
      <c s="36">
        <v>0</v>
      </c>
      <c s="36">
        <f>ROUND(G568*H568,6)</f>
      </c>
      <c r="L568" s="38">
        <v>0</v>
      </c>
      <c s="32">
        <f>ROUND(ROUND(L568,2)*ROUND(G568,3),2)</f>
      </c>
      <c s="36" t="s">
        <v>55</v>
      </c>
      <c>
        <f>(M568*21)/100</f>
      </c>
      <c t="s">
        <v>28</v>
      </c>
    </row>
    <row r="569" spans="1:5" ht="25.5">
      <c r="A569" s="35" t="s">
        <v>56</v>
      </c>
      <c r="E569" s="39" t="s">
        <v>2041</v>
      </c>
    </row>
    <row r="570" spans="1:5" ht="12.75">
      <c r="A570" s="35" t="s">
        <v>57</v>
      </c>
      <c r="E570" s="40" t="s">
        <v>5</v>
      </c>
    </row>
    <row r="571" spans="1:5" ht="12.75">
      <c r="A571" t="s">
        <v>59</v>
      </c>
      <c r="E571" s="39" t="s">
        <v>5</v>
      </c>
    </row>
    <row r="572" spans="1:13" ht="12.75">
      <c r="A572" t="s">
        <v>47</v>
      </c>
      <c r="C572" s="31" t="s">
        <v>2042</v>
      </c>
      <c r="E572" s="33" t="s">
        <v>2043</v>
      </c>
      <c r="J572" s="32">
        <f>0</f>
      </c>
      <c s="32">
        <f>0</f>
      </c>
      <c s="32">
        <f>0+L573+L577+L581+L585+L589+L593+L597+L601+L605+L609+L613+L617+L621+L625+L629+L633+L637+L641+L645+L649+L653+L657+L661+L665+L669</f>
      </c>
      <c s="32">
        <f>0+M573+M577+M581+M585+M589+M593+M597+M601+M605+M609+M613+M617+M621+M625+M629+M633+M637+M641+M645+M649+M653+M657+M661+M665+M669</f>
      </c>
    </row>
    <row r="573" spans="1:16" ht="25.5">
      <c r="A573" t="s">
        <v>50</v>
      </c>
      <c s="34" t="s">
        <v>180</v>
      </c>
      <c s="34" t="s">
        <v>2044</v>
      </c>
      <c s="35" t="s">
        <v>5</v>
      </c>
      <c s="6" t="s">
        <v>2045</v>
      </c>
      <c s="36" t="s">
        <v>54</v>
      </c>
      <c s="37">
        <v>3.97</v>
      </c>
      <c s="36">
        <v>0</v>
      </c>
      <c s="36">
        <f>ROUND(G573*H573,6)</f>
      </c>
      <c r="L573" s="38">
        <v>0</v>
      </c>
      <c s="32">
        <f>ROUND(ROUND(L573,2)*ROUND(G573,3),2)</f>
      </c>
      <c s="36" t="s">
        <v>307</v>
      </c>
      <c>
        <f>(M573*21)/100</f>
      </c>
      <c t="s">
        <v>28</v>
      </c>
    </row>
    <row r="574" spans="1:5" ht="25.5">
      <c r="A574" s="35" t="s">
        <v>56</v>
      </c>
      <c r="E574" s="39" t="s">
        <v>2045</v>
      </c>
    </row>
    <row r="575" spans="1:5" ht="12.75">
      <c r="A575" s="35" t="s">
        <v>57</v>
      </c>
      <c r="E575" s="40" t="s">
        <v>5</v>
      </c>
    </row>
    <row r="576" spans="1:5" ht="12.75">
      <c r="A576" t="s">
        <v>59</v>
      </c>
      <c r="E576" s="39" t="s">
        <v>5</v>
      </c>
    </row>
    <row r="577" spans="1:16" ht="25.5">
      <c r="A577" t="s">
        <v>50</v>
      </c>
      <c s="34" t="s">
        <v>2046</v>
      </c>
      <c s="34" t="s">
        <v>2047</v>
      </c>
      <c s="35" t="s">
        <v>5</v>
      </c>
      <c s="6" t="s">
        <v>2048</v>
      </c>
      <c s="36" t="s">
        <v>1905</v>
      </c>
      <c s="37">
        <v>165.75</v>
      </c>
      <c s="36">
        <v>0</v>
      </c>
      <c s="36">
        <f>ROUND(G577*H577,6)</f>
      </c>
      <c r="L577" s="38">
        <v>0</v>
      </c>
      <c s="32">
        <f>ROUND(ROUND(L577,2)*ROUND(G577,3),2)</f>
      </c>
      <c s="36" t="s">
        <v>55</v>
      </c>
      <c>
        <f>(M577*21)/100</f>
      </c>
      <c t="s">
        <v>28</v>
      </c>
    </row>
    <row r="578" spans="1:5" ht="25.5">
      <c r="A578" s="35" t="s">
        <v>56</v>
      </c>
      <c r="E578" s="39" t="s">
        <v>2048</v>
      </c>
    </row>
    <row r="579" spans="1:5" ht="12.75">
      <c r="A579" s="35" t="s">
        <v>57</v>
      </c>
      <c r="E579" s="40" t="s">
        <v>2049</v>
      </c>
    </row>
    <row r="580" spans="1:5" ht="63.75">
      <c r="A580" t="s">
        <v>59</v>
      </c>
      <c r="E580" s="39" t="s">
        <v>2050</v>
      </c>
    </row>
    <row r="581" spans="1:16" ht="25.5">
      <c r="A581" t="s">
        <v>50</v>
      </c>
      <c s="34" t="s">
        <v>2051</v>
      </c>
      <c s="34" t="s">
        <v>2052</v>
      </c>
      <c s="35" t="s">
        <v>5</v>
      </c>
      <c s="6" t="s">
        <v>2053</v>
      </c>
      <c s="36" t="s">
        <v>1905</v>
      </c>
      <c s="37">
        <v>25</v>
      </c>
      <c s="36">
        <v>0</v>
      </c>
      <c s="36">
        <f>ROUND(G581*H581,6)</f>
      </c>
      <c r="L581" s="38">
        <v>0</v>
      </c>
      <c s="32">
        <f>ROUND(ROUND(L581,2)*ROUND(G581,3),2)</f>
      </c>
      <c s="36" t="s">
        <v>55</v>
      </c>
      <c>
        <f>(M581*21)/100</f>
      </c>
      <c t="s">
        <v>28</v>
      </c>
    </row>
    <row r="582" spans="1:5" ht="25.5">
      <c r="A582" s="35" t="s">
        <v>56</v>
      </c>
      <c r="E582" s="39" t="s">
        <v>2053</v>
      </c>
    </row>
    <row r="583" spans="1:5" ht="12.75">
      <c r="A583" s="35" t="s">
        <v>57</v>
      </c>
      <c r="E583" s="40" t="s">
        <v>5</v>
      </c>
    </row>
    <row r="584" spans="1:5" ht="63.75">
      <c r="A584" t="s">
        <v>59</v>
      </c>
      <c r="E584" s="39" t="s">
        <v>2050</v>
      </c>
    </row>
    <row r="585" spans="1:16" ht="25.5">
      <c r="A585" t="s">
        <v>50</v>
      </c>
      <c s="34" t="s">
        <v>2054</v>
      </c>
      <c s="34" t="s">
        <v>2055</v>
      </c>
      <c s="35" t="s">
        <v>5</v>
      </c>
      <c s="6" t="s">
        <v>2056</v>
      </c>
      <c s="36" t="s">
        <v>1905</v>
      </c>
      <c s="37">
        <v>259.75</v>
      </c>
      <c s="36">
        <v>0</v>
      </c>
      <c s="36">
        <f>ROUND(G585*H585,6)</f>
      </c>
      <c r="L585" s="38">
        <v>0</v>
      </c>
      <c s="32">
        <f>ROUND(ROUND(L585,2)*ROUND(G585,3),2)</f>
      </c>
      <c s="36" t="s">
        <v>55</v>
      </c>
      <c>
        <f>(M585*21)/100</f>
      </c>
      <c t="s">
        <v>28</v>
      </c>
    </row>
    <row r="586" spans="1:5" ht="25.5">
      <c r="A586" s="35" t="s">
        <v>56</v>
      </c>
      <c r="E586" s="39" t="s">
        <v>2056</v>
      </c>
    </row>
    <row r="587" spans="1:5" ht="12.75">
      <c r="A587" s="35" t="s">
        <v>57</v>
      </c>
      <c r="E587" s="40" t="s">
        <v>2057</v>
      </c>
    </row>
    <row r="588" spans="1:5" ht="63.75">
      <c r="A588" t="s">
        <v>59</v>
      </c>
      <c r="E588" s="39" t="s">
        <v>2050</v>
      </c>
    </row>
    <row r="589" spans="1:16" ht="25.5">
      <c r="A589" t="s">
        <v>50</v>
      </c>
      <c s="34" t="s">
        <v>2058</v>
      </c>
      <c s="34" t="s">
        <v>2059</v>
      </c>
      <c s="35" t="s">
        <v>5</v>
      </c>
      <c s="6" t="s">
        <v>2060</v>
      </c>
      <c s="36" t="s">
        <v>1905</v>
      </c>
      <c s="37">
        <v>496.75</v>
      </c>
      <c s="36">
        <v>0</v>
      </c>
      <c s="36">
        <f>ROUND(G589*H589,6)</f>
      </c>
      <c r="L589" s="38">
        <v>0</v>
      </c>
      <c s="32">
        <f>ROUND(ROUND(L589,2)*ROUND(G589,3),2)</f>
      </c>
      <c s="36" t="s">
        <v>55</v>
      </c>
      <c>
        <f>(M589*21)/100</f>
      </c>
      <c t="s">
        <v>28</v>
      </c>
    </row>
    <row r="590" spans="1:5" ht="25.5">
      <c r="A590" s="35" t="s">
        <v>56</v>
      </c>
      <c r="E590" s="39" t="s">
        <v>2060</v>
      </c>
    </row>
    <row r="591" spans="1:5" ht="12.75">
      <c r="A591" s="35" t="s">
        <v>57</v>
      </c>
      <c r="E591" s="40" t="s">
        <v>2061</v>
      </c>
    </row>
    <row r="592" spans="1:5" ht="63.75">
      <c r="A592" t="s">
        <v>59</v>
      </c>
      <c r="E592" s="39" t="s">
        <v>2050</v>
      </c>
    </row>
    <row r="593" spans="1:16" ht="25.5">
      <c r="A593" t="s">
        <v>50</v>
      </c>
      <c s="34" t="s">
        <v>2062</v>
      </c>
      <c s="34" t="s">
        <v>2063</v>
      </c>
      <c s="35" t="s">
        <v>5</v>
      </c>
      <c s="6" t="s">
        <v>2064</v>
      </c>
      <c s="36" t="s">
        <v>1905</v>
      </c>
      <c s="37">
        <v>85</v>
      </c>
      <c s="36">
        <v>0</v>
      </c>
      <c s="36">
        <f>ROUND(G593*H593,6)</f>
      </c>
      <c r="L593" s="38">
        <v>0</v>
      </c>
      <c s="32">
        <f>ROUND(ROUND(L593,2)*ROUND(G593,3),2)</f>
      </c>
      <c s="36" t="s">
        <v>55</v>
      </c>
      <c>
        <f>(M593*21)/100</f>
      </c>
      <c t="s">
        <v>28</v>
      </c>
    </row>
    <row r="594" spans="1:5" ht="25.5">
      <c r="A594" s="35" t="s">
        <v>56</v>
      </c>
      <c r="E594" s="39" t="s">
        <v>2064</v>
      </c>
    </row>
    <row r="595" spans="1:5" ht="12.75">
      <c r="A595" s="35" t="s">
        <v>57</v>
      </c>
      <c r="E595" s="40" t="s">
        <v>5</v>
      </c>
    </row>
    <row r="596" spans="1:5" ht="63.75">
      <c r="A596" t="s">
        <v>59</v>
      </c>
      <c r="E596" s="39" t="s">
        <v>2050</v>
      </c>
    </row>
    <row r="597" spans="1:16" ht="25.5">
      <c r="A597" t="s">
        <v>50</v>
      </c>
      <c s="34" t="s">
        <v>2065</v>
      </c>
      <c s="34" t="s">
        <v>2066</v>
      </c>
      <c s="35" t="s">
        <v>5</v>
      </c>
      <c s="6" t="s">
        <v>2067</v>
      </c>
      <c s="36" t="s">
        <v>1905</v>
      </c>
      <c s="37">
        <v>238</v>
      </c>
      <c s="36">
        <v>0</v>
      </c>
      <c s="36">
        <f>ROUND(G597*H597,6)</f>
      </c>
      <c r="L597" s="38">
        <v>0</v>
      </c>
      <c s="32">
        <f>ROUND(ROUND(L597,2)*ROUND(G597,3),2)</f>
      </c>
      <c s="36" t="s">
        <v>55</v>
      </c>
      <c>
        <f>(M597*21)/100</f>
      </c>
      <c t="s">
        <v>28</v>
      </c>
    </row>
    <row r="598" spans="1:5" ht="25.5">
      <c r="A598" s="35" t="s">
        <v>56</v>
      </c>
      <c r="E598" s="39" t="s">
        <v>2067</v>
      </c>
    </row>
    <row r="599" spans="1:5" ht="12.75">
      <c r="A599" s="35" t="s">
        <v>57</v>
      </c>
      <c r="E599" s="40" t="s">
        <v>5</v>
      </c>
    </row>
    <row r="600" spans="1:5" ht="63.75">
      <c r="A600" t="s">
        <v>59</v>
      </c>
      <c r="E600" s="39" t="s">
        <v>2050</v>
      </c>
    </row>
    <row r="601" spans="1:16" ht="25.5">
      <c r="A601" t="s">
        <v>50</v>
      </c>
      <c s="34" t="s">
        <v>2068</v>
      </c>
      <c s="34" t="s">
        <v>2069</v>
      </c>
      <c s="35" t="s">
        <v>5</v>
      </c>
      <c s="6" t="s">
        <v>2070</v>
      </c>
      <c s="36" t="s">
        <v>1905</v>
      </c>
      <c s="37">
        <v>52</v>
      </c>
      <c s="36">
        <v>0</v>
      </c>
      <c s="36">
        <f>ROUND(G601*H601,6)</f>
      </c>
      <c r="L601" s="38">
        <v>0</v>
      </c>
      <c s="32">
        <f>ROUND(ROUND(L601,2)*ROUND(G601,3),2)</f>
      </c>
      <c s="36" t="s">
        <v>55</v>
      </c>
      <c>
        <f>(M601*21)/100</f>
      </c>
      <c t="s">
        <v>28</v>
      </c>
    </row>
    <row r="602" spans="1:5" ht="25.5">
      <c r="A602" s="35" t="s">
        <v>56</v>
      </c>
      <c r="E602" s="39" t="s">
        <v>2070</v>
      </c>
    </row>
    <row r="603" spans="1:5" ht="12.75">
      <c r="A603" s="35" t="s">
        <v>57</v>
      </c>
      <c r="E603" s="40" t="s">
        <v>5</v>
      </c>
    </row>
    <row r="604" spans="1:5" ht="38.25">
      <c r="A604" t="s">
        <v>59</v>
      </c>
      <c r="E604" s="39" t="s">
        <v>2071</v>
      </c>
    </row>
    <row r="605" spans="1:16" ht="25.5">
      <c r="A605" t="s">
        <v>50</v>
      </c>
      <c s="34" t="s">
        <v>2072</v>
      </c>
      <c s="34" t="s">
        <v>2073</v>
      </c>
      <c s="35" t="s">
        <v>5</v>
      </c>
      <c s="6" t="s">
        <v>2074</v>
      </c>
      <c s="36" t="s">
        <v>1905</v>
      </c>
      <c s="37">
        <v>124</v>
      </c>
      <c s="36">
        <v>0</v>
      </c>
      <c s="36">
        <f>ROUND(G605*H605,6)</f>
      </c>
      <c r="L605" s="38">
        <v>0</v>
      </c>
      <c s="32">
        <f>ROUND(ROUND(L605,2)*ROUND(G605,3),2)</f>
      </c>
      <c s="36" t="s">
        <v>55</v>
      </c>
      <c>
        <f>(M605*21)/100</f>
      </c>
      <c t="s">
        <v>28</v>
      </c>
    </row>
    <row r="606" spans="1:5" ht="25.5">
      <c r="A606" s="35" t="s">
        <v>56</v>
      </c>
      <c r="E606" s="39" t="s">
        <v>2074</v>
      </c>
    </row>
    <row r="607" spans="1:5" ht="12.75">
      <c r="A607" s="35" t="s">
        <v>57</v>
      </c>
      <c r="E607" s="40" t="s">
        <v>5</v>
      </c>
    </row>
    <row r="608" spans="1:5" ht="63.75">
      <c r="A608" t="s">
        <v>59</v>
      </c>
      <c r="E608" s="39" t="s">
        <v>2050</v>
      </c>
    </row>
    <row r="609" spans="1:16" ht="25.5">
      <c r="A609" t="s">
        <v>50</v>
      </c>
      <c s="34" t="s">
        <v>2075</v>
      </c>
      <c s="34" t="s">
        <v>2076</v>
      </c>
      <c s="35" t="s">
        <v>5</v>
      </c>
      <c s="6" t="s">
        <v>2077</v>
      </c>
      <c s="36" t="s">
        <v>1905</v>
      </c>
      <c s="37">
        <v>17</v>
      </c>
      <c s="36">
        <v>0</v>
      </c>
      <c s="36">
        <f>ROUND(G609*H609,6)</f>
      </c>
      <c r="L609" s="38">
        <v>0</v>
      </c>
      <c s="32">
        <f>ROUND(ROUND(L609,2)*ROUND(G609,3),2)</f>
      </c>
      <c s="36" t="s">
        <v>55</v>
      </c>
      <c>
        <f>(M609*21)/100</f>
      </c>
      <c t="s">
        <v>28</v>
      </c>
    </row>
    <row r="610" spans="1:5" ht="25.5">
      <c r="A610" s="35" t="s">
        <v>56</v>
      </c>
      <c r="E610" s="39" t="s">
        <v>2077</v>
      </c>
    </row>
    <row r="611" spans="1:5" ht="12.75">
      <c r="A611" s="35" t="s">
        <v>57</v>
      </c>
      <c r="E611" s="40" t="s">
        <v>5</v>
      </c>
    </row>
    <row r="612" spans="1:5" ht="63.75">
      <c r="A612" t="s">
        <v>59</v>
      </c>
      <c r="E612" s="39" t="s">
        <v>2050</v>
      </c>
    </row>
    <row r="613" spans="1:16" ht="25.5">
      <c r="A613" t="s">
        <v>50</v>
      </c>
      <c s="34" t="s">
        <v>2078</v>
      </c>
      <c s="34" t="s">
        <v>2079</v>
      </c>
      <c s="35" t="s">
        <v>5</v>
      </c>
      <c s="6" t="s">
        <v>2080</v>
      </c>
      <c s="36" t="s">
        <v>1905</v>
      </c>
      <c s="37">
        <v>31</v>
      </c>
      <c s="36">
        <v>0</v>
      </c>
      <c s="36">
        <f>ROUND(G613*H613,6)</f>
      </c>
      <c r="L613" s="38">
        <v>0</v>
      </c>
      <c s="32">
        <f>ROUND(ROUND(L613,2)*ROUND(G613,3),2)</f>
      </c>
      <c s="36" t="s">
        <v>55</v>
      </c>
      <c>
        <f>(M613*21)/100</f>
      </c>
      <c t="s">
        <v>28</v>
      </c>
    </row>
    <row r="614" spans="1:5" ht="25.5">
      <c r="A614" s="35" t="s">
        <v>56</v>
      </c>
      <c r="E614" s="39" t="s">
        <v>2080</v>
      </c>
    </row>
    <row r="615" spans="1:5" ht="12.75">
      <c r="A615" s="35" t="s">
        <v>57</v>
      </c>
      <c r="E615" s="40" t="s">
        <v>5</v>
      </c>
    </row>
    <row r="616" spans="1:5" ht="63.75">
      <c r="A616" t="s">
        <v>59</v>
      </c>
      <c r="E616" s="39" t="s">
        <v>2050</v>
      </c>
    </row>
    <row r="617" spans="1:16" ht="25.5">
      <c r="A617" t="s">
        <v>50</v>
      </c>
      <c s="34" t="s">
        <v>2081</v>
      </c>
      <c s="34" t="s">
        <v>2082</v>
      </c>
      <c s="35" t="s">
        <v>5</v>
      </c>
      <c s="6" t="s">
        <v>2083</v>
      </c>
      <c s="36" t="s">
        <v>244</v>
      </c>
      <c s="37">
        <v>2</v>
      </c>
      <c s="36">
        <v>0</v>
      </c>
      <c s="36">
        <f>ROUND(G617*H617,6)</f>
      </c>
      <c r="L617" s="38">
        <v>0</v>
      </c>
      <c s="32">
        <f>ROUND(ROUND(L617,2)*ROUND(G617,3),2)</f>
      </c>
      <c s="36" t="s">
        <v>55</v>
      </c>
      <c>
        <f>(M617*21)/100</f>
      </c>
      <c t="s">
        <v>28</v>
      </c>
    </row>
    <row r="618" spans="1:5" ht="25.5">
      <c r="A618" s="35" t="s">
        <v>56</v>
      </c>
      <c r="E618" s="39" t="s">
        <v>2083</v>
      </c>
    </row>
    <row r="619" spans="1:5" ht="12.75">
      <c r="A619" s="35" t="s">
        <v>57</v>
      </c>
      <c r="E619" s="40" t="s">
        <v>5</v>
      </c>
    </row>
    <row r="620" spans="1:5" ht="63.75">
      <c r="A620" t="s">
        <v>59</v>
      </c>
      <c r="E620" s="39" t="s">
        <v>2050</v>
      </c>
    </row>
    <row r="621" spans="1:16" ht="25.5">
      <c r="A621" t="s">
        <v>50</v>
      </c>
      <c s="34" t="s">
        <v>2084</v>
      </c>
      <c s="34" t="s">
        <v>2085</v>
      </c>
      <c s="35" t="s">
        <v>5</v>
      </c>
      <c s="6" t="s">
        <v>2086</v>
      </c>
      <c s="36" t="s">
        <v>244</v>
      </c>
      <c s="37">
        <v>3</v>
      </c>
      <c s="36">
        <v>0</v>
      </c>
      <c s="36">
        <f>ROUND(G621*H621,6)</f>
      </c>
      <c r="L621" s="38">
        <v>0</v>
      </c>
      <c s="32">
        <f>ROUND(ROUND(L621,2)*ROUND(G621,3),2)</f>
      </c>
      <c s="36" t="s">
        <v>55</v>
      </c>
      <c>
        <f>(M621*21)/100</f>
      </c>
      <c t="s">
        <v>28</v>
      </c>
    </row>
    <row r="622" spans="1:5" ht="25.5">
      <c r="A622" s="35" t="s">
        <v>56</v>
      </c>
      <c r="E622" s="39" t="s">
        <v>2086</v>
      </c>
    </row>
    <row r="623" spans="1:5" ht="12.75">
      <c r="A623" s="35" t="s">
        <v>57</v>
      </c>
      <c r="E623" s="40" t="s">
        <v>5</v>
      </c>
    </row>
    <row r="624" spans="1:5" ht="63.75">
      <c r="A624" t="s">
        <v>59</v>
      </c>
      <c r="E624" s="39" t="s">
        <v>2050</v>
      </c>
    </row>
    <row r="625" spans="1:16" ht="25.5">
      <c r="A625" t="s">
        <v>50</v>
      </c>
      <c s="34" t="s">
        <v>2087</v>
      </c>
      <c s="34" t="s">
        <v>2088</v>
      </c>
      <c s="35" t="s">
        <v>5</v>
      </c>
      <c s="6" t="s">
        <v>2089</v>
      </c>
      <c s="36" t="s">
        <v>244</v>
      </c>
      <c s="37">
        <v>1</v>
      </c>
      <c s="36">
        <v>0</v>
      </c>
      <c s="36">
        <f>ROUND(G625*H625,6)</f>
      </c>
      <c r="L625" s="38">
        <v>0</v>
      </c>
      <c s="32">
        <f>ROUND(ROUND(L625,2)*ROUND(G625,3),2)</f>
      </c>
      <c s="36" t="s">
        <v>55</v>
      </c>
      <c>
        <f>(M625*21)/100</f>
      </c>
      <c t="s">
        <v>28</v>
      </c>
    </row>
    <row r="626" spans="1:5" ht="25.5">
      <c r="A626" s="35" t="s">
        <v>56</v>
      </c>
      <c r="E626" s="39" t="s">
        <v>2089</v>
      </c>
    </row>
    <row r="627" spans="1:5" ht="12.75">
      <c r="A627" s="35" t="s">
        <v>57</v>
      </c>
      <c r="E627" s="40" t="s">
        <v>5</v>
      </c>
    </row>
    <row r="628" spans="1:5" ht="63.75">
      <c r="A628" t="s">
        <v>59</v>
      </c>
      <c r="E628" s="39" t="s">
        <v>2050</v>
      </c>
    </row>
    <row r="629" spans="1:16" ht="25.5">
      <c r="A629" t="s">
        <v>50</v>
      </c>
      <c s="34" t="s">
        <v>2090</v>
      </c>
      <c s="34" t="s">
        <v>2091</v>
      </c>
      <c s="35" t="s">
        <v>5</v>
      </c>
      <c s="6" t="s">
        <v>2092</v>
      </c>
      <c s="36" t="s">
        <v>244</v>
      </c>
      <c s="37">
        <v>10</v>
      </c>
      <c s="36">
        <v>0</v>
      </c>
      <c s="36">
        <f>ROUND(G629*H629,6)</f>
      </c>
      <c r="L629" s="38">
        <v>0</v>
      </c>
      <c s="32">
        <f>ROUND(ROUND(L629,2)*ROUND(G629,3),2)</f>
      </c>
      <c s="36" t="s">
        <v>55</v>
      </c>
      <c>
        <f>(M629*21)/100</f>
      </c>
      <c t="s">
        <v>28</v>
      </c>
    </row>
    <row r="630" spans="1:5" ht="25.5">
      <c r="A630" s="35" t="s">
        <v>56</v>
      </c>
      <c r="E630" s="39" t="s">
        <v>2092</v>
      </c>
    </row>
    <row r="631" spans="1:5" ht="12.75">
      <c r="A631" s="35" t="s">
        <v>57</v>
      </c>
      <c r="E631" s="40" t="s">
        <v>5</v>
      </c>
    </row>
    <row r="632" spans="1:5" ht="63.75">
      <c r="A632" t="s">
        <v>59</v>
      </c>
      <c r="E632" s="39" t="s">
        <v>2050</v>
      </c>
    </row>
    <row r="633" spans="1:16" ht="25.5">
      <c r="A633" t="s">
        <v>50</v>
      </c>
      <c s="34" t="s">
        <v>2093</v>
      </c>
      <c s="34" t="s">
        <v>2094</v>
      </c>
      <c s="35" t="s">
        <v>5</v>
      </c>
      <c s="6" t="s">
        <v>2095</v>
      </c>
      <c s="36" t="s">
        <v>244</v>
      </c>
      <c s="37">
        <v>1</v>
      </c>
      <c s="36">
        <v>0</v>
      </c>
      <c s="36">
        <f>ROUND(G633*H633,6)</f>
      </c>
      <c r="L633" s="38">
        <v>0</v>
      </c>
      <c s="32">
        <f>ROUND(ROUND(L633,2)*ROUND(G633,3),2)</f>
      </c>
      <c s="36" t="s">
        <v>55</v>
      </c>
      <c>
        <f>(M633*21)/100</f>
      </c>
      <c t="s">
        <v>28</v>
      </c>
    </row>
    <row r="634" spans="1:5" ht="25.5">
      <c r="A634" s="35" t="s">
        <v>56</v>
      </c>
      <c r="E634" s="39" t="s">
        <v>2095</v>
      </c>
    </row>
    <row r="635" spans="1:5" ht="12.75">
      <c r="A635" s="35" t="s">
        <v>57</v>
      </c>
      <c r="E635" s="40" t="s">
        <v>5</v>
      </c>
    </row>
    <row r="636" spans="1:5" ht="63.75">
      <c r="A636" t="s">
        <v>59</v>
      </c>
      <c r="E636" s="39" t="s">
        <v>2050</v>
      </c>
    </row>
    <row r="637" spans="1:16" ht="25.5">
      <c r="A637" t="s">
        <v>50</v>
      </c>
      <c s="34" t="s">
        <v>2096</v>
      </c>
      <c s="34" t="s">
        <v>2097</v>
      </c>
      <c s="35" t="s">
        <v>5</v>
      </c>
      <c s="6" t="s">
        <v>2098</v>
      </c>
      <c s="36" t="s">
        <v>1905</v>
      </c>
      <c s="37">
        <v>7.6</v>
      </c>
      <c s="36">
        <v>0</v>
      </c>
      <c s="36">
        <f>ROUND(G637*H637,6)</f>
      </c>
      <c r="L637" s="38">
        <v>0</v>
      </c>
      <c s="32">
        <f>ROUND(ROUND(L637,2)*ROUND(G637,3),2)</f>
      </c>
      <c s="36" t="s">
        <v>55</v>
      </c>
      <c>
        <f>(M637*21)/100</f>
      </c>
      <c t="s">
        <v>28</v>
      </c>
    </row>
    <row r="638" spans="1:5" ht="25.5">
      <c r="A638" s="35" t="s">
        <v>56</v>
      </c>
      <c r="E638" s="39" t="s">
        <v>2098</v>
      </c>
    </row>
    <row r="639" spans="1:5" ht="12.75">
      <c r="A639" s="35" t="s">
        <v>57</v>
      </c>
      <c r="E639" s="40" t="s">
        <v>5</v>
      </c>
    </row>
    <row r="640" spans="1:5" ht="63.75">
      <c r="A640" t="s">
        <v>59</v>
      </c>
      <c r="E640" s="39" t="s">
        <v>2050</v>
      </c>
    </row>
    <row r="641" spans="1:16" ht="25.5">
      <c r="A641" t="s">
        <v>50</v>
      </c>
      <c s="34" t="s">
        <v>2099</v>
      </c>
      <c s="34" t="s">
        <v>2100</v>
      </c>
      <c s="35" t="s">
        <v>5</v>
      </c>
      <c s="6" t="s">
        <v>2101</v>
      </c>
      <c s="36" t="s">
        <v>1905</v>
      </c>
      <c s="37">
        <v>3.3</v>
      </c>
      <c s="36">
        <v>0</v>
      </c>
      <c s="36">
        <f>ROUND(G641*H641,6)</f>
      </c>
      <c r="L641" s="38">
        <v>0</v>
      </c>
      <c s="32">
        <f>ROUND(ROUND(L641,2)*ROUND(G641,3),2)</f>
      </c>
      <c s="36" t="s">
        <v>55</v>
      </c>
      <c>
        <f>(M641*21)/100</f>
      </c>
      <c t="s">
        <v>28</v>
      </c>
    </row>
    <row r="642" spans="1:5" ht="25.5">
      <c r="A642" s="35" t="s">
        <v>56</v>
      </c>
      <c r="E642" s="39" t="s">
        <v>2101</v>
      </c>
    </row>
    <row r="643" spans="1:5" ht="12.75">
      <c r="A643" s="35" t="s">
        <v>57</v>
      </c>
      <c r="E643" s="40" t="s">
        <v>5</v>
      </c>
    </row>
    <row r="644" spans="1:5" ht="63.75">
      <c r="A644" t="s">
        <v>59</v>
      </c>
      <c r="E644" s="39" t="s">
        <v>2050</v>
      </c>
    </row>
    <row r="645" spans="1:16" ht="25.5">
      <c r="A645" t="s">
        <v>50</v>
      </c>
      <c s="34" t="s">
        <v>2102</v>
      </c>
      <c s="34" t="s">
        <v>2103</v>
      </c>
      <c s="35" t="s">
        <v>5</v>
      </c>
      <c s="6" t="s">
        <v>2104</v>
      </c>
      <c s="36" t="s">
        <v>1905</v>
      </c>
      <c s="37">
        <v>58</v>
      </c>
      <c s="36">
        <v>0</v>
      </c>
      <c s="36">
        <f>ROUND(G645*H645,6)</f>
      </c>
      <c r="L645" s="38">
        <v>0</v>
      </c>
      <c s="32">
        <f>ROUND(ROUND(L645,2)*ROUND(G645,3),2)</f>
      </c>
      <c s="36" t="s">
        <v>55</v>
      </c>
      <c>
        <f>(M645*21)/100</f>
      </c>
      <c t="s">
        <v>28</v>
      </c>
    </row>
    <row r="646" spans="1:5" ht="25.5">
      <c r="A646" s="35" t="s">
        <v>56</v>
      </c>
      <c r="E646" s="39" t="s">
        <v>2104</v>
      </c>
    </row>
    <row r="647" spans="1:5" ht="12.75">
      <c r="A647" s="35" t="s">
        <v>57</v>
      </c>
      <c r="E647" s="40" t="s">
        <v>5</v>
      </c>
    </row>
    <row r="648" spans="1:5" ht="63.75">
      <c r="A648" t="s">
        <v>59</v>
      </c>
      <c r="E648" s="39" t="s">
        <v>2050</v>
      </c>
    </row>
    <row r="649" spans="1:16" ht="25.5">
      <c r="A649" t="s">
        <v>50</v>
      </c>
      <c s="34" t="s">
        <v>2105</v>
      </c>
      <c s="34" t="s">
        <v>2106</v>
      </c>
      <c s="35" t="s">
        <v>5</v>
      </c>
      <c s="6" t="s">
        <v>2107</v>
      </c>
      <c s="36" t="s">
        <v>1905</v>
      </c>
      <c s="37">
        <v>10</v>
      </c>
      <c s="36">
        <v>0</v>
      </c>
      <c s="36">
        <f>ROUND(G649*H649,6)</f>
      </c>
      <c r="L649" s="38">
        <v>0</v>
      </c>
      <c s="32">
        <f>ROUND(ROUND(L649,2)*ROUND(G649,3),2)</f>
      </c>
      <c s="36" t="s">
        <v>55</v>
      </c>
      <c>
        <f>(M649*21)/100</f>
      </c>
      <c t="s">
        <v>28</v>
      </c>
    </row>
    <row r="650" spans="1:5" ht="25.5">
      <c r="A650" s="35" t="s">
        <v>56</v>
      </c>
      <c r="E650" s="39" t="s">
        <v>2107</v>
      </c>
    </row>
    <row r="651" spans="1:5" ht="12.75">
      <c r="A651" s="35" t="s">
        <v>57</v>
      </c>
      <c r="E651" s="40" t="s">
        <v>5</v>
      </c>
    </row>
    <row r="652" spans="1:5" ht="63.75">
      <c r="A652" t="s">
        <v>59</v>
      </c>
      <c r="E652" s="39" t="s">
        <v>2050</v>
      </c>
    </row>
    <row r="653" spans="1:16" ht="25.5">
      <c r="A653" t="s">
        <v>50</v>
      </c>
      <c s="34" t="s">
        <v>2108</v>
      </c>
      <c s="34" t="s">
        <v>2109</v>
      </c>
      <c s="35" t="s">
        <v>5</v>
      </c>
      <c s="6" t="s">
        <v>2110</v>
      </c>
      <c s="36" t="s">
        <v>1905</v>
      </c>
      <c s="37">
        <v>31</v>
      </c>
      <c s="36">
        <v>0</v>
      </c>
      <c s="36">
        <f>ROUND(G653*H653,6)</f>
      </c>
      <c r="L653" s="38">
        <v>0</v>
      </c>
      <c s="32">
        <f>ROUND(ROUND(L653,2)*ROUND(G653,3),2)</f>
      </c>
      <c s="36" t="s">
        <v>55</v>
      </c>
      <c>
        <f>(M653*21)/100</f>
      </c>
      <c t="s">
        <v>28</v>
      </c>
    </row>
    <row r="654" spans="1:5" ht="25.5">
      <c r="A654" s="35" t="s">
        <v>56</v>
      </c>
      <c r="E654" s="39" t="s">
        <v>2110</v>
      </c>
    </row>
    <row r="655" spans="1:5" ht="12.75">
      <c r="A655" s="35" t="s">
        <v>57</v>
      </c>
      <c r="E655" s="40" t="s">
        <v>5</v>
      </c>
    </row>
    <row r="656" spans="1:5" ht="63.75">
      <c r="A656" t="s">
        <v>59</v>
      </c>
      <c r="E656" s="39" t="s">
        <v>2050</v>
      </c>
    </row>
    <row r="657" spans="1:16" ht="25.5">
      <c r="A657" t="s">
        <v>50</v>
      </c>
      <c s="34" t="s">
        <v>2111</v>
      </c>
      <c s="34" t="s">
        <v>2112</v>
      </c>
      <c s="35" t="s">
        <v>5</v>
      </c>
      <c s="6" t="s">
        <v>2113</v>
      </c>
      <c s="36" t="s">
        <v>1905</v>
      </c>
      <c s="37">
        <v>33</v>
      </c>
      <c s="36">
        <v>0</v>
      </c>
      <c s="36">
        <f>ROUND(G657*H657,6)</f>
      </c>
      <c r="L657" s="38">
        <v>0</v>
      </c>
      <c s="32">
        <f>ROUND(ROUND(L657,2)*ROUND(G657,3),2)</f>
      </c>
      <c s="36" t="s">
        <v>55</v>
      </c>
      <c>
        <f>(M657*21)/100</f>
      </c>
      <c t="s">
        <v>28</v>
      </c>
    </row>
    <row r="658" spans="1:5" ht="25.5">
      <c r="A658" s="35" t="s">
        <v>56</v>
      </c>
      <c r="E658" s="39" t="s">
        <v>2113</v>
      </c>
    </row>
    <row r="659" spans="1:5" ht="12.75">
      <c r="A659" s="35" t="s">
        <v>57</v>
      </c>
      <c r="E659" s="40" t="s">
        <v>5</v>
      </c>
    </row>
    <row r="660" spans="1:5" ht="63.75">
      <c r="A660" t="s">
        <v>59</v>
      </c>
      <c r="E660" s="39" t="s">
        <v>2050</v>
      </c>
    </row>
    <row r="661" spans="1:16" ht="25.5">
      <c r="A661" t="s">
        <v>50</v>
      </c>
      <c s="34" t="s">
        <v>2114</v>
      </c>
      <c s="34" t="s">
        <v>2115</v>
      </c>
      <c s="35" t="s">
        <v>5</v>
      </c>
      <c s="6" t="s">
        <v>2116</v>
      </c>
      <c s="36" t="s">
        <v>1905</v>
      </c>
      <c s="37">
        <v>21</v>
      </c>
      <c s="36">
        <v>0</v>
      </c>
      <c s="36">
        <f>ROUND(G661*H661,6)</f>
      </c>
      <c r="L661" s="38">
        <v>0</v>
      </c>
      <c s="32">
        <f>ROUND(ROUND(L661,2)*ROUND(G661,3),2)</f>
      </c>
      <c s="36" t="s">
        <v>55</v>
      </c>
      <c>
        <f>(M661*21)/100</f>
      </c>
      <c t="s">
        <v>28</v>
      </c>
    </row>
    <row r="662" spans="1:5" ht="25.5">
      <c r="A662" s="35" t="s">
        <v>56</v>
      </c>
      <c r="E662" s="39" t="s">
        <v>2116</v>
      </c>
    </row>
    <row r="663" spans="1:5" ht="12.75">
      <c r="A663" s="35" t="s">
        <v>57</v>
      </c>
      <c r="E663" s="40" t="s">
        <v>5</v>
      </c>
    </row>
    <row r="664" spans="1:5" ht="63.75">
      <c r="A664" t="s">
        <v>59</v>
      </c>
      <c r="E664" s="39" t="s">
        <v>2050</v>
      </c>
    </row>
    <row r="665" spans="1:16" ht="25.5">
      <c r="A665" t="s">
        <v>50</v>
      </c>
      <c s="34" t="s">
        <v>2117</v>
      </c>
      <c s="34" t="s">
        <v>2118</v>
      </c>
      <c s="35" t="s">
        <v>5</v>
      </c>
      <c s="6" t="s">
        <v>2119</v>
      </c>
      <c s="36" t="s">
        <v>1905</v>
      </c>
      <c s="37">
        <v>7</v>
      </c>
      <c s="36">
        <v>0</v>
      </c>
      <c s="36">
        <f>ROUND(G665*H665,6)</f>
      </c>
      <c r="L665" s="38">
        <v>0</v>
      </c>
      <c s="32">
        <f>ROUND(ROUND(L665,2)*ROUND(G665,3),2)</f>
      </c>
      <c s="36" t="s">
        <v>55</v>
      </c>
      <c>
        <f>(M665*21)/100</f>
      </c>
      <c t="s">
        <v>28</v>
      </c>
    </row>
    <row r="666" spans="1:5" ht="25.5">
      <c r="A666" s="35" t="s">
        <v>56</v>
      </c>
      <c r="E666" s="39" t="s">
        <v>2119</v>
      </c>
    </row>
    <row r="667" spans="1:5" ht="12.75">
      <c r="A667" s="35" t="s">
        <v>57</v>
      </c>
      <c r="E667" s="40" t="s">
        <v>5</v>
      </c>
    </row>
    <row r="668" spans="1:5" ht="63.75">
      <c r="A668" t="s">
        <v>59</v>
      </c>
      <c r="E668" s="39" t="s">
        <v>2050</v>
      </c>
    </row>
    <row r="669" spans="1:16" ht="25.5">
      <c r="A669" t="s">
        <v>50</v>
      </c>
      <c s="34" t="s">
        <v>2120</v>
      </c>
      <c s="34" t="s">
        <v>2121</v>
      </c>
      <c s="35" t="s">
        <v>5</v>
      </c>
      <c s="6" t="s">
        <v>2122</v>
      </c>
      <c s="36" t="s">
        <v>244</v>
      </c>
      <c s="37">
        <v>9</v>
      </c>
      <c s="36">
        <v>0</v>
      </c>
      <c s="36">
        <f>ROUND(G669*H669,6)</f>
      </c>
      <c r="L669" s="38">
        <v>0</v>
      </c>
      <c s="32">
        <f>ROUND(ROUND(L669,2)*ROUND(G669,3),2)</f>
      </c>
      <c s="36" t="s">
        <v>55</v>
      </c>
      <c>
        <f>(M669*21)/100</f>
      </c>
      <c t="s">
        <v>28</v>
      </c>
    </row>
    <row r="670" spans="1:5" ht="25.5">
      <c r="A670" s="35" t="s">
        <v>56</v>
      </c>
      <c r="E670" s="39" t="s">
        <v>2122</v>
      </c>
    </row>
    <row r="671" spans="1:5" ht="12.75">
      <c r="A671" s="35" t="s">
        <v>57</v>
      </c>
      <c r="E671" s="40" t="s">
        <v>5</v>
      </c>
    </row>
    <row r="672" spans="1:5" ht="63.75">
      <c r="A672" t="s">
        <v>59</v>
      </c>
      <c r="E672" s="39" t="s">
        <v>2050</v>
      </c>
    </row>
    <row r="673" spans="1:13" ht="12.75">
      <c r="A673" t="s">
        <v>47</v>
      </c>
      <c r="C673" s="31" t="s">
        <v>2123</v>
      </c>
      <c r="E673" s="33" t="s">
        <v>2123</v>
      </c>
      <c r="J673" s="32">
        <f>0</f>
      </c>
      <c s="32">
        <f>0</f>
      </c>
      <c s="32">
        <f>0+L674</f>
      </c>
      <c s="32">
        <f>0+M674</f>
      </c>
    </row>
    <row r="674" spans="1:16" ht="12.75">
      <c r="A674" t="s">
        <v>50</v>
      </c>
      <c s="34" t="s">
        <v>902</v>
      </c>
      <c s="34" t="s">
        <v>2124</v>
      </c>
      <c s="35" t="s">
        <v>5</v>
      </c>
      <c s="6" t="s">
        <v>2125</v>
      </c>
      <c s="36" t="s">
        <v>99</v>
      </c>
      <c s="37">
        <v>1</v>
      </c>
      <c s="36">
        <v>0</v>
      </c>
      <c s="36">
        <f>ROUND(G674*H674,6)</f>
      </c>
      <c r="L674" s="38">
        <v>0</v>
      </c>
      <c s="32">
        <f>ROUND(ROUND(L674,2)*ROUND(G674,3),2)</f>
      </c>
      <c s="36" t="s">
        <v>55</v>
      </c>
      <c>
        <f>(M674*21)/100</f>
      </c>
      <c t="s">
        <v>28</v>
      </c>
    </row>
    <row r="675" spans="1:5" ht="12.75">
      <c r="A675" s="35" t="s">
        <v>56</v>
      </c>
      <c r="E675" s="39" t="s">
        <v>2125</v>
      </c>
    </row>
    <row r="676" spans="1:5" ht="12.75">
      <c r="A676" s="35" t="s">
        <v>57</v>
      </c>
      <c r="E676" s="40" t="s">
        <v>5</v>
      </c>
    </row>
    <row r="677" spans="1:5" ht="12.75">
      <c r="A677" t="s">
        <v>59</v>
      </c>
      <c r="E6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COUNTIFS(L8:L580,"=0",A8:A580,"P")+COUNTIFS(L8:L580,"",A8:A580,"P")+SUM(Q8:Q580)</f>
      </c>
    </row>
    <row r="8" spans="1:13" ht="12.75">
      <c r="A8" t="s">
        <v>45</v>
      </c>
      <c r="C8" s="28" t="s">
        <v>2128</v>
      </c>
      <c r="E8" s="30" t="s">
        <v>2127</v>
      </c>
      <c r="J8" s="29">
        <f>0+J9+J14+J31+J48+J57+J62+J71+J176+J329+J338+J359+J384+J457+J554+J559+J564+J569+J574+J579</f>
      </c>
      <c s="29">
        <f>0+K9+K14+K31+K48+K57+K62+K71+K176+K329+K338+K359+K384+K457+K554+K559+K564+K569+K574+K579</f>
      </c>
      <c s="29">
        <f>0+L9+L14+L31+L48+L57+L62+L71+L176+L329+L338+L359+L384+L457+L554+L559+L564+L569+L574+L579</f>
      </c>
      <c s="29">
        <f>0+M9+M14+M31+M48+M57+M62+M71+M176+M329+M338+M359+M384+M457+M554+M559+M564+M569+M574+M579</f>
      </c>
    </row>
    <row r="9" spans="1:13" ht="12.75">
      <c r="A9" t="s">
        <v>47</v>
      </c>
      <c r="C9" s="31" t="s">
        <v>2129</v>
      </c>
      <c r="E9" s="33" t="s">
        <v>2130</v>
      </c>
      <c r="J9" s="32">
        <f>0</f>
      </c>
      <c s="32">
        <f>0</f>
      </c>
      <c s="32">
        <f>0+L10</f>
      </c>
      <c s="32">
        <f>0+M10</f>
      </c>
    </row>
    <row r="10" spans="1:16" ht="12.75">
      <c r="A10" t="s">
        <v>50</v>
      </c>
      <c s="34" t="s">
        <v>175</v>
      </c>
      <c s="34" t="s">
        <v>2131</v>
      </c>
      <c s="35" t="s">
        <v>5</v>
      </c>
      <c s="6" t="s">
        <v>2132</v>
      </c>
      <c s="36" t="s">
        <v>99</v>
      </c>
      <c s="37">
        <v>1</v>
      </c>
      <c s="36">
        <v>0</v>
      </c>
      <c s="36">
        <f>ROUND(G10*H10,6)</f>
      </c>
      <c r="L10" s="38">
        <v>0</v>
      </c>
      <c s="32">
        <f>ROUND(ROUND(L10,2)*ROUND(G10,3),2)</f>
      </c>
      <c s="36" t="s">
        <v>117</v>
      </c>
      <c>
        <f>(M10*21)/100</f>
      </c>
      <c t="s">
        <v>28</v>
      </c>
    </row>
    <row r="11" spans="1:5" ht="12.75">
      <c r="A11" s="35" t="s">
        <v>56</v>
      </c>
      <c r="E11" s="39" t="s">
        <v>2132</v>
      </c>
    </row>
    <row r="12" spans="1:5" ht="25.5">
      <c r="A12" s="35" t="s">
        <v>57</v>
      </c>
      <c r="E12" s="40" t="s">
        <v>2133</v>
      </c>
    </row>
    <row r="13" spans="1:5" ht="318.75">
      <c r="A13" t="s">
        <v>59</v>
      </c>
      <c r="E13" s="39" t="s">
        <v>2134</v>
      </c>
    </row>
    <row r="14" spans="1:13" ht="12.75">
      <c r="A14" t="s">
        <v>47</v>
      </c>
      <c r="C14" s="31" t="s">
        <v>112</v>
      </c>
      <c r="E14" s="33" t="s">
        <v>113</v>
      </c>
      <c r="J14" s="32">
        <f>0</f>
      </c>
      <c s="32">
        <f>0</f>
      </c>
      <c s="32">
        <f>0+L15+L19+L23+L27</f>
      </c>
      <c s="32">
        <f>0+M15+M19+M23+M27</f>
      </c>
    </row>
    <row r="15" spans="1:16" ht="12.75">
      <c r="A15" t="s">
        <v>50</v>
      </c>
      <c s="34" t="s">
        <v>96</v>
      </c>
      <c s="34" t="s">
        <v>114</v>
      </c>
      <c s="35" t="s">
        <v>5</v>
      </c>
      <c s="6" t="s">
        <v>115</v>
      </c>
      <c s="36" t="s">
        <v>116</v>
      </c>
      <c s="37">
        <v>337.2</v>
      </c>
      <c s="36">
        <v>0</v>
      </c>
      <c s="36">
        <f>ROUND(G15*H15,6)</f>
      </c>
      <c r="L15" s="38">
        <v>0</v>
      </c>
      <c s="32">
        <f>ROUND(ROUND(L15,2)*ROUND(G15,3),2)</f>
      </c>
      <c s="36" t="s">
        <v>117</v>
      </c>
      <c>
        <f>(M15*21)/100</f>
      </c>
      <c t="s">
        <v>28</v>
      </c>
    </row>
    <row r="16" spans="1:5" ht="12.75">
      <c r="A16" s="35" t="s">
        <v>56</v>
      </c>
      <c r="E16" s="39" t="s">
        <v>115</v>
      </c>
    </row>
    <row r="17" spans="1:5" ht="63.75">
      <c r="A17" s="35" t="s">
        <v>57</v>
      </c>
      <c r="E17" s="40" t="s">
        <v>2135</v>
      </c>
    </row>
    <row r="18" spans="1:5" ht="12.75">
      <c r="A18" t="s">
        <v>59</v>
      </c>
      <c r="E18" s="39" t="s">
        <v>5</v>
      </c>
    </row>
    <row r="19" spans="1:16" ht="12.75">
      <c r="A19" t="s">
        <v>50</v>
      </c>
      <c s="34" t="s">
        <v>28</v>
      </c>
      <c s="34" t="s">
        <v>119</v>
      </c>
      <c s="35" t="s">
        <v>5</v>
      </c>
      <c s="6" t="s">
        <v>120</v>
      </c>
      <c s="36" t="s">
        <v>116</v>
      </c>
      <c s="37">
        <v>101.16</v>
      </c>
      <c s="36">
        <v>0</v>
      </c>
      <c s="36">
        <f>ROUND(G19*H19,6)</f>
      </c>
      <c r="L19" s="38">
        <v>0</v>
      </c>
      <c s="32">
        <f>ROUND(ROUND(L19,2)*ROUND(G19,3),2)</f>
      </c>
      <c s="36" t="s">
        <v>117</v>
      </c>
      <c>
        <f>(M19*21)/100</f>
      </c>
      <c t="s">
        <v>28</v>
      </c>
    </row>
    <row r="20" spans="1:5" ht="12.75">
      <c r="A20" s="35" t="s">
        <v>56</v>
      </c>
      <c r="E20" s="39" t="s">
        <v>120</v>
      </c>
    </row>
    <row r="21" spans="1:5" ht="25.5">
      <c r="A21" s="35" t="s">
        <v>57</v>
      </c>
      <c r="E21" s="40" t="s">
        <v>2136</v>
      </c>
    </row>
    <row r="22" spans="1:5" ht="12.75">
      <c r="A22" t="s">
        <v>59</v>
      </c>
      <c r="E22" s="39" t="s">
        <v>5</v>
      </c>
    </row>
    <row r="23" spans="1:16" ht="12.75">
      <c r="A23" t="s">
        <v>50</v>
      </c>
      <c s="34" t="s">
        <v>26</v>
      </c>
      <c s="34" t="s">
        <v>2137</v>
      </c>
      <c s="35" t="s">
        <v>5</v>
      </c>
      <c s="6" t="s">
        <v>2138</v>
      </c>
      <c s="36" t="s">
        <v>116</v>
      </c>
      <c s="37">
        <v>1.8</v>
      </c>
      <c s="36">
        <v>0</v>
      </c>
      <c s="36">
        <f>ROUND(G23*H23,6)</f>
      </c>
      <c r="L23" s="38">
        <v>0</v>
      </c>
      <c s="32">
        <f>ROUND(ROUND(L23,2)*ROUND(G23,3),2)</f>
      </c>
      <c s="36" t="s">
        <v>117</v>
      </c>
      <c>
        <f>(M23*21)/100</f>
      </c>
      <c t="s">
        <v>28</v>
      </c>
    </row>
    <row r="24" spans="1:5" ht="12.75">
      <c r="A24" s="35" t="s">
        <v>56</v>
      </c>
      <c r="E24" s="39" t="s">
        <v>2138</v>
      </c>
    </row>
    <row r="25" spans="1:5" ht="25.5">
      <c r="A25" s="35" t="s">
        <v>57</v>
      </c>
      <c r="E25" s="40" t="s">
        <v>2139</v>
      </c>
    </row>
    <row r="26" spans="1:5" ht="12.75">
      <c r="A26" t="s">
        <v>59</v>
      </c>
      <c r="E26" s="39" t="s">
        <v>5</v>
      </c>
    </row>
    <row r="27" spans="1:16" ht="12.75">
      <c r="A27" t="s">
        <v>50</v>
      </c>
      <c s="34" t="s">
        <v>66</v>
      </c>
      <c s="34" t="s">
        <v>2140</v>
      </c>
      <c s="35" t="s">
        <v>5</v>
      </c>
      <c s="6" t="s">
        <v>2141</v>
      </c>
      <c s="36" t="s">
        <v>116</v>
      </c>
      <c s="37">
        <v>0.54</v>
      </c>
      <c s="36">
        <v>0</v>
      </c>
      <c s="36">
        <f>ROUND(G27*H27,6)</f>
      </c>
      <c r="L27" s="38">
        <v>0</v>
      </c>
      <c s="32">
        <f>ROUND(ROUND(L27,2)*ROUND(G27,3),2)</f>
      </c>
      <c s="36" t="s">
        <v>117</v>
      </c>
      <c>
        <f>(M27*21)/100</f>
      </c>
      <c t="s">
        <v>28</v>
      </c>
    </row>
    <row r="28" spans="1:5" ht="12.75">
      <c r="A28" s="35" t="s">
        <v>56</v>
      </c>
      <c r="E28" s="39" t="s">
        <v>2141</v>
      </c>
    </row>
    <row r="29" spans="1:5" ht="25.5">
      <c r="A29" s="35" t="s">
        <v>57</v>
      </c>
      <c r="E29" s="40" t="s">
        <v>2142</v>
      </c>
    </row>
    <row r="30" spans="1:5" ht="12.75">
      <c r="A30" t="s">
        <v>59</v>
      </c>
      <c r="E30" s="39" t="s">
        <v>5</v>
      </c>
    </row>
    <row r="31" spans="1:13" ht="12.75">
      <c r="A31" t="s">
        <v>47</v>
      </c>
      <c r="C31" s="31" t="s">
        <v>122</v>
      </c>
      <c r="E31" s="33" t="s">
        <v>123</v>
      </c>
      <c r="J31" s="32">
        <f>0</f>
      </c>
      <c s="32">
        <f>0</f>
      </c>
      <c s="32">
        <f>0+L32+L36+L40+L44</f>
      </c>
      <c s="32">
        <f>0+M32+M36+M40+M44</f>
      </c>
    </row>
    <row r="32" spans="1:16" ht="12.75">
      <c r="A32" t="s">
        <v>50</v>
      </c>
      <c s="34" t="s">
        <v>72</v>
      </c>
      <c s="34" t="s">
        <v>124</v>
      </c>
      <c s="35" t="s">
        <v>5</v>
      </c>
      <c s="6" t="s">
        <v>125</v>
      </c>
      <c s="36" t="s">
        <v>126</v>
      </c>
      <c s="37">
        <v>428</v>
      </c>
      <c s="36">
        <v>0.00099</v>
      </c>
      <c s="36">
        <f>ROUND(G32*H32,6)</f>
      </c>
      <c r="L32" s="38">
        <v>0</v>
      </c>
      <c s="32">
        <f>ROUND(ROUND(L32,2)*ROUND(G32,3),2)</f>
      </c>
      <c s="36" t="s">
        <v>117</v>
      </c>
      <c>
        <f>(M32*21)/100</f>
      </c>
      <c t="s">
        <v>28</v>
      </c>
    </row>
    <row r="33" spans="1:5" ht="12.75">
      <c r="A33" s="35" t="s">
        <v>56</v>
      </c>
      <c r="E33" s="39" t="s">
        <v>125</v>
      </c>
    </row>
    <row r="34" spans="1:5" ht="25.5">
      <c r="A34" s="35" t="s">
        <v>57</v>
      </c>
      <c r="E34" s="40" t="s">
        <v>2143</v>
      </c>
    </row>
    <row r="35" spans="1:5" ht="12.75">
      <c r="A35" t="s">
        <v>59</v>
      </c>
      <c r="E35" s="39" t="s">
        <v>5</v>
      </c>
    </row>
    <row r="36" spans="1:16" ht="12.75">
      <c r="A36" t="s">
        <v>50</v>
      </c>
      <c s="34" t="s">
        <v>27</v>
      </c>
      <c s="34" t="s">
        <v>2144</v>
      </c>
      <c s="35" t="s">
        <v>5</v>
      </c>
      <c s="6" t="s">
        <v>2145</v>
      </c>
      <c s="36" t="s">
        <v>126</v>
      </c>
      <c s="37">
        <v>208.6</v>
      </c>
      <c s="36">
        <v>0.00086</v>
      </c>
      <c s="36">
        <f>ROUND(G36*H36,6)</f>
      </c>
      <c r="L36" s="38">
        <v>0</v>
      </c>
      <c s="32">
        <f>ROUND(ROUND(L36,2)*ROUND(G36,3),2)</f>
      </c>
      <c s="36" t="s">
        <v>117</v>
      </c>
      <c>
        <f>(M36*21)/100</f>
      </c>
      <c t="s">
        <v>28</v>
      </c>
    </row>
    <row r="37" spans="1:5" ht="12.75">
      <c r="A37" s="35" t="s">
        <v>56</v>
      </c>
      <c r="E37" s="39" t="s">
        <v>2145</v>
      </c>
    </row>
    <row r="38" spans="1:5" ht="25.5">
      <c r="A38" s="35" t="s">
        <v>57</v>
      </c>
      <c r="E38" s="40" t="s">
        <v>2146</v>
      </c>
    </row>
    <row r="39" spans="1:5" ht="12.75">
      <c r="A39" t="s">
        <v>59</v>
      </c>
      <c r="E39" s="39" t="s">
        <v>5</v>
      </c>
    </row>
    <row r="40" spans="1:16" ht="12.75">
      <c r="A40" t="s">
        <v>50</v>
      </c>
      <c s="34" t="s">
        <v>81</v>
      </c>
      <c s="34" t="s">
        <v>128</v>
      </c>
      <c s="35" t="s">
        <v>5</v>
      </c>
      <c s="6" t="s">
        <v>129</v>
      </c>
      <c s="36" t="s">
        <v>126</v>
      </c>
      <c s="37">
        <v>428</v>
      </c>
      <c s="36">
        <v>0</v>
      </c>
      <c s="36">
        <f>ROUND(G40*H40,6)</f>
      </c>
      <c r="L40" s="38">
        <v>0</v>
      </c>
      <c s="32">
        <f>ROUND(ROUND(L40,2)*ROUND(G40,3),2)</f>
      </c>
      <c s="36" t="s">
        <v>117</v>
      </c>
      <c>
        <f>(M40*21)/100</f>
      </c>
      <c t="s">
        <v>28</v>
      </c>
    </row>
    <row r="41" spans="1:5" ht="12.75">
      <c r="A41" s="35" t="s">
        <v>56</v>
      </c>
      <c r="E41" s="39" t="s">
        <v>129</v>
      </c>
    </row>
    <row r="42" spans="1:5" ht="25.5">
      <c r="A42" s="35" t="s">
        <v>57</v>
      </c>
      <c r="E42" s="40" t="s">
        <v>2147</v>
      </c>
    </row>
    <row r="43" spans="1:5" ht="12.75">
      <c r="A43" t="s">
        <v>59</v>
      </c>
      <c r="E43" s="39" t="s">
        <v>5</v>
      </c>
    </row>
    <row r="44" spans="1:16" ht="12.75">
      <c r="A44" t="s">
        <v>50</v>
      </c>
      <c s="34" t="s">
        <v>86</v>
      </c>
      <c s="34" t="s">
        <v>2148</v>
      </c>
      <c s="35" t="s">
        <v>5</v>
      </c>
      <c s="6" t="s">
        <v>2149</v>
      </c>
      <c s="36" t="s">
        <v>126</v>
      </c>
      <c s="37">
        <v>208.6</v>
      </c>
      <c s="36">
        <v>0</v>
      </c>
      <c s="36">
        <f>ROUND(G44*H44,6)</f>
      </c>
      <c r="L44" s="38">
        <v>0</v>
      </c>
      <c s="32">
        <f>ROUND(ROUND(L44,2)*ROUND(G44,3),2)</f>
      </c>
      <c s="36" t="s">
        <v>117</v>
      </c>
      <c>
        <f>(M44*21)/100</f>
      </c>
      <c t="s">
        <v>28</v>
      </c>
    </row>
    <row r="45" spans="1:5" ht="12.75">
      <c r="A45" s="35" t="s">
        <v>56</v>
      </c>
      <c r="E45" s="39" t="s">
        <v>2149</v>
      </c>
    </row>
    <row r="46" spans="1:5" ht="25.5">
      <c r="A46" s="35" t="s">
        <v>57</v>
      </c>
      <c r="E46" s="40" t="s">
        <v>2146</v>
      </c>
    </row>
    <row r="47" spans="1:5" ht="12.75">
      <c r="A47" t="s">
        <v>59</v>
      </c>
      <c r="E47" s="39" t="s">
        <v>5</v>
      </c>
    </row>
    <row r="48" spans="1:13" ht="12.75">
      <c r="A48" t="s">
        <v>47</v>
      </c>
      <c r="C48" s="31" t="s">
        <v>130</v>
      </c>
      <c r="E48" s="33" t="s">
        <v>131</v>
      </c>
      <c r="J48" s="32">
        <f>0</f>
      </c>
      <c s="32">
        <f>0</f>
      </c>
      <c s="32">
        <f>0+L49+L53</f>
      </c>
      <c s="32">
        <f>0+M49+M53</f>
      </c>
    </row>
    <row r="49" spans="1:16" ht="12.75">
      <c r="A49" t="s">
        <v>50</v>
      </c>
      <c s="34" t="s">
        <v>149</v>
      </c>
      <c s="34" t="s">
        <v>2150</v>
      </c>
      <c s="35" t="s">
        <v>5</v>
      </c>
      <c s="6" t="s">
        <v>133</v>
      </c>
      <c s="36" t="s">
        <v>116</v>
      </c>
      <c s="37">
        <v>89.1</v>
      </c>
      <c s="36">
        <v>1.67</v>
      </c>
      <c s="36">
        <f>ROUND(G49*H49,6)</f>
      </c>
      <c r="L49" s="38">
        <v>0</v>
      </c>
      <c s="32">
        <f>ROUND(ROUND(L49,2)*ROUND(G49,3),2)</f>
      </c>
      <c s="36" t="s">
        <v>117</v>
      </c>
      <c>
        <f>(M49*21)/100</f>
      </c>
      <c t="s">
        <v>28</v>
      </c>
    </row>
    <row r="50" spans="1:5" ht="12.75">
      <c r="A50" s="35" t="s">
        <v>56</v>
      </c>
      <c r="E50" s="39" t="s">
        <v>133</v>
      </c>
    </row>
    <row r="51" spans="1:5" ht="25.5">
      <c r="A51" s="35" t="s">
        <v>57</v>
      </c>
      <c r="E51" s="40" t="s">
        <v>2151</v>
      </c>
    </row>
    <row r="52" spans="1:5" ht="12.75">
      <c r="A52" t="s">
        <v>59</v>
      </c>
      <c r="E52" s="39" t="s">
        <v>5</v>
      </c>
    </row>
    <row r="53" spans="1:16" ht="12.75">
      <c r="A53" t="s">
        <v>50</v>
      </c>
      <c s="34" t="s">
        <v>159</v>
      </c>
      <c s="34" t="s">
        <v>135</v>
      </c>
      <c s="35" t="s">
        <v>5</v>
      </c>
      <c s="6" t="s">
        <v>136</v>
      </c>
      <c s="36" t="s">
        <v>116</v>
      </c>
      <c s="37">
        <v>220.954</v>
      </c>
      <c s="36">
        <v>0</v>
      </c>
      <c s="36">
        <f>ROUND(G53*H53,6)</f>
      </c>
      <c r="L53" s="38">
        <v>0</v>
      </c>
      <c s="32">
        <f>ROUND(ROUND(L53,2)*ROUND(G53,3),2)</f>
      </c>
      <c s="36" t="s">
        <v>117</v>
      </c>
      <c>
        <f>(M53*21)/100</f>
      </c>
      <c t="s">
        <v>28</v>
      </c>
    </row>
    <row r="54" spans="1:5" ht="12.75">
      <c r="A54" s="35" t="s">
        <v>56</v>
      </c>
      <c r="E54" s="39" t="s">
        <v>136</v>
      </c>
    </row>
    <row r="55" spans="1:5" ht="25.5">
      <c r="A55" s="35" t="s">
        <v>57</v>
      </c>
      <c r="E55" s="40" t="s">
        <v>2152</v>
      </c>
    </row>
    <row r="56" spans="1:5" ht="12.75">
      <c r="A56" t="s">
        <v>59</v>
      </c>
      <c r="E56" s="39" t="s">
        <v>5</v>
      </c>
    </row>
    <row r="57" spans="1:13" ht="12.75">
      <c r="A57" t="s">
        <v>47</v>
      </c>
      <c r="C57" s="31" t="s">
        <v>299</v>
      </c>
      <c r="E57" s="33" t="s">
        <v>2153</v>
      </c>
      <c r="J57" s="32">
        <f>0</f>
      </c>
      <c s="32">
        <f>0</f>
      </c>
      <c s="32">
        <f>0+L58</f>
      </c>
      <c s="32">
        <f>0+M58</f>
      </c>
    </row>
    <row r="58" spans="1:16" ht="12.75">
      <c r="A58" t="s">
        <v>50</v>
      </c>
      <c s="34" t="s">
        <v>164</v>
      </c>
      <c s="34" t="s">
        <v>2154</v>
      </c>
      <c s="35" t="s">
        <v>5</v>
      </c>
      <c s="6" t="s">
        <v>2155</v>
      </c>
      <c s="36" t="s">
        <v>116</v>
      </c>
      <c s="37">
        <v>21.4</v>
      </c>
      <c s="36">
        <v>1.9205</v>
      </c>
      <c s="36">
        <f>ROUND(G58*H58,6)</f>
      </c>
      <c r="L58" s="38">
        <v>0</v>
      </c>
      <c s="32">
        <f>ROUND(ROUND(L58,2)*ROUND(G58,3),2)</f>
      </c>
      <c s="36" t="s">
        <v>117</v>
      </c>
      <c>
        <f>(M58*21)/100</f>
      </c>
      <c t="s">
        <v>28</v>
      </c>
    </row>
    <row r="59" spans="1:5" ht="12.75">
      <c r="A59" s="35" t="s">
        <v>56</v>
      </c>
      <c r="E59" s="39" t="s">
        <v>2155</v>
      </c>
    </row>
    <row r="60" spans="1:5" ht="25.5">
      <c r="A60" s="35" t="s">
        <v>57</v>
      </c>
      <c r="E60" s="40" t="s">
        <v>2156</v>
      </c>
    </row>
    <row r="61" spans="1:5" ht="12.75">
      <c r="A61" t="s">
        <v>59</v>
      </c>
      <c r="E61" s="39" t="s">
        <v>5</v>
      </c>
    </row>
    <row r="62" spans="1:13" ht="12.75">
      <c r="A62" t="s">
        <v>47</v>
      </c>
      <c r="C62" s="31" t="s">
        <v>543</v>
      </c>
      <c r="E62" s="33" t="s">
        <v>2157</v>
      </c>
      <c r="J62" s="32">
        <f>0</f>
      </c>
      <c s="32">
        <f>0</f>
      </c>
      <c s="32">
        <f>0+L63+L67</f>
      </c>
      <c s="32">
        <f>0+M63+M67</f>
      </c>
    </row>
    <row r="63" spans="1:16" ht="12.75">
      <c r="A63" t="s">
        <v>50</v>
      </c>
      <c s="34" t="s">
        <v>167</v>
      </c>
      <c s="34" t="s">
        <v>2158</v>
      </c>
      <c s="35" t="s">
        <v>5</v>
      </c>
      <c s="6" t="s">
        <v>2159</v>
      </c>
      <c s="36" t="s">
        <v>162</v>
      </c>
      <c s="37">
        <v>1</v>
      </c>
      <c s="36">
        <v>0.00062</v>
      </c>
      <c s="36">
        <f>ROUND(G63*H63,6)</f>
      </c>
      <c r="L63" s="38">
        <v>0</v>
      </c>
      <c s="32">
        <f>ROUND(ROUND(L63,2)*ROUND(G63,3),2)</f>
      </c>
      <c s="36" t="s">
        <v>117</v>
      </c>
      <c>
        <f>(M63*21)/100</f>
      </c>
      <c t="s">
        <v>28</v>
      </c>
    </row>
    <row r="64" spans="1:5" ht="12.75">
      <c r="A64" s="35" t="s">
        <v>56</v>
      </c>
      <c r="E64" s="39" t="s">
        <v>2159</v>
      </c>
    </row>
    <row r="65" spans="1:5" ht="12.75">
      <c r="A65" s="35" t="s">
        <v>57</v>
      </c>
      <c r="E65" s="40" t="s">
        <v>2160</v>
      </c>
    </row>
    <row r="66" spans="1:5" ht="12.75">
      <c r="A66" t="s">
        <v>59</v>
      </c>
      <c r="E66" s="39" t="s">
        <v>5</v>
      </c>
    </row>
    <row r="67" spans="1:16" ht="12.75">
      <c r="A67" t="s">
        <v>50</v>
      </c>
      <c s="34" t="s">
        <v>112</v>
      </c>
      <c s="34" t="s">
        <v>2161</v>
      </c>
      <c s="35" t="s">
        <v>5</v>
      </c>
      <c s="6" t="s">
        <v>2162</v>
      </c>
      <c s="36" t="s">
        <v>162</v>
      </c>
      <c s="37">
        <v>1</v>
      </c>
      <c s="36">
        <v>0.12</v>
      </c>
      <c s="36">
        <f>ROUND(G67*H67,6)</f>
      </c>
      <c r="L67" s="38">
        <v>0</v>
      </c>
      <c s="32">
        <f>ROUND(ROUND(L67,2)*ROUND(G67,3),2)</f>
      </c>
      <c s="36" t="s">
        <v>117</v>
      </c>
      <c>
        <f>(M67*21)/100</f>
      </c>
      <c t="s">
        <v>28</v>
      </c>
    </row>
    <row r="68" spans="1:5" ht="12.75">
      <c r="A68" s="35" t="s">
        <v>56</v>
      </c>
      <c r="E68" s="39" t="s">
        <v>2162</v>
      </c>
    </row>
    <row r="69" spans="1:5" ht="12.75">
      <c r="A69" s="35" t="s">
        <v>57</v>
      </c>
      <c r="E69" s="40" t="s">
        <v>2160</v>
      </c>
    </row>
    <row r="70" spans="1:5" ht="12.75">
      <c r="A70" t="s">
        <v>59</v>
      </c>
      <c r="E70" s="39" t="s">
        <v>5</v>
      </c>
    </row>
    <row r="71" spans="1:13" ht="12.75">
      <c r="A71" t="s">
        <v>47</v>
      </c>
      <c r="C71" s="31" t="s">
        <v>2163</v>
      </c>
      <c r="E71" s="33" t="s">
        <v>2164</v>
      </c>
      <c r="J71" s="32">
        <f>0</f>
      </c>
      <c s="32">
        <f>0</f>
      </c>
      <c s="32">
        <f>0+L72+L76+L80+L84+L88+L92+L96+L100+L104+L108+L112+L116+L120+L124+L128+L132+L136+L140+L144+L148+L152+L156+L160+L164+L168+L172</f>
      </c>
      <c s="32">
        <f>0+M72+M76+M80+M84+M88+M92+M96+M100+M104+M108+M112+M116+M120+M124+M128+M132+M136+M140+M144+M148+M152+M156+M160+M164+M168+M172</f>
      </c>
    </row>
    <row r="72" spans="1:16" ht="12.75">
      <c r="A72" t="s">
        <v>50</v>
      </c>
      <c s="34" t="s">
        <v>122</v>
      </c>
      <c s="34" t="s">
        <v>2165</v>
      </c>
      <c s="35" t="s">
        <v>5</v>
      </c>
      <c s="6" t="s">
        <v>2166</v>
      </c>
      <c s="36" t="s">
        <v>147</v>
      </c>
      <c s="37">
        <v>7.4</v>
      </c>
      <c s="36">
        <v>0.00053</v>
      </c>
      <c s="36">
        <f>ROUND(G72*H72,6)</f>
      </c>
      <c r="L72" s="38">
        <v>0</v>
      </c>
      <c s="32">
        <f>ROUND(ROUND(L72,2)*ROUND(G72,3),2)</f>
      </c>
      <c s="36" t="s">
        <v>117</v>
      </c>
      <c>
        <f>(M72*21)/100</f>
      </c>
      <c t="s">
        <v>28</v>
      </c>
    </row>
    <row r="73" spans="1:5" ht="12.75">
      <c r="A73" s="35" t="s">
        <v>56</v>
      </c>
      <c r="E73" s="39" t="s">
        <v>2166</v>
      </c>
    </row>
    <row r="74" spans="1:5" ht="25.5">
      <c r="A74" s="35" t="s">
        <v>57</v>
      </c>
      <c r="E74" s="40" t="s">
        <v>2167</v>
      </c>
    </row>
    <row r="75" spans="1:5" ht="12.75">
      <c r="A75" t="s">
        <v>59</v>
      </c>
      <c r="E75" s="39" t="s">
        <v>5</v>
      </c>
    </row>
    <row r="76" spans="1:16" ht="12.75">
      <c r="A76" t="s">
        <v>50</v>
      </c>
      <c s="34" t="s">
        <v>187</v>
      </c>
      <c s="34" t="s">
        <v>2168</v>
      </c>
      <c s="35" t="s">
        <v>5</v>
      </c>
      <c s="6" t="s">
        <v>2169</v>
      </c>
      <c s="36" t="s">
        <v>147</v>
      </c>
      <c s="37">
        <v>7.9</v>
      </c>
      <c s="36">
        <v>0.00144</v>
      </c>
      <c s="36">
        <f>ROUND(G76*H76,6)</f>
      </c>
      <c r="L76" s="38">
        <v>0</v>
      </c>
      <c s="32">
        <f>ROUND(ROUND(L76,2)*ROUND(G76,3),2)</f>
      </c>
      <c s="36" t="s">
        <v>117</v>
      </c>
      <c>
        <f>(M76*21)/100</f>
      </c>
      <c t="s">
        <v>28</v>
      </c>
    </row>
    <row r="77" spans="1:5" ht="12.75">
      <c r="A77" s="35" t="s">
        <v>56</v>
      </c>
      <c r="E77" s="39" t="s">
        <v>2169</v>
      </c>
    </row>
    <row r="78" spans="1:5" ht="25.5">
      <c r="A78" s="35" t="s">
        <v>57</v>
      </c>
      <c r="E78" s="40" t="s">
        <v>2170</v>
      </c>
    </row>
    <row r="79" spans="1:5" ht="12.75">
      <c r="A79" t="s">
        <v>59</v>
      </c>
      <c r="E79" s="39" t="s">
        <v>5</v>
      </c>
    </row>
    <row r="80" spans="1:16" ht="12.75">
      <c r="A80" t="s">
        <v>50</v>
      </c>
      <c s="34" t="s">
        <v>130</v>
      </c>
      <c s="34" t="s">
        <v>2171</v>
      </c>
      <c s="35" t="s">
        <v>5</v>
      </c>
      <c s="6" t="s">
        <v>2172</v>
      </c>
      <c s="36" t="s">
        <v>147</v>
      </c>
      <c s="37">
        <v>1.9</v>
      </c>
      <c s="36">
        <v>0.00188</v>
      </c>
      <c s="36">
        <f>ROUND(G80*H80,6)</f>
      </c>
      <c r="L80" s="38">
        <v>0</v>
      </c>
      <c s="32">
        <f>ROUND(ROUND(L80,2)*ROUND(G80,3),2)</f>
      </c>
      <c s="36" t="s">
        <v>117</v>
      </c>
      <c>
        <f>(M80*21)/100</f>
      </c>
      <c t="s">
        <v>28</v>
      </c>
    </row>
    <row r="81" spans="1:5" ht="12.75">
      <c r="A81" s="35" t="s">
        <v>56</v>
      </c>
      <c r="E81" s="39" t="s">
        <v>2172</v>
      </c>
    </row>
    <row r="82" spans="1:5" ht="25.5">
      <c r="A82" s="35" t="s">
        <v>57</v>
      </c>
      <c r="E82" s="40" t="s">
        <v>2173</v>
      </c>
    </row>
    <row r="83" spans="1:5" ht="12.75">
      <c r="A83" t="s">
        <v>59</v>
      </c>
      <c r="E83" s="39" t="s">
        <v>5</v>
      </c>
    </row>
    <row r="84" spans="1:16" ht="12.75">
      <c r="A84" t="s">
        <v>50</v>
      </c>
      <c s="34" t="s">
        <v>153</v>
      </c>
      <c s="34" t="s">
        <v>2174</v>
      </c>
      <c s="35" t="s">
        <v>5</v>
      </c>
      <c s="6" t="s">
        <v>2175</v>
      </c>
      <c s="36" t="s">
        <v>147</v>
      </c>
      <c s="37">
        <v>1.3</v>
      </c>
      <c s="36">
        <v>0.00277</v>
      </c>
      <c s="36">
        <f>ROUND(G84*H84,6)</f>
      </c>
      <c r="L84" s="38">
        <v>0</v>
      </c>
      <c s="32">
        <f>ROUND(ROUND(L84,2)*ROUND(G84,3),2)</f>
      </c>
      <c s="36" t="s">
        <v>117</v>
      </c>
      <c>
        <f>(M84*21)/100</f>
      </c>
      <c t="s">
        <v>28</v>
      </c>
    </row>
    <row r="85" spans="1:5" ht="12.75">
      <c r="A85" s="35" t="s">
        <v>56</v>
      </c>
      <c r="E85" s="39" t="s">
        <v>2175</v>
      </c>
    </row>
    <row r="86" spans="1:5" ht="25.5">
      <c r="A86" s="35" t="s">
        <v>57</v>
      </c>
      <c r="E86" s="40" t="s">
        <v>2176</v>
      </c>
    </row>
    <row r="87" spans="1:5" ht="12.75">
      <c r="A87" t="s">
        <v>59</v>
      </c>
      <c r="E87" s="39" t="s">
        <v>5</v>
      </c>
    </row>
    <row r="88" spans="1:16" ht="12.75">
      <c r="A88" t="s">
        <v>50</v>
      </c>
      <c s="34" t="s">
        <v>231</v>
      </c>
      <c s="34" t="s">
        <v>2177</v>
      </c>
      <c s="35" t="s">
        <v>5</v>
      </c>
      <c s="6" t="s">
        <v>2178</v>
      </c>
      <c s="36" t="s">
        <v>147</v>
      </c>
      <c s="37">
        <v>111.8</v>
      </c>
      <c s="36">
        <v>0.0021</v>
      </c>
      <c s="36">
        <f>ROUND(G88*H88,6)</f>
      </c>
      <c r="L88" s="38">
        <v>0</v>
      </c>
      <c s="32">
        <f>ROUND(ROUND(L88,2)*ROUND(G88,3),2)</f>
      </c>
      <c s="36" t="s">
        <v>117</v>
      </c>
      <c>
        <f>(M88*21)/100</f>
      </c>
      <c t="s">
        <v>28</v>
      </c>
    </row>
    <row r="89" spans="1:5" ht="12.75">
      <c r="A89" s="35" t="s">
        <v>56</v>
      </c>
      <c r="E89" s="39" t="s">
        <v>2178</v>
      </c>
    </row>
    <row r="90" spans="1:5" ht="25.5">
      <c r="A90" s="35" t="s">
        <v>57</v>
      </c>
      <c r="E90" s="40" t="s">
        <v>2179</v>
      </c>
    </row>
    <row r="91" spans="1:5" ht="12.75">
      <c r="A91" t="s">
        <v>59</v>
      </c>
      <c r="E91" s="39" t="s">
        <v>5</v>
      </c>
    </row>
    <row r="92" spans="1:16" ht="12.75">
      <c r="A92" t="s">
        <v>50</v>
      </c>
      <c s="34" t="s">
        <v>294</v>
      </c>
      <c s="34" t="s">
        <v>2180</v>
      </c>
      <c s="35" t="s">
        <v>5</v>
      </c>
      <c s="6" t="s">
        <v>2181</v>
      </c>
      <c s="36" t="s">
        <v>147</v>
      </c>
      <c s="37">
        <v>81.9</v>
      </c>
      <c s="36">
        <v>0.00252</v>
      </c>
      <c s="36">
        <f>ROUND(G92*H92,6)</f>
      </c>
      <c r="L92" s="38">
        <v>0</v>
      </c>
      <c s="32">
        <f>ROUND(ROUND(L92,2)*ROUND(G92,3),2)</f>
      </c>
      <c s="36" t="s">
        <v>117</v>
      </c>
      <c>
        <f>(M92*21)/100</f>
      </c>
      <c t="s">
        <v>28</v>
      </c>
    </row>
    <row r="93" spans="1:5" ht="12.75">
      <c r="A93" s="35" t="s">
        <v>56</v>
      </c>
      <c r="E93" s="39" t="s">
        <v>2181</v>
      </c>
    </row>
    <row r="94" spans="1:5" ht="25.5">
      <c r="A94" s="35" t="s">
        <v>57</v>
      </c>
      <c r="E94" s="40" t="s">
        <v>2182</v>
      </c>
    </row>
    <row r="95" spans="1:5" ht="12.75">
      <c r="A95" t="s">
        <v>59</v>
      </c>
      <c r="E95" s="39" t="s">
        <v>5</v>
      </c>
    </row>
    <row r="96" spans="1:16" ht="12.75">
      <c r="A96" t="s">
        <v>50</v>
      </c>
      <c s="34" t="s">
        <v>299</v>
      </c>
      <c s="34" t="s">
        <v>2183</v>
      </c>
      <c s="35" t="s">
        <v>5</v>
      </c>
      <c s="6" t="s">
        <v>2184</v>
      </c>
      <c s="36" t="s">
        <v>147</v>
      </c>
      <c s="37">
        <v>89.1</v>
      </c>
      <c s="36">
        <v>0.00357</v>
      </c>
      <c s="36">
        <f>ROUND(G96*H96,6)</f>
      </c>
      <c r="L96" s="38">
        <v>0</v>
      </c>
      <c s="32">
        <f>ROUND(ROUND(L96,2)*ROUND(G96,3),2)</f>
      </c>
      <c s="36" t="s">
        <v>117</v>
      </c>
      <c>
        <f>(M96*21)/100</f>
      </c>
      <c t="s">
        <v>28</v>
      </c>
    </row>
    <row r="97" spans="1:5" ht="12.75">
      <c r="A97" s="35" t="s">
        <v>56</v>
      </c>
      <c r="E97" s="39" t="s">
        <v>2184</v>
      </c>
    </row>
    <row r="98" spans="1:5" ht="25.5">
      <c r="A98" s="35" t="s">
        <v>57</v>
      </c>
      <c r="E98" s="40" t="s">
        <v>2185</v>
      </c>
    </row>
    <row r="99" spans="1:5" ht="12.75">
      <c r="A99" t="s">
        <v>59</v>
      </c>
      <c r="E99" s="39" t="s">
        <v>5</v>
      </c>
    </row>
    <row r="100" spans="1:16" ht="12.75">
      <c r="A100" t="s">
        <v>50</v>
      </c>
      <c s="34" t="s">
        <v>315</v>
      </c>
      <c s="34" t="s">
        <v>2186</v>
      </c>
      <c s="35" t="s">
        <v>5</v>
      </c>
      <c s="6" t="s">
        <v>2187</v>
      </c>
      <c s="36" t="s">
        <v>147</v>
      </c>
      <c s="37">
        <v>11.9</v>
      </c>
      <c s="36">
        <v>0.00403</v>
      </c>
      <c s="36">
        <f>ROUND(G100*H100,6)</f>
      </c>
      <c r="L100" s="38">
        <v>0</v>
      </c>
      <c s="32">
        <f>ROUND(ROUND(L100,2)*ROUND(G100,3),2)</f>
      </c>
      <c s="36" t="s">
        <v>117</v>
      </c>
      <c>
        <f>(M100*21)/100</f>
      </c>
      <c t="s">
        <v>28</v>
      </c>
    </row>
    <row r="101" spans="1:5" ht="12.75">
      <c r="A101" s="35" t="s">
        <v>56</v>
      </c>
      <c r="E101" s="39" t="s">
        <v>2187</v>
      </c>
    </row>
    <row r="102" spans="1:5" ht="25.5">
      <c r="A102" s="35" t="s">
        <v>57</v>
      </c>
      <c r="E102" s="40" t="s">
        <v>2188</v>
      </c>
    </row>
    <row r="103" spans="1:5" ht="12.75">
      <c r="A103" t="s">
        <v>59</v>
      </c>
      <c r="E103" s="39" t="s">
        <v>5</v>
      </c>
    </row>
    <row r="104" spans="1:16" ht="12.75">
      <c r="A104" t="s">
        <v>50</v>
      </c>
      <c s="34" t="s">
        <v>395</v>
      </c>
      <c s="34" t="s">
        <v>2189</v>
      </c>
      <c s="35" t="s">
        <v>5</v>
      </c>
      <c s="6" t="s">
        <v>2190</v>
      </c>
      <c s="36" t="s">
        <v>147</v>
      </c>
      <c s="37">
        <v>6.9</v>
      </c>
      <c s="36">
        <v>0.00698</v>
      </c>
      <c s="36">
        <f>ROUND(G104*H104,6)</f>
      </c>
      <c r="L104" s="38">
        <v>0</v>
      </c>
      <c s="32">
        <f>ROUND(ROUND(L104,2)*ROUND(G104,3),2)</f>
      </c>
      <c s="36" t="s">
        <v>117</v>
      </c>
      <c>
        <f>(M104*21)/100</f>
      </c>
      <c t="s">
        <v>28</v>
      </c>
    </row>
    <row r="105" spans="1:5" ht="12.75">
      <c r="A105" s="35" t="s">
        <v>56</v>
      </c>
      <c r="E105" s="39" t="s">
        <v>2190</v>
      </c>
    </row>
    <row r="106" spans="1:5" ht="25.5">
      <c r="A106" s="35" t="s">
        <v>57</v>
      </c>
      <c r="E106" s="40" t="s">
        <v>2191</v>
      </c>
    </row>
    <row r="107" spans="1:5" ht="12.75">
      <c r="A107" t="s">
        <v>59</v>
      </c>
      <c r="E107" s="39" t="s">
        <v>5</v>
      </c>
    </row>
    <row r="108" spans="1:16" ht="12.75">
      <c r="A108" t="s">
        <v>50</v>
      </c>
      <c s="34" t="s">
        <v>318</v>
      </c>
      <c s="34" t="s">
        <v>2192</v>
      </c>
      <c s="35" t="s">
        <v>5</v>
      </c>
      <c s="6" t="s">
        <v>2193</v>
      </c>
      <c s="36" t="s">
        <v>147</v>
      </c>
      <c s="37">
        <v>9.7</v>
      </c>
      <c s="36">
        <v>0.01568</v>
      </c>
      <c s="36">
        <f>ROUND(G108*H108,6)</f>
      </c>
      <c r="L108" s="38">
        <v>0</v>
      </c>
      <c s="32">
        <f>ROUND(ROUND(L108,2)*ROUND(G108,3),2)</f>
      </c>
      <c s="36" t="s">
        <v>117</v>
      </c>
      <c>
        <f>(M108*21)/100</f>
      </c>
      <c t="s">
        <v>28</v>
      </c>
    </row>
    <row r="109" spans="1:5" ht="12.75">
      <c r="A109" s="35" t="s">
        <v>56</v>
      </c>
      <c r="E109" s="39" t="s">
        <v>2193</v>
      </c>
    </row>
    <row r="110" spans="1:5" ht="25.5">
      <c r="A110" s="35" t="s">
        <v>57</v>
      </c>
      <c r="E110" s="40" t="s">
        <v>2194</v>
      </c>
    </row>
    <row r="111" spans="1:5" ht="12.75">
      <c r="A111" t="s">
        <v>59</v>
      </c>
      <c r="E111" s="39" t="s">
        <v>5</v>
      </c>
    </row>
    <row r="112" spans="1:16" ht="12.75">
      <c r="A112" t="s">
        <v>50</v>
      </c>
      <c s="34" t="s">
        <v>322</v>
      </c>
      <c s="34" t="s">
        <v>2195</v>
      </c>
      <c s="35" t="s">
        <v>5</v>
      </c>
      <c s="6" t="s">
        <v>2196</v>
      </c>
      <c s="36" t="s">
        <v>162</v>
      </c>
      <c s="37">
        <v>16</v>
      </c>
      <c s="36">
        <v>0.0057</v>
      </c>
      <c s="36">
        <f>ROUND(G112*H112,6)</f>
      </c>
      <c r="L112" s="38">
        <v>0</v>
      </c>
      <c s="32">
        <f>ROUND(ROUND(L112,2)*ROUND(G112,3),2)</f>
      </c>
      <c s="36" t="s">
        <v>117</v>
      </c>
      <c>
        <f>(M112*21)/100</f>
      </c>
      <c t="s">
        <v>28</v>
      </c>
    </row>
    <row r="113" spans="1:5" ht="12.75">
      <c r="A113" s="35" t="s">
        <v>56</v>
      </c>
      <c r="E113" s="39" t="s">
        <v>2196</v>
      </c>
    </row>
    <row r="114" spans="1:5" ht="25.5">
      <c r="A114" s="35" t="s">
        <v>57</v>
      </c>
      <c r="E114" s="40" t="s">
        <v>2197</v>
      </c>
    </row>
    <row r="115" spans="1:5" ht="12.75">
      <c r="A115" t="s">
        <v>59</v>
      </c>
      <c r="E115" s="39" t="s">
        <v>5</v>
      </c>
    </row>
    <row r="116" spans="1:16" ht="12.75">
      <c r="A116" t="s">
        <v>50</v>
      </c>
      <c s="34" t="s">
        <v>326</v>
      </c>
      <c s="34" t="s">
        <v>2198</v>
      </c>
      <c s="35" t="s">
        <v>5</v>
      </c>
      <c s="6" t="s">
        <v>2199</v>
      </c>
      <c s="36" t="s">
        <v>147</v>
      </c>
      <c s="37">
        <v>65.3</v>
      </c>
      <c s="36">
        <v>0.00034</v>
      </c>
      <c s="36">
        <f>ROUND(G116*H116,6)</f>
      </c>
      <c r="L116" s="38">
        <v>0</v>
      </c>
      <c s="32">
        <f>ROUND(ROUND(L116,2)*ROUND(G116,3),2)</f>
      </c>
      <c s="36" t="s">
        <v>117</v>
      </c>
      <c>
        <f>(M116*21)/100</f>
      </c>
      <c t="s">
        <v>28</v>
      </c>
    </row>
    <row r="117" spans="1:5" ht="12.75">
      <c r="A117" s="35" t="s">
        <v>56</v>
      </c>
      <c r="E117" s="39" t="s">
        <v>2199</v>
      </c>
    </row>
    <row r="118" spans="1:5" ht="25.5">
      <c r="A118" s="35" t="s">
        <v>57</v>
      </c>
      <c r="E118" s="40" t="s">
        <v>2200</v>
      </c>
    </row>
    <row r="119" spans="1:5" ht="12.75">
      <c r="A119" t="s">
        <v>59</v>
      </c>
      <c r="E119" s="39" t="s">
        <v>5</v>
      </c>
    </row>
    <row r="120" spans="1:16" ht="12.75">
      <c r="A120" t="s">
        <v>50</v>
      </c>
      <c s="34" t="s">
        <v>330</v>
      </c>
      <c s="34" t="s">
        <v>2201</v>
      </c>
      <c s="35" t="s">
        <v>5</v>
      </c>
      <c s="6" t="s">
        <v>2202</v>
      </c>
      <c s="36" t="s">
        <v>147</v>
      </c>
      <c s="37">
        <v>30.5</v>
      </c>
      <c s="36">
        <v>0.00038</v>
      </c>
      <c s="36">
        <f>ROUND(G120*H120,6)</f>
      </c>
      <c r="L120" s="38">
        <v>0</v>
      </c>
      <c s="32">
        <f>ROUND(ROUND(L120,2)*ROUND(G120,3),2)</f>
      </c>
      <c s="36" t="s">
        <v>117</v>
      </c>
      <c>
        <f>(M120*21)/100</f>
      </c>
      <c t="s">
        <v>28</v>
      </c>
    </row>
    <row r="121" spans="1:5" ht="12.75">
      <c r="A121" s="35" t="s">
        <v>56</v>
      </c>
      <c r="E121" s="39" t="s">
        <v>2202</v>
      </c>
    </row>
    <row r="122" spans="1:5" ht="25.5">
      <c r="A122" s="35" t="s">
        <v>57</v>
      </c>
      <c r="E122" s="40" t="s">
        <v>2203</v>
      </c>
    </row>
    <row r="123" spans="1:5" ht="12.75">
      <c r="A123" t="s">
        <v>59</v>
      </c>
      <c r="E123" s="39" t="s">
        <v>5</v>
      </c>
    </row>
    <row r="124" spans="1:16" ht="12.75">
      <c r="A124" t="s">
        <v>50</v>
      </c>
      <c s="34" t="s">
        <v>304</v>
      </c>
      <c s="34" t="s">
        <v>2204</v>
      </c>
      <c s="35" t="s">
        <v>5</v>
      </c>
      <c s="6" t="s">
        <v>2205</v>
      </c>
      <c s="36" t="s">
        <v>147</v>
      </c>
      <c s="37">
        <v>39.9</v>
      </c>
      <c s="36">
        <v>0.00047</v>
      </c>
      <c s="36">
        <f>ROUND(G124*H124,6)</f>
      </c>
      <c r="L124" s="38">
        <v>0</v>
      </c>
      <c s="32">
        <f>ROUND(ROUND(L124,2)*ROUND(G124,3),2)</f>
      </c>
      <c s="36" t="s">
        <v>117</v>
      </c>
      <c>
        <f>(M124*21)/100</f>
      </c>
      <c t="s">
        <v>28</v>
      </c>
    </row>
    <row r="125" spans="1:5" ht="12.75">
      <c r="A125" s="35" t="s">
        <v>56</v>
      </c>
      <c r="E125" s="39" t="s">
        <v>2205</v>
      </c>
    </row>
    <row r="126" spans="1:5" ht="25.5">
      <c r="A126" s="35" t="s">
        <v>57</v>
      </c>
      <c r="E126" s="40" t="s">
        <v>2206</v>
      </c>
    </row>
    <row r="127" spans="1:5" ht="12.75">
      <c r="A127" t="s">
        <v>59</v>
      </c>
      <c r="E127" s="39" t="s">
        <v>5</v>
      </c>
    </row>
    <row r="128" spans="1:16" ht="12.75">
      <c r="A128" t="s">
        <v>50</v>
      </c>
      <c s="34" t="s">
        <v>309</v>
      </c>
      <c s="34" t="s">
        <v>2207</v>
      </c>
      <c s="35" t="s">
        <v>5</v>
      </c>
      <c s="6" t="s">
        <v>2208</v>
      </c>
      <c s="36" t="s">
        <v>147</v>
      </c>
      <c s="37">
        <v>4.3</v>
      </c>
      <c s="36">
        <v>0.0007</v>
      </c>
      <c s="36">
        <f>ROUND(G128*H128,6)</f>
      </c>
      <c r="L128" s="38">
        <v>0</v>
      </c>
      <c s="32">
        <f>ROUND(ROUND(L128,2)*ROUND(G128,3),2)</f>
      </c>
      <c s="36" t="s">
        <v>117</v>
      </c>
      <c>
        <f>(M128*21)/100</f>
      </c>
      <c t="s">
        <v>28</v>
      </c>
    </row>
    <row r="129" spans="1:5" ht="12.75">
      <c r="A129" s="35" t="s">
        <v>56</v>
      </c>
      <c r="E129" s="39" t="s">
        <v>2208</v>
      </c>
    </row>
    <row r="130" spans="1:5" ht="25.5">
      <c r="A130" s="35" t="s">
        <v>57</v>
      </c>
      <c r="E130" s="40" t="s">
        <v>2209</v>
      </c>
    </row>
    <row r="131" spans="1:5" ht="12.75">
      <c r="A131" t="s">
        <v>59</v>
      </c>
      <c r="E131" s="39" t="s">
        <v>5</v>
      </c>
    </row>
    <row r="132" spans="1:16" ht="12.75">
      <c r="A132" t="s">
        <v>50</v>
      </c>
      <c s="34" t="s">
        <v>511</v>
      </c>
      <c s="34" t="s">
        <v>2210</v>
      </c>
      <c s="35" t="s">
        <v>5</v>
      </c>
      <c s="6" t="s">
        <v>2211</v>
      </c>
      <c s="36" t="s">
        <v>147</v>
      </c>
      <c s="37">
        <v>13</v>
      </c>
      <c s="36">
        <v>0.00152</v>
      </c>
      <c s="36">
        <f>ROUND(G132*H132,6)</f>
      </c>
      <c r="L132" s="38">
        <v>0</v>
      </c>
      <c s="32">
        <f>ROUND(ROUND(L132,2)*ROUND(G132,3),2)</f>
      </c>
      <c s="36" t="s">
        <v>117</v>
      </c>
      <c>
        <f>(M132*21)/100</f>
      </c>
      <c t="s">
        <v>28</v>
      </c>
    </row>
    <row r="133" spans="1:5" ht="12.75">
      <c r="A133" s="35" t="s">
        <v>56</v>
      </c>
      <c r="E133" s="39" t="s">
        <v>2211</v>
      </c>
    </row>
    <row r="134" spans="1:5" ht="25.5">
      <c r="A134" s="35" t="s">
        <v>57</v>
      </c>
      <c r="E134" s="40" t="s">
        <v>2212</v>
      </c>
    </row>
    <row r="135" spans="1:5" ht="12.75">
      <c r="A135" t="s">
        <v>59</v>
      </c>
      <c r="E135" s="39" t="s">
        <v>5</v>
      </c>
    </row>
    <row r="136" spans="1:16" ht="12.75">
      <c r="A136" t="s">
        <v>50</v>
      </c>
      <c s="34" t="s">
        <v>516</v>
      </c>
      <c s="34" t="s">
        <v>2213</v>
      </c>
      <c s="35" t="s">
        <v>5</v>
      </c>
      <c s="6" t="s">
        <v>2214</v>
      </c>
      <c s="36" t="s">
        <v>147</v>
      </c>
      <c s="37">
        <v>5.6</v>
      </c>
      <c s="36">
        <v>0.00052</v>
      </c>
      <c s="36">
        <f>ROUND(G136*H136,6)</f>
      </c>
      <c r="L136" s="38">
        <v>0</v>
      </c>
      <c s="32">
        <f>ROUND(ROUND(L136,2)*ROUND(G136,3),2)</f>
      </c>
      <c s="36" t="s">
        <v>117</v>
      </c>
      <c>
        <f>(M136*21)/100</f>
      </c>
      <c t="s">
        <v>28</v>
      </c>
    </row>
    <row r="137" spans="1:5" ht="12.75">
      <c r="A137" s="35" t="s">
        <v>56</v>
      </c>
      <c r="E137" s="39" t="s">
        <v>2214</v>
      </c>
    </row>
    <row r="138" spans="1:5" ht="25.5">
      <c r="A138" s="35" t="s">
        <v>57</v>
      </c>
      <c r="E138" s="40" t="s">
        <v>2215</v>
      </c>
    </row>
    <row r="139" spans="1:5" ht="12.75">
      <c r="A139" t="s">
        <v>59</v>
      </c>
      <c r="E139" s="39" t="s">
        <v>5</v>
      </c>
    </row>
    <row r="140" spans="1:16" ht="12.75">
      <c r="A140" t="s">
        <v>50</v>
      </c>
      <c s="34" t="s">
        <v>520</v>
      </c>
      <c s="34" t="s">
        <v>2216</v>
      </c>
      <c s="35" t="s">
        <v>5</v>
      </c>
      <c s="6" t="s">
        <v>2217</v>
      </c>
      <c s="36" t="s">
        <v>147</v>
      </c>
      <c s="37">
        <v>52.1</v>
      </c>
      <c s="36">
        <v>0.00078</v>
      </c>
      <c s="36">
        <f>ROUND(G140*H140,6)</f>
      </c>
      <c r="L140" s="38">
        <v>0</v>
      </c>
      <c s="32">
        <f>ROUND(ROUND(L140,2)*ROUND(G140,3),2)</f>
      </c>
      <c s="36" t="s">
        <v>117</v>
      </c>
      <c>
        <f>(M140*21)/100</f>
      </c>
      <c t="s">
        <v>28</v>
      </c>
    </row>
    <row r="141" spans="1:5" ht="12.75">
      <c r="A141" s="35" t="s">
        <v>56</v>
      </c>
      <c r="E141" s="39" t="s">
        <v>2217</v>
      </c>
    </row>
    <row r="142" spans="1:5" ht="25.5">
      <c r="A142" s="35" t="s">
        <v>57</v>
      </c>
      <c r="E142" s="40" t="s">
        <v>2218</v>
      </c>
    </row>
    <row r="143" spans="1:5" ht="12.75">
      <c r="A143" t="s">
        <v>59</v>
      </c>
      <c r="E143" s="39" t="s">
        <v>5</v>
      </c>
    </row>
    <row r="144" spans="1:16" ht="12.75">
      <c r="A144" t="s">
        <v>50</v>
      </c>
      <c s="34" t="s">
        <v>524</v>
      </c>
      <c s="34" t="s">
        <v>2219</v>
      </c>
      <c s="35" t="s">
        <v>5</v>
      </c>
      <c s="6" t="s">
        <v>2220</v>
      </c>
      <c s="36" t="s">
        <v>147</v>
      </c>
      <c s="37">
        <v>55.8</v>
      </c>
      <c s="36">
        <v>0.00131</v>
      </c>
      <c s="36">
        <f>ROUND(G144*H144,6)</f>
      </c>
      <c r="L144" s="38">
        <v>0</v>
      </c>
      <c s="32">
        <f>ROUND(ROUND(L144,2)*ROUND(G144,3),2)</f>
      </c>
      <c s="36" t="s">
        <v>117</v>
      </c>
      <c>
        <f>(M144*21)/100</f>
      </c>
      <c t="s">
        <v>28</v>
      </c>
    </row>
    <row r="145" spans="1:5" ht="12.75">
      <c r="A145" s="35" t="s">
        <v>56</v>
      </c>
      <c r="E145" s="39" t="s">
        <v>2220</v>
      </c>
    </row>
    <row r="146" spans="1:5" ht="25.5">
      <c r="A146" s="35" t="s">
        <v>57</v>
      </c>
      <c r="E146" s="40" t="s">
        <v>2221</v>
      </c>
    </row>
    <row r="147" spans="1:5" ht="12.75">
      <c r="A147" t="s">
        <v>59</v>
      </c>
      <c r="E147" s="39" t="s">
        <v>5</v>
      </c>
    </row>
    <row r="148" spans="1:16" ht="12.75">
      <c r="A148" t="s">
        <v>50</v>
      </c>
      <c s="34" t="s">
        <v>526</v>
      </c>
      <c s="34" t="s">
        <v>2222</v>
      </c>
      <c s="35" t="s">
        <v>5</v>
      </c>
      <c s="6" t="s">
        <v>2223</v>
      </c>
      <c s="36" t="s">
        <v>147</v>
      </c>
      <c s="37">
        <v>36</v>
      </c>
      <c s="36">
        <v>0.00161</v>
      </c>
      <c s="36">
        <f>ROUND(G148*H148,6)</f>
      </c>
      <c r="L148" s="38">
        <v>0</v>
      </c>
      <c s="32">
        <f>ROUND(ROUND(L148,2)*ROUND(G148,3),2)</f>
      </c>
      <c s="36" t="s">
        <v>117</v>
      </c>
      <c>
        <f>(M148*21)/100</f>
      </c>
      <c t="s">
        <v>28</v>
      </c>
    </row>
    <row r="149" spans="1:5" ht="12.75">
      <c r="A149" s="35" t="s">
        <v>56</v>
      </c>
      <c r="E149" s="39" t="s">
        <v>2223</v>
      </c>
    </row>
    <row r="150" spans="1:5" ht="25.5">
      <c r="A150" s="35" t="s">
        <v>57</v>
      </c>
      <c r="E150" s="40" t="s">
        <v>2224</v>
      </c>
    </row>
    <row r="151" spans="1:5" ht="12.75">
      <c r="A151" t="s">
        <v>59</v>
      </c>
      <c r="E151" s="39" t="s">
        <v>5</v>
      </c>
    </row>
    <row r="152" spans="1:16" ht="12.75">
      <c r="A152" t="s">
        <v>50</v>
      </c>
      <c s="34" t="s">
        <v>531</v>
      </c>
      <c s="34" t="s">
        <v>2225</v>
      </c>
      <c s="35" t="s">
        <v>5</v>
      </c>
      <c s="6" t="s">
        <v>2226</v>
      </c>
      <c s="36" t="s">
        <v>147</v>
      </c>
      <c s="37">
        <v>1.6</v>
      </c>
      <c s="36">
        <v>0.0007</v>
      </c>
      <c s="36">
        <f>ROUND(G152*H152,6)</f>
      </c>
      <c r="L152" s="38">
        <v>0</v>
      </c>
      <c s="32">
        <f>ROUND(ROUND(L152,2)*ROUND(G152,3),2)</f>
      </c>
      <c s="36" t="s">
        <v>117</v>
      </c>
      <c>
        <f>(M152*21)/100</f>
      </c>
      <c t="s">
        <v>28</v>
      </c>
    </row>
    <row r="153" spans="1:5" ht="12.75">
      <c r="A153" s="35" t="s">
        <v>56</v>
      </c>
      <c r="E153" s="39" t="s">
        <v>2226</v>
      </c>
    </row>
    <row r="154" spans="1:5" ht="25.5">
      <c r="A154" s="35" t="s">
        <v>57</v>
      </c>
      <c r="E154" s="40" t="s">
        <v>2227</v>
      </c>
    </row>
    <row r="155" spans="1:5" ht="12.75">
      <c r="A155" t="s">
        <v>59</v>
      </c>
      <c r="E155" s="39" t="s">
        <v>5</v>
      </c>
    </row>
    <row r="156" spans="1:16" ht="12.75">
      <c r="A156" t="s">
        <v>50</v>
      </c>
      <c s="34" t="s">
        <v>535</v>
      </c>
      <c s="34" t="s">
        <v>2228</v>
      </c>
      <c s="35" t="s">
        <v>5</v>
      </c>
      <c s="6" t="s">
        <v>2229</v>
      </c>
      <c s="36" t="s">
        <v>162</v>
      </c>
      <c s="37">
        <v>8</v>
      </c>
      <c s="36">
        <v>0.00027</v>
      </c>
      <c s="36">
        <f>ROUND(G156*H156,6)</f>
      </c>
      <c r="L156" s="38">
        <v>0</v>
      </c>
      <c s="32">
        <f>ROUND(ROUND(L156,2)*ROUND(G156,3),2)</f>
      </c>
      <c s="36" t="s">
        <v>117</v>
      </c>
      <c>
        <f>(M156*21)/100</f>
      </c>
      <c t="s">
        <v>28</v>
      </c>
    </row>
    <row r="157" spans="1:5" ht="12.75">
      <c r="A157" s="35" t="s">
        <v>56</v>
      </c>
      <c r="E157" s="39" t="s">
        <v>2229</v>
      </c>
    </row>
    <row r="158" spans="1:5" ht="25.5">
      <c r="A158" s="35" t="s">
        <v>57</v>
      </c>
      <c r="E158" s="40" t="s">
        <v>2230</v>
      </c>
    </row>
    <row r="159" spans="1:5" ht="12.75">
      <c r="A159" t="s">
        <v>59</v>
      </c>
      <c r="E159" s="39" t="s">
        <v>5</v>
      </c>
    </row>
    <row r="160" spans="1:16" ht="12.75">
      <c r="A160" t="s">
        <v>50</v>
      </c>
      <c s="34" t="s">
        <v>539</v>
      </c>
      <c s="34" t="s">
        <v>2231</v>
      </c>
      <c s="35" t="s">
        <v>5</v>
      </c>
      <c s="6" t="s">
        <v>2232</v>
      </c>
      <c s="36" t="s">
        <v>162</v>
      </c>
      <c s="37">
        <v>11</v>
      </c>
      <c s="36">
        <v>0.00049</v>
      </c>
      <c s="36">
        <f>ROUND(G160*H160,6)</f>
      </c>
      <c r="L160" s="38">
        <v>0</v>
      </c>
      <c s="32">
        <f>ROUND(ROUND(L160,2)*ROUND(G160,3),2)</f>
      </c>
      <c s="36" t="s">
        <v>117</v>
      </c>
      <c>
        <f>(M160*21)/100</f>
      </c>
      <c t="s">
        <v>28</v>
      </c>
    </row>
    <row r="161" spans="1:5" ht="12.75">
      <c r="A161" s="35" t="s">
        <v>56</v>
      </c>
      <c r="E161" s="39" t="s">
        <v>2232</v>
      </c>
    </row>
    <row r="162" spans="1:5" ht="25.5">
      <c r="A162" s="35" t="s">
        <v>57</v>
      </c>
      <c r="E162" s="40" t="s">
        <v>2233</v>
      </c>
    </row>
    <row r="163" spans="1:5" ht="12.75">
      <c r="A163" t="s">
        <v>59</v>
      </c>
      <c r="E163" s="39" t="s">
        <v>5</v>
      </c>
    </row>
    <row r="164" spans="1:16" ht="12.75">
      <c r="A164" t="s">
        <v>50</v>
      </c>
      <c s="34" t="s">
        <v>543</v>
      </c>
      <c s="34" t="s">
        <v>2234</v>
      </c>
      <c s="35" t="s">
        <v>5</v>
      </c>
      <c s="6" t="s">
        <v>2235</v>
      </c>
      <c s="36" t="s">
        <v>162</v>
      </c>
      <c s="37">
        <v>6</v>
      </c>
      <c s="36">
        <v>0.07146</v>
      </c>
      <c s="36">
        <f>ROUND(G164*H164,6)</f>
      </c>
      <c r="L164" s="38">
        <v>0</v>
      </c>
      <c s="32">
        <f>ROUND(ROUND(L164,2)*ROUND(G164,3),2)</f>
      </c>
      <c s="36" t="s">
        <v>117</v>
      </c>
      <c>
        <f>(M164*21)/100</f>
      </c>
      <c t="s">
        <v>28</v>
      </c>
    </row>
    <row r="165" spans="1:5" ht="12.75">
      <c r="A165" s="35" t="s">
        <v>56</v>
      </c>
      <c r="E165" s="39" t="s">
        <v>2235</v>
      </c>
    </row>
    <row r="166" spans="1:5" ht="25.5">
      <c r="A166" s="35" t="s">
        <v>57</v>
      </c>
      <c r="E166" s="40" t="s">
        <v>2236</v>
      </c>
    </row>
    <row r="167" spans="1:5" ht="25.5">
      <c r="A167" t="s">
        <v>59</v>
      </c>
      <c r="E167" s="39" t="s">
        <v>2237</v>
      </c>
    </row>
    <row r="168" spans="1:16" ht="12.75">
      <c r="A168" t="s">
        <v>50</v>
      </c>
      <c s="34" t="s">
        <v>547</v>
      </c>
      <c s="34" t="s">
        <v>2238</v>
      </c>
      <c s="35" t="s">
        <v>5</v>
      </c>
      <c s="6" t="s">
        <v>2239</v>
      </c>
      <c s="36" t="s">
        <v>162</v>
      </c>
      <c s="37">
        <v>5</v>
      </c>
      <c s="36">
        <v>0.00118</v>
      </c>
      <c s="36">
        <f>ROUND(G168*H168,6)</f>
      </c>
      <c r="L168" s="38">
        <v>0</v>
      </c>
      <c s="32">
        <f>ROUND(ROUND(L168,2)*ROUND(G168,3),2)</f>
      </c>
      <c s="36" t="s">
        <v>117</v>
      </c>
      <c>
        <f>(M168*21)/100</f>
      </c>
      <c t="s">
        <v>28</v>
      </c>
    </row>
    <row r="169" spans="1:5" ht="12.75">
      <c r="A169" s="35" t="s">
        <v>56</v>
      </c>
      <c r="E169" s="39" t="s">
        <v>2239</v>
      </c>
    </row>
    <row r="170" spans="1:5" ht="25.5">
      <c r="A170" s="35" t="s">
        <v>57</v>
      </c>
      <c r="E170" s="40" t="s">
        <v>2240</v>
      </c>
    </row>
    <row r="171" spans="1:5" ht="12.75">
      <c r="A171" t="s">
        <v>59</v>
      </c>
      <c r="E171" s="39" t="s">
        <v>5</v>
      </c>
    </row>
    <row r="172" spans="1:16" ht="12.75">
      <c r="A172" t="s">
        <v>50</v>
      </c>
      <c s="34" t="s">
        <v>550</v>
      </c>
      <c s="34" t="s">
        <v>2241</v>
      </c>
      <c s="35" t="s">
        <v>5</v>
      </c>
      <c s="6" t="s">
        <v>2242</v>
      </c>
      <c s="36" t="s">
        <v>147</v>
      </c>
      <c s="37">
        <v>278.5</v>
      </c>
      <c s="36">
        <v>0</v>
      </c>
      <c s="36">
        <f>ROUND(G172*H172,6)</f>
      </c>
      <c r="L172" s="38">
        <v>0</v>
      </c>
      <c s="32">
        <f>ROUND(ROUND(L172,2)*ROUND(G172,3),2)</f>
      </c>
      <c s="36" t="s">
        <v>117</v>
      </c>
      <c>
        <f>(M172*21)/100</f>
      </c>
      <c t="s">
        <v>28</v>
      </c>
    </row>
    <row r="173" spans="1:5" ht="12.75">
      <c r="A173" s="35" t="s">
        <v>56</v>
      </c>
      <c r="E173" s="39" t="s">
        <v>2242</v>
      </c>
    </row>
    <row r="174" spans="1:5" ht="12.75">
      <c r="A174" s="35" t="s">
        <v>57</v>
      </c>
      <c r="E174" s="40" t="s">
        <v>2243</v>
      </c>
    </row>
    <row r="175" spans="1:5" ht="12.75">
      <c r="A175" t="s">
        <v>59</v>
      </c>
      <c r="E175" s="39" t="s">
        <v>5</v>
      </c>
    </row>
    <row r="176" spans="1:13" ht="12.75">
      <c r="A176" t="s">
        <v>47</v>
      </c>
      <c r="C176" s="31" t="s">
        <v>2244</v>
      </c>
      <c r="E176" s="33" t="s">
        <v>2245</v>
      </c>
      <c r="J176" s="32">
        <f>0</f>
      </c>
      <c s="32">
        <f>0</f>
      </c>
      <c s="32">
        <f>0+L177+L181+L185+L189+L193+L197+L201+L205+L209+L213+L217+L221+L225+L229+L233+L237+L241+L245+L249+L253+L257+L261+L265+L269+L273+L277+L281+L285+L289+L293+L297+L301+L305+L309+L313+L317+L321+L325</f>
      </c>
      <c s="32">
        <f>0+M177+M181+M185+M189+M193+M197+M201+M205+M209+M213+M217+M221+M225+M229+M233+M237+M241+M245+M249+M253+M257+M261+M265+M269+M273+M277+M281+M285+M289+M293+M297+M301+M305+M309+M313+M317+M321+M325</f>
      </c>
    </row>
    <row r="177" spans="1:16" ht="12.75">
      <c r="A177" t="s">
        <v>50</v>
      </c>
      <c s="34" t="s">
        <v>554</v>
      </c>
      <c s="34" t="s">
        <v>2246</v>
      </c>
      <c s="35" t="s">
        <v>5</v>
      </c>
      <c s="6" t="s">
        <v>2247</v>
      </c>
      <c s="36" t="s">
        <v>147</v>
      </c>
      <c s="37">
        <v>14.2</v>
      </c>
      <c s="36">
        <v>0.00095</v>
      </c>
      <c s="36">
        <f>ROUND(G177*H177,6)</f>
      </c>
      <c r="L177" s="38">
        <v>0</v>
      </c>
      <c s="32">
        <f>ROUND(ROUND(L177,2)*ROUND(G177,3),2)</f>
      </c>
      <c s="36" t="s">
        <v>117</v>
      </c>
      <c>
        <f>(M177*21)/100</f>
      </c>
      <c t="s">
        <v>28</v>
      </c>
    </row>
    <row r="178" spans="1:5" ht="12.75">
      <c r="A178" s="35" t="s">
        <v>56</v>
      </c>
      <c r="E178" s="39" t="s">
        <v>2247</v>
      </c>
    </row>
    <row r="179" spans="1:5" ht="25.5">
      <c r="A179" s="35" t="s">
        <v>57</v>
      </c>
      <c r="E179" s="40" t="s">
        <v>2248</v>
      </c>
    </row>
    <row r="180" spans="1:5" ht="12.75">
      <c r="A180" t="s">
        <v>59</v>
      </c>
      <c r="E180" s="39" t="s">
        <v>5</v>
      </c>
    </row>
    <row r="181" spans="1:16" ht="12.75">
      <c r="A181" t="s">
        <v>50</v>
      </c>
      <c s="34" t="s">
        <v>558</v>
      </c>
      <c s="34" t="s">
        <v>2249</v>
      </c>
      <c s="35" t="s">
        <v>5</v>
      </c>
      <c s="6" t="s">
        <v>2250</v>
      </c>
      <c s="36" t="s">
        <v>147</v>
      </c>
      <c s="37">
        <v>14.2</v>
      </c>
      <c s="36">
        <v>0.00073</v>
      </c>
      <c s="36">
        <f>ROUND(G181*H181,6)</f>
      </c>
      <c r="L181" s="38">
        <v>0</v>
      </c>
      <c s="32">
        <f>ROUND(ROUND(L181,2)*ROUND(G181,3),2)</f>
      </c>
      <c s="36" t="s">
        <v>117</v>
      </c>
      <c>
        <f>(M181*21)/100</f>
      </c>
      <c t="s">
        <v>28</v>
      </c>
    </row>
    <row r="182" spans="1:5" ht="12.75">
      <c r="A182" s="35" t="s">
        <v>56</v>
      </c>
      <c r="E182" s="39" t="s">
        <v>2250</v>
      </c>
    </row>
    <row r="183" spans="1:5" ht="25.5">
      <c r="A183" s="35" t="s">
        <v>57</v>
      </c>
      <c r="E183" s="40" t="s">
        <v>2248</v>
      </c>
    </row>
    <row r="184" spans="1:5" ht="12.75">
      <c r="A184" t="s">
        <v>59</v>
      </c>
      <c r="E184" s="39" t="s">
        <v>5</v>
      </c>
    </row>
    <row r="185" spans="1:16" ht="12.75">
      <c r="A185" t="s">
        <v>50</v>
      </c>
      <c s="34" t="s">
        <v>563</v>
      </c>
      <c s="34" t="s">
        <v>2251</v>
      </c>
      <c s="35" t="s">
        <v>5</v>
      </c>
      <c s="6" t="s">
        <v>2252</v>
      </c>
      <c s="36" t="s">
        <v>147</v>
      </c>
      <c s="37">
        <v>597.1</v>
      </c>
      <c s="36">
        <v>0.00401</v>
      </c>
      <c s="36">
        <f>ROUND(G185*H185,6)</f>
      </c>
      <c r="L185" s="38">
        <v>0</v>
      </c>
      <c s="32">
        <f>ROUND(ROUND(L185,2)*ROUND(G185,3),2)</f>
      </c>
      <c s="36" t="s">
        <v>117</v>
      </c>
      <c>
        <f>(M185*21)/100</f>
      </c>
      <c t="s">
        <v>28</v>
      </c>
    </row>
    <row r="186" spans="1:5" ht="12.75">
      <c r="A186" s="35" t="s">
        <v>56</v>
      </c>
      <c r="E186" s="39" t="s">
        <v>2252</v>
      </c>
    </row>
    <row r="187" spans="1:5" ht="25.5">
      <c r="A187" s="35" t="s">
        <v>57</v>
      </c>
      <c r="E187" s="40" t="s">
        <v>2253</v>
      </c>
    </row>
    <row r="188" spans="1:5" ht="12.75">
      <c r="A188" t="s">
        <v>59</v>
      </c>
      <c r="E188" s="39" t="s">
        <v>5</v>
      </c>
    </row>
    <row r="189" spans="1:16" ht="12.75">
      <c r="A189" t="s">
        <v>50</v>
      </c>
      <c s="34" t="s">
        <v>567</v>
      </c>
      <c s="34" t="s">
        <v>2254</v>
      </c>
      <c s="35" t="s">
        <v>5</v>
      </c>
      <c s="6" t="s">
        <v>2255</v>
      </c>
      <c s="36" t="s">
        <v>147</v>
      </c>
      <c s="37">
        <v>145</v>
      </c>
      <c s="36">
        <v>0.00522</v>
      </c>
      <c s="36">
        <f>ROUND(G189*H189,6)</f>
      </c>
      <c r="L189" s="38">
        <v>0</v>
      </c>
      <c s="32">
        <f>ROUND(ROUND(L189,2)*ROUND(G189,3),2)</f>
      </c>
      <c s="36" t="s">
        <v>117</v>
      </c>
      <c>
        <f>(M189*21)/100</f>
      </c>
      <c t="s">
        <v>28</v>
      </c>
    </row>
    <row r="190" spans="1:5" ht="12.75">
      <c r="A190" s="35" t="s">
        <v>56</v>
      </c>
      <c r="E190" s="39" t="s">
        <v>2255</v>
      </c>
    </row>
    <row r="191" spans="1:5" ht="25.5">
      <c r="A191" s="35" t="s">
        <v>57</v>
      </c>
      <c r="E191" s="40" t="s">
        <v>2256</v>
      </c>
    </row>
    <row r="192" spans="1:5" ht="12.75">
      <c r="A192" t="s">
        <v>59</v>
      </c>
      <c r="E192" s="39" t="s">
        <v>5</v>
      </c>
    </row>
    <row r="193" spans="1:16" ht="12.75">
      <c r="A193" t="s">
        <v>50</v>
      </c>
      <c s="34" t="s">
        <v>138</v>
      </c>
      <c s="34" t="s">
        <v>2257</v>
      </c>
      <c s="35" t="s">
        <v>5</v>
      </c>
      <c s="6" t="s">
        <v>2258</v>
      </c>
      <c s="36" t="s">
        <v>147</v>
      </c>
      <c s="37">
        <v>76.6</v>
      </c>
      <c s="36">
        <v>0.00541</v>
      </c>
      <c s="36">
        <f>ROUND(G193*H193,6)</f>
      </c>
      <c r="L193" s="38">
        <v>0</v>
      </c>
      <c s="32">
        <f>ROUND(ROUND(L193,2)*ROUND(G193,3),2)</f>
      </c>
      <c s="36" t="s">
        <v>117</v>
      </c>
      <c>
        <f>(M193*21)/100</f>
      </c>
      <c t="s">
        <v>28</v>
      </c>
    </row>
    <row r="194" spans="1:5" ht="12.75">
      <c r="A194" s="35" t="s">
        <v>56</v>
      </c>
      <c r="E194" s="39" t="s">
        <v>2258</v>
      </c>
    </row>
    <row r="195" spans="1:5" ht="25.5">
      <c r="A195" s="35" t="s">
        <v>57</v>
      </c>
      <c r="E195" s="40" t="s">
        <v>2259</v>
      </c>
    </row>
    <row r="196" spans="1:5" ht="12.75">
      <c r="A196" t="s">
        <v>59</v>
      </c>
      <c r="E196" s="39" t="s">
        <v>5</v>
      </c>
    </row>
    <row r="197" spans="1:16" ht="12.75">
      <c r="A197" t="s">
        <v>50</v>
      </c>
      <c s="34" t="s">
        <v>573</v>
      </c>
      <c s="34" t="s">
        <v>2260</v>
      </c>
      <c s="35" t="s">
        <v>5</v>
      </c>
      <c s="6" t="s">
        <v>2261</v>
      </c>
      <c s="36" t="s">
        <v>147</v>
      </c>
      <c s="37">
        <v>89</v>
      </c>
      <c s="36">
        <v>0.00573</v>
      </c>
      <c s="36">
        <f>ROUND(G197*H197,6)</f>
      </c>
      <c r="L197" s="38">
        <v>0</v>
      </c>
      <c s="32">
        <f>ROUND(ROUND(L197,2)*ROUND(G197,3),2)</f>
      </c>
      <c s="36" t="s">
        <v>117</v>
      </c>
      <c>
        <f>(M197*21)/100</f>
      </c>
      <c t="s">
        <v>28</v>
      </c>
    </row>
    <row r="198" spans="1:5" ht="12.75">
      <c r="A198" s="35" t="s">
        <v>56</v>
      </c>
      <c r="E198" s="39" t="s">
        <v>2261</v>
      </c>
    </row>
    <row r="199" spans="1:5" ht="25.5">
      <c r="A199" s="35" t="s">
        <v>57</v>
      </c>
      <c r="E199" s="40" t="s">
        <v>2262</v>
      </c>
    </row>
    <row r="200" spans="1:5" ht="12.75">
      <c r="A200" t="s">
        <v>59</v>
      </c>
      <c r="E200" s="39" t="s">
        <v>5</v>
      </c>
    </row>
    <row r="201" spans="1:16" ht="12.75">
      <c r="A201" t="s">
        <v>50</v>
      </c>
      <c s="34" t="s">
        <v>576</v>
      </c>
      <c s="34" t="s">
        <v>2263</v>
      </c>
      <c s="35" t="s">
        <v>5</v>
      </c>
      <c s="6" t="s">
        <v>2264</v>
      </c>
      <c s="36" t="s">
        <v>147</v>
      </c>
      <c s="37">
        <v>54.1</v>
      </c>
      <c s="36">
        <v>0.0061</v>
      </c>
      <c s="36">
        <f>ROUND(G201*H201,6)</f>
      </c>
      <c r="L201" s="38">
        <v>0</v>
      </c>
      <c s="32">
        <f>ROUND(ROUND(L201,2)*ROUND(G201,3),2)</f>
      </c>
      <c s="36" t="s">
        <v>117</v>
      </c>
      <c>
        <f>(M201*21)/100</f>
      </c>
      <c t="s">
        <v>28</v>
      </c>
    </row>
    <row r="202" spans="1:5" ht="12.75">
      <c r="A202" s="35" t="s">
        <v>56</v>
      </c>
      <c r="E202" s="39" t="s">
        <v>2264</v>
      </c>
    </row>
    <row r="203" spans="1:5" ht="25.5">
      <c r="A203" s="35" t="s">
        <v>57</v>
      </c>
      <c r="E203" s="40" t="s">
        <v>2265</v>
      </c>
    </row>
    <row r="204" spans="1:5" ht="12.75">
      <c r="A204" t="s">
        <v>59</v>
      </c>
      <c r="E204" s="39" t="s">
        <v>5</v>
      </c>
    </row>
    <row r="205" spans="1:16" ht="12.75">
      <c r="A205" t="s">
        <v>50</v>
      </c>
      <c s="34" t="s">
        <v>579</v>
      </c>
      <c s="34" t="s">
        <v>2266</v>
      </c>
      <c s="35" t="s">
        <v>5</v>
      </c>
      <c s="6" t="s">
        <v>2267</v>
      </c>
      <c s="36" t="s">
        <v>147</v>
      </c>
      <c s="37">
        <v>45.8</v>
      </c>
      <c s="36">
        <v>0.0068</v>
      </c>
      <c s="36">
        <f>ROUND(G205*H205,6)</f>
      </c>
      <c r="L205" s="38">
        <v>0</v>
      </c>
      <c s="32">
        <f>ROUND(ROUND(L205,2)*ROUND(G205,3),2)</f>
      </c>
      <c s="36" t="s">
        <v>117</v>
      </c>
      <c>
        <f>(M205*21)/100</f>
      </c>
      <c t="s">
        <v>28</v>
      </c>
    </row>
    <row r="206" spans="1:5" ht="12.75">
      <c r="A206" s="35" t="s">
        <v>56</v>
      </c>
      <c r="E206" s="39" t="s">
        <v>2267</v>
      </c>
    </row>
    <row r="207" spans="1:5" ht="25.5">
      <c r="A207" s="35" t="s">
        <v>57</v>
      </c>
      <c r="E207" s="40" t="s">
        <v>2268</v>
      </c>
    </row>
    <row r="208" spans="1:5" ht="12.75">
      <c r="A208" t="s">
        <v>59</v>
      </c>
      <c r="E208" s="39" t="s">
        <v>5</v>
      </c>
    </row>
    <row r="209" spans="1:16" ht="12.75">
      <c r="A209" t="s">
        <v>50</v>
      </c>
      <c s="34" t="s">
        <v>582</v>
      </c>
      <c s="34" t="s">
        <v>2269</v>
      </c>
      <c s="35" t="s">
        <v>5</v>
      </c>
      <c s="6" t="s">
        <v>2270</v>
      </c>
      <c s="36" t="s">
        <v>147</v>
      </c>
      <c s="37">
        <v>61.9</v>
      </c>
      <c s="36">
        <v>0.00512</v>
      </c>
      <c s="36">
        <f>ROUND(G209*H209,6)</f>
      </c>
      <c r="L209" s="38">
        <v>0</v>
      </c>
      <c s="32">
        <f>ROUND(ROUND(L209,2)*ROUND(G209,3),2)</f>
      </c>
      <c s="36" t="s">
        <v>117</v>
      </c>
      <c>
        <f>(M209*21)/100</f>
      </c>
      <c t="s">
        <v>28</v>
      </c>
    </row>
    <row r="210" spans="1:5" ht="12.75">
      <c r="A210" s="35" t="s">
        <v>56</v>
      </c>
      <c r="E210" s="39" t="s">
        <v>2270</v>
      </c>
    </row>
    <row r="211" spans="1:5" ht="25.5">
      <c r="A211" s="35" t="s">
        <v>57</v>
      </c>
      <c r="E211" s="40" t="s">
        <v>2271</v>
      </c>
    </row>
    <row r="212" spans="1:5" ht="12.75">
      <c r="A212" t="s">
        <v>59</v>
      </c>
      <c r="E212" s="39" t="s">
        <v>5</v>
      </c>
    </row>
    <row r="213" spans="1:16" ht="12.75">
      <c r="A213" t="s">
        <v>50</v>
      </c>
      <c s="34" t="s">
        <v>585</v>
      </c>
      <c s="34" t="s">
        <v>2272</v>
      </c>
      <c s="35" t="s">
        <v>5</v>
      </c>
      <c s="6" t="s">
        <v>2273</v>
      </c>
      <c s="36" t="s">
        <v>147</v>
      </c>
      <c s="37">
        <v>5.7</v>
      </c>
      <c s="36">
        <v>0.00612</v>
      </c>
      <c s="36">
        <f>ROUND(G213*H213,6)</f>
      </c>
      <c r="L213" s="38">
        <v>0</v>
      </c>
      <c s="32">
        <f>ROUND(ROUND(L213,2)*ROUND(G213,3),2)</f>
      </c>
      <c s="36" t="s">
        <v>117</v>
      </c>
      <c>
        <f>(M213*21)/100</f>
      </c>
      <c t="s">
        <v>28</v>
      </c>
    </row>
    <row r="214" spans="1:5" ht="12.75">
      <c r="A214" s="35" t="s">
        <v>56</v>
      </c>
      <c r="E214" s="39" t="s">
        <v>2273</v>
      </c>
    </row>
    <row r="215" spans="1:5" ht="25.5">
      <c r="A215" s="35" t="s">
        <v>57</v>
      </c>
      <c r="E215" s="40" t="s">
        <v>2274</v>
      </c>
    </row>
    <row r="216" spans="1:5" ht="12.75">
      <c r="A216" t="s">
        <v>59</v>
      </c>
      <c r="E216" s="39" t="s">
        <v>5</v>
      </c>
    </row>
    <row r="217" spans="1:16" ht="12.75">
      <c r="A217" t="s">
        <v>50</v>
      </c>
      <c s="34" t="s">
        <v>588</v>
      </c>
      <c s="34" t="s">
        <v>2275</v>
      </c>
      <c s="35" t="s">
        <v>5</v>
      </c>
      <c s="6" t="s">
        <v>2276</v>
      </c>
      <c s="36" t="s">
        <v>147</v>
      </c>
      <c s="37">
        <v>2.1</v>
      </c>
      <c s="36">
        <v>0.00105</v>
      </c>
      <c s="36">
        <f>ROUND(G217*H217,6)</f>
      </c>
      <c r="L217" s="38">
        <v>0</v>
      </c>
      <c s="32">
        <f>ROUND(ROUND(L217,2)*ROUND(G217,3),2)</f>
      </c>
      <c s="36" t="s">
        <v>117</v>
      </c>
      <c>
        <f>(M217*21)/100</f>
      </c>
      <c t="s">
        <v>28</v>
      </c>
    </row>
    <row r="218" spans="1:5" ht="12.75">
      <c r="A218" s="35" t="s">
        <v>56</v>
      </c>
      <c r="E218" s="39" t="s">
        <v>2276</v>
      </c>
    </row>
    <row r="219" spans="1:5" ht="25.5">
      <c r="A219" s="35" t="s">
        <v>57</v>
      </c>
      <c r="E219" s="40" t="s">
        <v>2277</v>
      </c>
    </row>
    <row r="220" spans="1:5" ht="12.75">
      <c r="A220" t="s">
        <v>59</v>
      </c>
      <c r="E220" s="39" t="s">
        <v>5</v>
      </c>
    </row>
    <row r="221" spans="1:16" ht="12.75">
      <c r="A221" t="s">
        <v>50</v>
      </c>
      <c s="34" t="s">
        <v>591</v>
      </c>
      <c s="34" t="s">
        <v>2278</v>
      </c>
      <c s="35" t="s">
        <v>5</v>
      </c>
      <c s="6" t="s">
        <v>2279</v>
      </c>
      <c s="36" t="s">
        <v>147</v>
      </c>
      <c s="37">
        <v>7.8</v>
      </c>
      <c s="36">
        <v>0.00151</v>
      </c>
      <c s="36">
        <f>ROUND(G221*H221,6)</f>
      </c>
      <c r="L221" s="38">
        <v>0</v>
      </c>
      <c s="32">
        <f>ROUND(ROUND(L221,2)*ROUND(G221,3),2)</f>
      </c>
      <c s="36" t="s">
        <v>117</v>
      </c>
      <c>
        <f>(M221*21)/100</f>
      </c>
      <c t="s">
        <v>28</v>
      </c>
    </row>
    <row r="222" spans="1:5" ht="12.75">
      <c r="A222" s="35" t="s">
        <v>56</v>
      </c>
      <c r="E222" s="39" t="s">
        <v>2279</v>
      </c>
    </row>
    <row r="223" spans="1:5" ht="25.5">
      <c r="A223" s="35" t="s">
        <v>57</v>
      </c>
      <c r="E223" s="40" t="s">
        <v>2280</v>
      </c>
    </row>
    <row r="224" spans="1:5" ht="12.75">
      <c r="A224" t="s">
        <v>59</v>
      </c>
      <c r="E224" s="39" t="s">
        <v>5</v>
      </c>
    </row>
    <row r="225" spans="1:16" ht="12.75">
      <c r="A225" t="s">
        <v>50</v>
      </c>
      <c s="34" t="s">
        <v>594</v>
      </c>
      <c s="34" t="s">
        <v>2281</v>
      </c>
      <c s="35" t="s">
        <v>5</v>
      </c>
      <c s="6" t="s">
        <v>2282</v>
      </c>
      <c s="36" t="s">
        <v>147</v>
      </c>
      <c s="37">
        <v>7.1</v>
      </c>
      <c s="36">
        <v>1E-05</v>
      </c>
      <c s="36">
        <f>ROUND(G225*H225,6)</f>
      </c>
      <c r="L225" s="38">
        <v>0</v>
      </c>
      <c s="32">
        <f>ROUND(ROUND(L225,2)*ROUND(G225,3),2)</f>
      </c>
      <c s="36" t="s">
        <v>117</v>
      </c>
      <c>
        <f>(M225*21)/100</f>
      </c>
      <c t="s">
        <v>28</v>
      </c>
    </row>
    <row r="226" spans="1:5" ht="12.75">
      <c r="A226" s="35" t="s">
        <v>56</v>
      </c>
      <c r="E226" s="39" t="s">
        <v>2282</v>
      </c>
    </row>
    <row r="227" spans="1:5" ht="25.5">
      <c r="A227" s="35" t="s">
        <v>57</v>
      </c>
      <c r="E227" s="40" t="s">
        <v>2283</v>
      </c>
    </row>
    <row r="228" spans="1:5" ht="25.5">
      <c r="A228" t="s">
        <v>59</v>
      </c>
      <c r="E228" s="39" t="s">
        <v>2237</v>
      </c>
    </row>
    <row r="229" spans="1:16" ht="12.75">
      <c r="A229" t="s">
        <v>50</v>
      </c>
      <c s="34" t="s">
        <v>597</v>
      </c>
      <c s="34" t="s">
        <v>2284</v>
      </c>
      <c s="35" t="s">
        <v>5</v>
      </c>
      <c s="6" t="s">
        <v>2282</v>
      </c>
      <c s="36" t="s">
        <v>147</v>
      </c>
      <c s="37">
        <v>307.6</v>
      </c>
      <c s="36">
        <v>2E-05</v>
      </c>
      <c s="36">
        <f>ROUND(G229*H229,6)</f>
      </c>
      <c r="L229" s="38">
        <v>0</v>
      </c>
      <c s="32">
        <f>ROUND(ROUND(L229,2)*ROUND(G229,3),2)</f>
      </c>
      <c s="36" t="s">
        <v>117</v>
      </c>
      <c>
        <f>(M229*21)/100</f>
      </c>
      <c t="s">
        <v>28</v>
      </c>
    </row>
    <row r="230" spans="1:5" ht="12.75">
      <c r="A230" s="35" t="s">
        <v>56</v>
      </c>
      <c r="E230" s="39" t="s">
        <v>2282</v>
      </c>
    </row>
    <row r="231" spans="1:5" ht="25.5">
      <c r="A231" s="35" t="s">
        <v>57</v>
      </c>
      <c r="E231" s="40" t="s">
        <v>2285</v>
      </c>
    </row>
    <row r="232" spans="1:5" ht="25.5">
      <c r="A232" t="s">
        <v>59</v>
      </c>
      <c r="E232" s="39" t="s">
        <v>2237</v>
      </c>
    </row>
    <row r="233" spans="1:16" ht="12.75">
      <c r="A233" t="s">
        <v>50</v>
      </c>
      <c s="34" t="s">
        <v>600</v>
      </c>
      <c s="34" t="s">
        <v>2286</v>
      </c>
      <c s="35" t="s">
        <v>5</v>
      </c>
      <c s="6" t="s">
        <v>2282</v>
      </c>
      <c s="36" t="s">
        <v>147</v>
      </c>
      <c s="37">
        <v>72.8</v>
      </c>
      <c s="36">
        <v>4E-05</v>
      </c>
      <c s="36">
        <f>ROUND(G233*H233,6)</f>
      </c>
      <c r="L233" s="38">
        <v>0</v>
      </c>
      <c s="32">
        <f>ROUND(ROUND(L233,2)*ROUND(G233,3),2)</f>
      </c>
      <c s="36" t="s">
        <v>117</v>
      </c>
      <c>
        <f>(M233*21)/100</f>
      </c>
      <c t="s">
        <v>28</v>
      </c>
    </row>
    <row r="234" spans="1:5" ht="12.75">
      <c r="A234" s="35" t="s">
        <v>56</v>
      </c>
      <c r="E234" s="39" t="s">
        <v>2282</v>
      </c>
    </row>
    <row r="235" spans="1:5" ht="25.5">
      <c r="A235" s="35" t="s">
        <v>57</v>
      </c>
      <c r="E235" s="40" t="s">
        <v>2287</v>
      </c>
    </row>
    <row r="236" spans="1:5" ht="25.5">
      <c r="A236" t="s">
        <v>59</v>
      </c>
      <c r="E236" s="39" t="s">
        <v>2237</v>
      </c>
    </row>
    <row r="237" spans="1:16" ht="12.75">
      <c r="A237" t="s">
        <v>50</v>
      </c>
      <c s="34" t="s">
        <v>603</v>
      </c>
      <c s="34" t="s">
        <v>2288</v>
      </c>
      <c s="35" t="s">
        <v>5</v>
      </c>
      <c s="6" t="s">
        <v>2282</v>
      </c>
      <c s="36" t="s">
        <v>147</v>
      </c>
      <c s="37">
        <v>40.5</v>
      </c>
      <c s="36">
        <v>5E-05</v>
      </c>
      <c s="36">
        <f>ROUND(G237*H237,6)</f>
      </c>
      <c r="L237" s="38">
        <v>0</v>
      </c>
      <c s="32">
        <f>ROUND(ROUND(L237,2)*ROUND(G237,3),2)</f>
      </c>
      <c s="36" t="s">
        <v>117</v>
      </c>
      <c>
        <f>(M237*21)/100</f>
      </c>
      <c t="s">
        <v>28</v>
      </c>
    </row>
    <row r="238" spans="1:5" ht="12.75">
      <c r="A238" s="35" t="s">
        <v>56</v>
      </c>
      <c r="E238" s="39" t="s">
        <v>2282</v>
      </c>
    </row>
    <row r="239" spans="1:5" ht="25.5">
      <c r="A239" s="35" t="s">
        <v>57</v>
      </c>
      <c r="E239" s="40" t="s">
        <v>2289</v>
      </c>
    </row>
    <row r="240" spans="1:5" ht="25.5">
      <c r="A240" t="s">
        <v>59</v>
      </c>
      <c r="E240" s="39" t="s">
        <v>2237</v>
      </c>
    </row>
    <row r="241" spans="1:16" ht="12.75">
      <c r="A241" t="s">
        <v>50</v>
      </c>
      <c s="34" t="s">
        <v>606</v>
      </c>
      <c s="34" t="s">
        <v>2290</v>
      </c>
      <c s="35" t="s">
        <v>5</v>
      </c>
      <c s="6" t="s">
        <v>2291</v>
      </c>
      <c s="36" t="s">
        <v>147</v>
      </c>
      <c s="37">
        <v>375.9</v>
      </c>
      <c s="36">
        <v>4E-05</v>
      </c>
      <c s="36">
        <f>ROUND(G241*H241,6)</f>
      </c>
      <c r="L241" s="38">
        <v>0</v>
      </c>
      <c s="32">
        <f>ROUND(ROUND(L241,2)*ROUND(G241,3),2)</f>
      </c>
      <c s="36" t="s">
        <v>117</v>
      </c>
      <c>
        <f>(M241*21)/100</f>
      </c>
      <c t="s">
        <v>28</v>
      </c>
    </row>
    <row r="242" spans="1:5" ht="12.75">
      <c r="A242" s="35" t="s">
        <v>56</v>
      </c>
      <c r="E242" s="39" t="s">
        <v>2291</v>
      </c>
    </row>
    <row r="243" spans="1:5" ht="25.5">
      <c r="A243" s="35" t="s">
        <v>57</v>
      </c>
      <c r="E243" s="40" t="s">
        <v>2292</v>
      </c>
    </row>
    <row r="244" spans="1:5" ht="25.5">
      <c r="A244" t="s">
        <v>59</v>
      </c>
      <c r="E244" s="39" t="s">
        <v>2237</v>
      </c>
    </row>
    <row r="245" spans="1:16" ht="12.75">
      <c r="A245" t="s">
        <v>50</v>
      </c>
      <c s="34" t="s">
        <v>609</v>
      </c>
      <c s="34" t="s">
        <v>2293</v>
      </c>
      <c s="35" t="s">
        <v>5</v>
      </c>
      <c s="6" t="s">
        <v>2291</v>
      </c>
      <c s="36" t="s">
        <v>147</v>
      </c>
      <c s="37">
        <v>46.1</v>
      </c>
      <c s="36">
        <v>9E-05</v>
      </c>
      <c s="36">
        <f>ROUND(G245*H245,6)</f>
      </c>
      <c r="L245" s="38">
        <v>0</v>
      </c>
      <c s="32">
        <f>ROUND(ROUND(L245,2)*ROUND(G245,3),2)</f>
      </c>
      <c s="36" t="s">
        <v>117</v>
      </c>
      <c>
        <f>(M245*21)/100</f>
      </c>
      <c t="s">
        <v>28</v>
      </c>
    </row>
    <row r="246" spans="1:5" ht="12.75">
      <c r="A246" s="35" t="s">
        <v>56</v>
      </c>
      <c r="E246" s="39" t="s">
        <v>2291</v>
      </c>
    </row>
    <row r="247" spans="1:5" ht="25.5">
      <c r="A247" s="35" t="s">
        <v>57</v>
      </c>
      <c r="E247" s="40" t="s">
        <v>2294</v>
      </c>
    </row>
    <row r="248" spans="1:5" ht="25.5">
      <c r="A248" t="s">
        <v>59</v>
      </c>
      <c r="E248" s="39" t="s">
        <v>2237</v>
      </c>
    </row>
    <row r="249" spans="1:16" ht="12.75">
      <c r="A249" t="s">
        <v>50</v>
      </c>
      <c s="34" t="s">
        <v>613</v>
      </c>
      <c s="34" t="s">
        <v>2295</v>
      </c>
      <c s="35" t="s">
        <v>5</v>
      </c>
      <c s="6" t="s">
        <v>2296</v>
      </c>
      <c s="36" t="s">
        <v>147</v>
      </c>
      <c s="37">
        <v>86.1</v>
      </c>
      <c s="36">
        <v>7E-05</v>
      </c>
      <c s="36">
        <f>ROUND(G249*H249,6)</f>
      </c>
      <c r="L249" s="38">
        <v>0</v>
      </c>
      <c s="32">
        <f>ROUND(ROUND(L249,2)*ROUND(G249,3),2)</f>
      </c>
      <c s="36" t="s">
        <v>117</v>
      </c>
      <c>
        <f>(M249*21)/100</f>
      </c>
      <c t="s">
        <v>28</v>
      </c>
    </row>
    <row r="250" spans="1:5" ht="12.75">
      <c r="A250" s="35" t="s">
        <v>56</v>
      </c>
      <c r="E250" s="39" t="s">
        <v>2296</v>
      </c>
    </row>
    <row r="251" spans="1:5" ht="25.5">
      <c r="A251" s="35" t="s">
        <v>57</v>
      </c>
      <c r="E251" s="40" t="s">
        <v>2297</v>
      </c>
    </row>
    <row r="252" spans="1:5" ht="25.5">
      <c r="A252" t="s">
        <v>59</v>
      </c>
      <c r="E252" s="39" t="s">
        <v>2237</v>
      </c>
    </row>
    <row r="253" spans="1:16" ht="12.75">
      <c r="A253" t="s">
        <v>50</v>
      </c>
      <c s="34" t="s">
        <v>616</v>
      </c>
      <c s="34" t="s">
        <v>2298</v>
      </c>
      <c s="35" t="s">
        <v>5</v>
      </c>
      <c s="6" t="s">
        <v>2296</v>
      </c>
      <c s="36" t="s">
        <v>147</v>
      </c>
      <c s="37">
        <v>25.9</v>
      </c>
      <c s="36">
        <v>0.00012</v>
      </c>
      <c s="36">
        <f>ROUND(G253*H253,6)</f>
      </c>
      <c r="L253" s="38">
        <v>0</v>
      </c>
      <c s="32">
        <f>ROUND(ROUND(L253,2)*ROUND(G253,3),2)</f>
      </c>
      <c s="36" t="s">
        <v>117</v>
      </c>
      <c>
        <f>(M253*21)/100</f>
      </c>
      <c t="s">
        <v>28</v>
      </c>
    </row>
    <row r="254" spans="1:5" ht="12.75">
      <c r="A254" s="35" t="s">
        <v>56</v>
      </c>
      <c r="E254" s="39" t="s">
        <v>2296</v>
      </c>
    </row>
    <row r="255" spans="1:5" ht="25.5">
      <c r="A255" s="35" t="s">
        <v>57</v>
      </c>
      <c r="E255" s="40" t="s">
        <v>2299</v>
      </c>
    </row>
    <row r="256" spans="1:5" ht="25.5">
      <c r="A256" t="s">
        <v>59</v>
      </c>
      <c r="E256" s="39" t="s">
        <v>2237</v>
      </c>
    </row>
    <row r="257" spans="1:16" ht="12.75">
      <c r="A257" t="s">
        <v>50</v>
      </c>
      <c s="34" t="s">
        <v>620</v>
      </c>
      <c s="34" t="s">
        <v>2300</v>
      </c>
      <c s="35" t="s">
        <v>5</v>
      </c>
      <c s="6" t="s">
        <v>2296</v>
      </c>
      <c s="36" t="s">
        <v>147</v>
      </c>
      <c s="37">
        <v>24.3</v>
      </c>
      <c s="36">
        <v>0.00014</v>
      </c>
      <c s="36">
        <f>ROUND(G257*H257,6)</f>
      </c>
      <c r="L257" s="38">
        <v>0</v>
      </c>
      <c s="32">
        <f>ROUND(ROUND(L257,2)*ROUND(G257,3),2)</f>
      </c>
      <c s="36" t="s">
        <v>117</v>
      </c>
      <c>
        <f>(M257*21)/100</f>
      </c>
      <c t="s">
        <v>28</v>
      </c>
    </row>
    <row r="258" spans="1:5" ht="12.75">
      <c r="A258" s="35" t="s">
        <v>56</v>
      </c>
      <c r="E258" s="39" t="s">
        <v>2296</v>
      </c>
    </row>
    <row r="259" spans="1:5" ht="25.5">
      <c r="A259" s="35" t="s">
        <v>57</v>
      </c>
      <c r="E259" s="40" t="s">
        <v>2301</v>
      </c>
    </row>
    <row r="260" spans="1:5" ht="25.5">
      <c r="A260" t="s">
        <v>59</v>
      </c>
      <c r="E260" s="39" t="s">
        <v>2237</v>
      </c>
    </row>
    <row r="261" spans="1:16" ht="12.75">
      <c r="A261" t="s">
        <v>50</v>
      </c>
      <c s="34" t="s">
        <v>622</v>
      </c>
      <c s="34" t="s">
        <v>2302</v>
      </c>
      <c s="35" t="s">
        <v>5</v>
      </c>
      <c s="6" t="s">
        <v>2296</v>
      </c>
      <c s="36" t="s">
        <v>147</v>
      </c>
      <c s="37">
        <v>65.5</v>
      </c>
      <c s="36">
        <v>0.00022</v>
      </c>
      <c s="36">
        <f>ROUND(G261*H261,6)</f>
      </c>
      <c r="L261" s="38">
        <v>0</v>
      </c>
      <c s="32">
        <f>ROUND(ROUND(L261,2)*ROUND(G261,3),2)</f>
      </c>
      <c s="36" t="s">
        <v>117</v>
      </c>
      <c>
        <f>(M261*21)/100</f>
      </c>
      <c t="s">
        <v>28</v>
      </c>
    </row>
    <row r="262" spans="1:5" ht="12.75">
      <c r="A262" s="35" t="s">
        <v>56</v>
      </c>
      <c r="E262" s="39" t="s">
        <v>2296</v>
      </c>
    </row>
    <row r="263" spans="1:5" ht="25.5">
      <c r="A263" s="35" t="s">
        <v>57</v>
      </c>
      <c r="E263" s="40" t="s">
        <v>2303</v>
      </c>
    </row>
    <row r="264" spans="1:5" ht="25.5">
      <c r="A264" t="s">
        <v>59</v>
      </c>
      <c r="E264" s="39" t="s">
        <v>2237</v>
      </c>
    </row>
    <row r="265" spans="1:16" ht="12.75">
      <c r="A265" t="s">
        <v>50</v>
      </c>
      <c s="34" t="s">
        <v>624</v>
      </c>
      <c s="34" t="s">
        <v>2304</v>
      </c>
      <c s="35" t="s">
        <v>5</v>
      </c>
      <c s="6" t="s">
        <v>2305</v>
      </c>
      <c s="36" t="s">
        <v>147</v>
      </c>
      <c s="37">
        <v>5.7</v>
      </c>
      <c s="36">
        <v>0.00039</v>
      </c>
      <c s="36">
        <f>ROUND(G265*H265,6)</f>
      </c>
      <c r="L265" s="38">
        <v>0</v>
      </c>
      <c s="32">
        <f>ROUND(ROUND(L265,2)*ROUND(G265,3),2)</f>
      </c>
      <c s="36" t="s">
        <v>117</v>
      </c>
      <c>
        <f>(M265*21)/100</f>
      </c>
      <c t="s">
        <v>28</v>
      </c>
    </row>
    <row r="266" spans="1:5" ht="12.75">
      <c r="A266" s="35" t="s">
        <v>56</v>
      </c>
      <c r="E266" s="39" t="s">
        <v>2305</v>
      </c>
    </row>
    <row r="267" spans="1:5" ht="25.5">
      <c r="A267" s="35" t="s">
        <v>57</v>
      </c>
      <c r="E267" s="40" t="s">
        <v>2274</v>
      </c>
    </row>
    <row r="268" spans="1:5" ht="25.5">
      <c r="A268" t="s">
        <v>59</v>
      </c>
      <c r="E268" s="39" t="s">
        <v>2237</v>
      </c>
    </row>
    <row r="269" spans="1:16" ht="12.75">
      <c r="A269" t="s">
        <v>50</v>
      </c>
      <c s="34" t="s">
        <v>626</v>
      </c>
      <c s="34" t="s">
        <v>2306</v>
      </c>
      <c s="35" t="s">
        <v>5</v>
      </c>
      <c s="6" t="s">
        <v>2291</v>
      </c>
      <c s="36" t="s">
        <v>147</v>
      </c>
      <c s="37">
        <v>30.2</v>
      </c>
      <c s="36">
        <v>0.00013</v>
      </c>
      <c s="36">
        <f>ROUND(G269*H269,6)</f>
      </c>
      <c r="L269" s="38">
        <v>0</v>
      </c>
      <c s="32">
        <f>ROUND(ROUND(L269,2)*ROUND(G269,3),2)</f>
      </c>
      <c s="36" t="s">
        <v>117</v>
      </c>
      <c>
        <f>(M269*21)/100</f>
      </c>
      <c t="s">
        <v>28</v>
      </c>
    </row>
    <row r="270" spans="1:5" ht="12.75">
      <c r="A270" s="35" t="s">
        <v>56</v>
      </c>
      <c r="E270" s="39" t="s">
        <v>2291</v>
      </c>
    </row>
    <row r="271" spans="1:5" ht="25.5">
      <c r="A271" s="35" t="s">
        <v>57</v>
      </c>
      <c r="E271" s="40" t="s">
        <v>2307</v>
      </c>
    </row>
    <row r="272" spans="1:5" ht="25.5">
      <c r="A272" t="s">
        <v>59</v>
      </c>
      <c r="E272" s="39" t="s">
        <v>2237</v>
      </c>
    </row>
    <row r="273" spans="1:16" ht="12.75">
      <c r="A273" t="s">
        <v>50</v>
      </c>
      <c s="34" t="s">
        <v>627</v>
      </c>
      <c s="34" t="s">
        <v>2308</v>
      </c>
      <c s="35" t="s">
        <v>5</v>
      </c>
      <c s="6" t="s">
        <v>2291</v>
      </c>
      <c s="36" t="s">
        <v>147</v>
      </c>
      <c s="37">
        <v>21.5</v>
      </c>
      <c s="36">
        <v>0.00016</v>
      </c>
      <c s="36">
        <f>ROUND(G273*H273,6)</f>
      </c>
      <c r="L273" s="38">
        <v>0</v>
      </c>
      <c s="32">
        <f>ROUND(ROUND(L273,2)*ROUND(G273,3),2)</f>
      </c>
      <c s="36" t="s">
        <v>117</v>
      </c>
      <c>
        <f>(M273*21)/100</f>
      </c>
      <c t="s">
        <v>28</v>
      </c>
    </row>
    <row r="274" spans="1:5" ht="12.75">
      <c r="A274" s="35" t="s">
        <v>56</v>
      </c>
      <c r="E274" s="39" t="s">
        <v>2291</v>
      </c>
    </row>
    <row r="275" spans="1:5" ht="25.5">
      <c r="A275" s="35" t="s">
        <v>57</v>
      </c>
      <c r="E275" s="40" t="s">
        <v>2309</v>
      </c>
    </row>
    <row r="276" spans="1:5" ht="25.5">
      <c r="A276" t="s">
        <v>59</v>
      </c>
      <c r="E276" s="39" t="s">
        <v>2237</v>
      </c>
    </row>
    <row r="277" spans="1:16" ht="12.75">
      <c r="A277" t="s">
        <v>50</v>
      </c>
      <c s="34" t="s">
        <v>631</v>
      </c>
      <c s="34" t="s">
        <v>2310</v>
      </c>
      <c s="35" t="s">
        <v>5</v>
      </c>
      <c s="6" t="s">
        <v>2291</v>
      </c>
      <c s="36" t="s">
        <v>147</v>
      </c>
      <c s="37">
        <v>4.1</v>
      </c>
      <c s="36">
        <v>0.00026</v>
      </c>
      <c s="36">
        <f>ROUND(G277*H277,6)</f>
      </c>
      <c r="L277" s="38">
        <v>0</v>
      </c>
      <c s="32">
        <f>ROUND(ROUND(L277,2)*ROUND(G277,3),2)</f>
      </c>
      <c s="36" t="s">
        <v>117</v>
      </c>
      <c>
        <f>(M277*21)/100</f>
      </c>
      <c t="s">
        <v>28</v>
      </c>
    </row>
    <row r="278" spans="1:5" ht="12.75">
      <c r="A278" s="35" t="s">
        <v>56</v>
      </c>
      <c r="E278" s="39" t="s">
        <v>2291</v>
      </c>
    </row>
    <row r="279" spans="1:5" ht="25.5">
      <c r="A279" s="35" t="s">
        <v>57</v>
      </c>
      <c r="E279" s="40" t="s">
        <v>2311</v>
      </c>
    </row>
    <row r="280" spans="1:5" ht="25.5">
      <c r="A280" t="s">
        <v>59</v>
      </c>
      <c r="E280" s="39" t="s">
        <v>2237</v>
      </c>
    </row>
    <row r="281" spans="1:16" ht="12.75">
      <c r="A281" t="s">
        <v>50</v>
      </c>
      <c s="34" t="s">
        <v>635</v>
      </c>
      <c s="34" t="s">
        <v>2312</v>
      </c>
      <c s="35" t="s">
        <v>5</v>
      </c>
      <c s="6" t="s">
        <v>2313</v>
      </c>
      <c s="36" t="s">
        <v>162</v>
      </c>
      <c s="37">
        <v>114</v>
      </c>
      <c s="36">
        <v>0</v>
      </c>
      <c s="36">
        <f>ROUND(G281*H281,6)</f>
      </c>
      <c r="L281" s="38">
        <v>0</v>
      </c>
      <c s="32">
        <f>ROUND(ROUND(L281,2)*ROUND(G281,3),2)</f>
      </c>
      <c s="36" t="s">
        <v>117</v>
      </c>
      <c>
        <f>(M281*21)/100</f>
      </c>
      <c t="s">
        <v>28</v>
      </c>
    </row>
    <row r="282" spans="1:5" ht="12.75">
      <c r="A282" s="35" t="s">
        <v>56</v>
      </c>
      <c r="E282" s="39" t="s">
        <v>2313</v>
      </c>
    </row>
    <row r="283" spans="1:5" ht="25.5">
      <c r="A283" s="35" t="s">
        <v>57</v>
      </c>
      <c r="E283" s="40" t="s">
        <v>2314</v>
      </c>
    </row>
    <row r="284" spans="1:5" ht="12.75">
      <c r="A284" t="s">
        <v>59</v>
      </c>
      <c r="E284" s="39" t="s">
        <v>5</v>
      </c>
    </row>
    <row r="285" spans="1:16" ht="12.75">
      <c r="A285" t="s">
        <v>50</v>
      </c>
      <c s="34" t="s">
        <v>639</v>
      </c>
      <c s="34" t="s">
        <v>2315</v>
      </c>
      <c s="35" t="s">
        <v>5</v>
      </c>
      <c s="6" t="s">
        <v>2316</v>
      </c>
      <c s="36" t="s">
        <v>162</v>
      </c>
      <c s="37">
        <v>114</v>
      </c>
      <c s="36">
        <v>0.00018</v>
      </c>
      <c s="36">
        <f>ROUND(G285*H285,6)</f>
      </c>
      <c r="L285" s="38">
        <v>0</v>
      </c>
      <c s="32">
        <f>ROUND(ROUND(L285,2)*ROUND(G285,3),2)</f>
      </c>
      <c s="36" t="s">
        <v>117</v>
      </c>
      <c>
        <f>(M285*21)/100</f>
      </c>
      <c t="s">
        <v>28</v>
      </c>
    </row>
    <row r="286" spans="1:5" ht="12.75">
      <c r="A286" s="35" t="s">
        <v>56</v>
      </c>
      <c r="E286" s="39" t="s">
        <v>2316</v>
      </c>
    </row>
    <row r="287" spans="1:5" ht="25.5">
      <c r="A287" s="35" t="s">
        <v>57</v>
      </c>
      <c r="E287" s="40" t="s">
        <v>2314</v>
      </c>
    </row>
    <row r="288" spans="1:5" ht="12.75">
      <c r="A288" t="s">
        <v>59</v>
      </c>
      <c r="E288" s="39" t="s">
        <v>5</v>
      </c>
    </row>
    <row r="289" spans="1:16" ht="12.75">
      <c r="A289" t="s">
        <v>50</v>
      </c>
      <c s="34" t="s">
        <v>643</v>
      </c>
      <c s="34" t="s">
        <v>2317</v>
      </c>
      <c s="35" t="s">
        <v>5</v>
      </c>
      <c s="6" t="s">
        <v>2318</v>
      </c>
      <c s="36" t="s">
        <v>147</v>
      </c>
      <c s="37">
        <v>907.7</v>
      </c>
      <c s="36">
        <v>0</v>
      </c>
      <c s="36">
        <f>ROUND(G289*H289,6)</f>
      </c>
      <c r="L289" s="38">
        <v>0</v>
      </c>
      <c s="32">
        <f>ROUND(ROUND(L289,2)*ROUND(G289,3),2)</f>
      </c>
      <c s="36" t="s">
        <v>117</v>
      </c>
      <c>
        <f>(M289*21)/100</f>
      </c>
      <c t="s">
        <v>28</v>
      </c>
    </row>
    <row r="290" spans="1:5" ht="12.75">
      <c r="A290" s="35" t="s">
        <v>56</v>
      </c>
      <c r="E290" s="39" t="s">
        <v>2318</v>
      </c>
    </row>
    <row r="291" spans="1:5" ht="12.75">
      <c r="A291" s="35" t="s">
        <v>57</v>
      </c>
      <c r="E291" s="40" t="s">
        <v>2319</v>
      </c>
    </row>
    <row r="292" spans="1:5" ht="12.75">
      <c r="A292" t="s">
        <v>59</v>
      </c>
      <c r="E292" s="39" t="s">
        <v>5</v>
      </c>
    </row>
    <row r="293" spans="1:16" ht="12.75">
      <c r="A293" t="s">
        <v>50</v>
      </c>
      <c s="34" t="s">
        <v>646</v>
      </c>
      <c s="34" t="s">
        <v>2320</v>
      </c>
      <c s="35" t="s">
        <v>5</v>
      </c>
      <c s="6" t="s">
        <v>2321</v>
      </c>
      <c s="36" t="s">
        <v>147</v>
      </c>
      <c s="37">
        <v>56.2</v>
      </c>
      <c s="36">
        <v>0</v>
      </c>
      <c s="36">
        <f>ROUND(G293*H293,6)</f>
      </c>
      <c r="L293" s="38">
        <v>0</v>
      </c>
      <c s="32">
        <f>ROUND(ROUND(L293,2)*ROUND(G293,3),2)</f>
      </c>
      <c s="36" t="s">
        <v>117</v>
      </c>
      <c>
        <f>(M293*21)/100</f>
      </c>
      <c t="s">
        <v>28</v>
      </c>
    </row>
    <row r="294" spans="1:5" ht="12.75">
      <c r="A294" s="35" t="s">
        <v>56</v>
      </c>
      <c r="E294" s="39" t="s">
        <v>2321</v>
      </c>
    </row>
    <row r="295" spans="1:5" ht="12.75">
      <c r="A295" s="35" t="s">
        <v>57</v>
      </c>
      <c r="E295" s="40" t="s">
        <v>2322</v>
      </c>
    </row>
    <row r="296" spans="1:5" ht="12.75">
      <c r="A296" t="s">
        <v>59</v>
      </c>
      <c r="E296" s="39" t="s">
        <v>5</v>
      </c>
    </row>
    <row r="297" spans="1:16" ht="12.75">
      <c r="A297" t="s">
        <v>50</v>
      </c>
      <c s="34" t="s">
        <v>648</v>
      </c>
      <c s="34" t="s">
        <v>2323</v>
      </c>
      <c s="35" t="s">
        <v>5</v>
      </c>
      <c s="6" t="s">
        <v>2324</v>
      </c>
      <c s="36" t="s">
        <v>147</v>
      </c>
      <c s="37">
        <v>45.8</v>
      </c>
      <c s="36">
        <v>0</v>
      </c>
      <c s="36">
        <f>ROUND(G297*H297,6)</f>
      </c>
      <c r="L297" s="38">
        <v>0</v>
      </c>
      <c s="32">
        <f>ROUND(ROUND(L297,2)*ROUND(G297,3),2)</f>
      </c>
      <c s="36" t="s">
        <v>117</v>
      </c>
      <c>
        <f>(M297*21)/100</f>
      </c>
      <c t="s">
        <v>28</v>
      </c>
    </row>
    <row r="298" spans="1:5" ht="12.75">
      <c r="A298" s="35" t="s">
        <v>56</v>
      </c>
      <c r="E298" s="39" t="s">
        <v>2324</v>
      </c>
    </row>
    <row r="299" spans="1:5" ht="25.5">
      <c r="A299" s="35" t="s">
        <v>57</v>
      </c>
      <c r="E299" s="40" t="s">
        <v>2268</v>
      </c>
    </row>
    <row r="300" spans="1:5" ht="12.75">
      <c r="A300" t="s">
        <v>59</v>
      </c>
      <c r="E300" s="39" t="s">
        <v>5</v>
      </c>
    </row>
    <row r="301" spans="1:16" ht="12.75">
      <c r="A301" t="s">
        <v>50</v>
      </c>
      <c s="34" t="s">
        <v>652</v>
      </c>
      <c s="34" t="s">
        <v>2325</v>
      </c>
      <c s="35" t="s">
        <v>5</v>
      </c>
      <c s="6" t="s">
        <v>2326</v>
      </c>
      <c s="36" t="s">
        <v>147</v>
      </c>
      <c s="37">
        <v>69.7</v>
      </c>
      <c s="36">
        <v>0</v>
      </c>
      <c s="36">
        <f>ROUND(G301*H301,6)</f>
      </c>
      <c r="L301" s="38">
        <v>0</v>
      </c>
      <c s="32">
        <f>ROUND(ROUND(L301,2)*ROUND(G301,3),2)</f>
      </c>
      <c s="36" t="s">
        <v>117</v>
      </c>
      <c>
        <f>(M301*21)/100</f>
      </c>
      <c t="s">
        <v>28</v>
      </c>
    </row>
    <row r="302" spans="1:5" ht="12.75">
      <c r="A302" s="35" t="s">
        <v>56</v>
      </c>
      <c r="E302" s="39" t="s">
        <v>2326</v>
      </c>
    </row>
    <row r="303" spans="1:5" ht="12.75">
      <c r="A303" s="35" t="s">
        <v>57</v>
      </c>
      <c r="E303" s="40" t="s">
        <v>2327</v>
      </c>
    </row>
    <row r="304" spans="1:5" ht="12.75">
      <c r="A304" t="s">
        <v>59</v>
      </c>
      <c r="E304" s="39" t="s">
        <v>5</v>
      </c>
    </row>
    <row r="305" spans="1:16" ht="12.75">
      <c r="A305" t="s">
        <v>50</v>
      </c>
      <c s="34" t="s">
        <v>656</v>
      </c>
      <c s="34" t="s">
        <v>2328</v>
      </c>
      <c s="35" t="s">
        <v>5</v>
      </c>
      <c s="6" t="s">
        <v>2329</v>
      </c>
      <c s="36" t="s">
        <v>147</v>
      </c>
      <c s="37">
        <v>5.7</v>
      </c>
      <c s="36">
        <v>0.00038</v>
      </c>
      <c s="36">
        <f>ROUND(G305*H305,6)</f>
      </c>
      <c r="L305" s="38">
        <v>0</v>
      </c>
      <c s="32">
        <f>ROUND(ROUND(L305,2)*ROUND(G305,3),2)</f>
      </c>
      <c s="36" t="s">
        <v>117</v>
      </c>
      <c>
        <f>(M305*21)/100</f>
      </c>
      <c t="s">
        <v>28</v>
      </c>
    </row>
    <row r="306" spans="1:5" ht="12.75">
      <c r="A306" s="35" t="s">
        <v>56</v>
      </c>
      <c r="E306" s="39" t="s">
        <v>2329</v>
      </c>
    </row>
    <row r="307" spans="1:5" ht="25.5">
      <c r="A307" s="35" t="s">
        <v>57</v>
      </c>
      <c r="E307" s="40" t="s">
        <v>2274</v>
      </c>
    </row>
    <row r="308" spans="1:5" ht="12.75">
      <c r="A308" t="s">
        <v>59</v>
      </c>
      <c r="E308" s="39" t="s">
        <v>5</v>
      </c>
    </row>
    <row r="309" spans="1:16" ht="12.75">
      <c r="A309" t="s">
        <v>50</v>
      </c>
      <c s="34" t="s">
        <v>660</v>
      </c>
      <c s="34" t="s">
        <v>2330</v>
      </c>
      <c s="35" t="s">
        <v>5</v>
      </c>
      <c s="6" t="s">
        <v>2331</v>
      </c>
      <c s="36" t="s">
        <v>147</v>
      </c>
      <c s="37">
        <v>1085.1</v>
      </c>
      <c s="36">
        <v>1E-05</v>
      </c>
      <c s="36">
        <f>ROUND(G309*H309,6)</f>
      </c>
      <c r="L309" s="38">
        <v>0</v>
      </c>
      <c s="32">
        <f>ROUND(ROUND(L309,2)*ROUND(G309,3),2)</f>
      </c>
      <c s="36" t="s">
        <v>117</v>
      </c>
      <c>
        <f>(M309*21)/100</f>
      </c>
      <c t="s">
        <v>28</v>
      </c>
    </row>
    <row r="310" spans="1:5" ht="12.75">
      <c r="A310" s="35" t="s">
        <v>56</v>
      </c>
      <c r="E310" s="39" t="s">
        <v>2331</v>
      </c>
    </row>
    <row r="311" spans="1:5" ht="12.75">
      <c r="A311" s="35" t="s">
        <v>57</v>
      </c>
      <c r="E311" s="40" t="s">
        <v>2332</v>
      </c>
    </row>
    <row r="312" spans="1:5" ht="12.75">
      <c r="A312" t="s">
        <v>59</v>
      </c>
      <c r="E312" s="39" t="s">
        <v>5</v>
      </c>
    </row>
    <row r="313" spans="1:16" ht="12.75">
      <c r="A313" t="s">
        <v>50</v>
      </c>
      <c s="34" t="s">
        <v>663</v>
      </c>
      <c s="34" t="s">
        <v>2333</v>
      </c>
      <c s="35" t="s">
        <v>5</v>
      </c>
      <c s="6" t="s">
        <v>2334</v>
      </c>
      <c s="36" t="s">
        <v>147</v>
      </c>
      <c s="37">
        <v>73.2</v>
      </c>
      <c s="36">
        <v>0.0018</v>
      </c>
      <c s="36">
        <f>ROUND(G313*H313,6)</f>
      </c>
      <c r="L313" s="38">
        <v>0</v>
      </c>
      <c s="32">
        <f>ROUND(ROUND(L313,2)*ROUND(G313,3),2)</f>
      </c>
      <c s="36" t="s">
        <v>117</v>
      </c>
      <c>
        <f>(M313*21)/100</f>
      </c>
      <c t="s">
        <v>28</v>
      </c>
    </row>
    <row r="314" spans="1:5" ht="12.75">
      <c r="A314" s="35" t="s">
        <v>56</v>
      </c>
      <c r="E314" s="39" t="s">
        <v>2334</v>
      </c>
    </row>
    <row r="315" spans="1:5" ht="25.5">
      <c r="A315" s="35" t="s">
        <v>57</v>
      </c>
      <c r="E315" s="40" t="s">
        <v>2335</v>
      </c>
    </row>
    <row r="316" spans="1:5" ht="12.75">
      <c r="A316" t="s">
        <v>59</v>
      </c>
      <c r="E316" s="39" t="s">
        <v>5</v>
      </c>
    </row>
    <row r="317" spans="1:16" ht="12.75">
      <c r="A317" t="s">
        <v>50</v>
      </c>
      <c s="34" t="s">
        <v>667</v>
      </c>
      <c s="34" t="s">
        <v>2336</v>
      </c>
      <c s="35" t="s">
        <v>5</v>
      </c>
      <c s="6" t="s">
        <v>2337</v>
      </c>
      <c s="36" t="s">
        <v>147</v>
      </c>
      <c s="37">
        <v>12.9</v>
      </c>
      <c s="36">
        <v>0.00226</v>
      </c>
      <c s="36">
        <f>ROUND(G317*H317,6)</f>
      </c>
      <c r="L317" s="38">
        <v>0</v>
      </c>
      <c s="32">
        <f>ROUND(ROUND(L317,2)*ROUND(G317,3),2)</f>
      </c>
      <c s="36" t="s">
        <v>117</v>
      </c>
      <c>
        <f>(M317*21)/100</f>
      </c>
      <c t="s">
        <v>28</v>
      </c>
    </row>
    <row r="318" spans="1:5" ht="12.75">
      <c r="A318" s="35" t="s">
        <v>56</v>
      </c>
      <c r="E318" s="39" t="s">
        <v>2337</v>
      </c>
    </row>
    <row r="319" spans="1:5" ht="25.5">
      <c r="A319" s="35" t="s">
        <v>57</v>
      </c>
      <c r="E319" s="40" t="s">
        <v>2338</v>
      </c>
    </row>
    <row r="320" spans="1:5" ht="12.75">
      <c r="A320" t="s">
        <v>59</v>
      </c>
      <c r="E320" s="39" t="s">
        <v>5</v>
      </c>
    </row>
    <row r="321" spans="1:16" ht="12.75">
      <c r="A321" t="s">
        <v>50</v>
      </c>
      <c s="34" t="s">
        <v>670</v>
      </c>
      <c s="34" t="s">
        <v>2339</v>
      </c>
      <c s="35" t="s">
        <v>5</v>
      </c>
      <c s="6" t="s">
        <v>2296</v>
      </c>
      <c s="36" t="s">
        <v>147</v>
      </c>
      <c s="37">
        <v>73.2</v>
      </c>
      <c s="36">
        <v>0.00012</v>
      </c>
      <c s="36">
        <f>ROUND(G321*H321,6)</f>
      </c>
      <c r="L321" s="38">
        <v>0</v>
      </c>
      <c s="32">
        <f>ROUND(ROUND(L321,2)*ROUND(G321,3),2)</f>
      </c>
      <c s="36" t="s">
        <v>117</v>
      </c>
      <c>
        <f>(M321*21)/100</f>
      </c>
      <c t="s">
        <v>28</v>
      </c>
    </row>
    <row r="322" spans="1:5" ht="12.75">
      <c r="A322" s="35" t="s">
        <v>56</v>
      </c>
      <c r="E322" s="39" t="s">
        <v>2296</v>
      </c>
    </row>
    <row r="323" spans="1:5" ht="25.5">
      <c r="A323" s="35" t="s">
        <v>57</v>
      </c>
      <c r="E323" s="40" t="s">
        <v>2335</v>
      </c>
    </row>
    <row r="324" spans="1:5" ht="25.5">
      <c r="A324" t="s">
        <v>59</v>
      </c>
      <c r="E324" s="39" t="s">
        <v>2237</v>
      </c>
    </row>
    <row r="325" spans="1:16" ht="12.75">
      <c r="A325" t="s">
        <v>50</v>
      </c>
      <c s="34" t="s">
        <v>675</v>
      </c>
      <c s="34" t="s">
        <v>2340</v>
      </c>
      <c s="35" t="s">
        <v>5</v>
      </c>
      <c s="6" t="s">
        <v>2296</v>
      </c>
      <c s="36" t="s">
        <v>147</v>
      </c>
      <c s="37">
        <v>12.9</v>
      </c>
      <c s="36">
        <v>0.00013</v>
      </c>
      <c s="36">
        <f>ROUND(G325*H325,6)</f>
      </c>
      <c r="L325" s="38">
        <v>0</v>
      </c>
      <c s="32">
        <f>ROUND(ROUND(L325,2)*ROUND(G325,3),2)</f>
      </c>
      <c s="36" t="s">
        <v>117</v>
      </c>
      <c>
        <f>(M325*21)/100</f>
      </c>
      <c t="s">
        <v>28</v>
      </c>
    </row>
    <row r="326" spans="1:5" ht="12.75">
      <c r="A326" s="35" t="s">
        <v>56</v>
      </c>
      <c r="E326" s="39" t="s">
        <v>2296</v>
      </c>
    </row>
    <row r="327" spans="1:5" ht="25.5">
      <c r="A327" s="35" t="s">
        <v>57</v>
      </c>
      <c r="E327" s="40" t="s">
        <v>2338</v>
      </c>
    </row>
    <row r="328" spans="1:5" ht="25.5">
      <c r="A328" t="s">
        <v>59</v>
      </c>
      <c r="E328" s="39" t="s">
        <v>2237</v>
      </c>
    </row>
    <row r="329" spans="1:13" ht="12.75">
      <c r="A329" t="s">
        <v>47</v>
      </c>
      <c r="C329" s="31" t="s">
        <v>2341</v>
      </c>
      <c r="E329" s="33" t="s">
        <v>2342</v>
      </c>
      <c r="J329" s="32">
        <f>0</f>
      </c>
      <c s="32">
        <f>0</f>
      </c>
      <c s="32">
        <f>0+L330+L334</f>
      </c>
      <c s="32">
        <f>0+M330+M334</f>
      </c>
    </row>
    <row r="330" spans="1:16" ht="12.75">
      <c r="A330" t="s">
        <v>50</v>
      </c>
      <c s="34" t="s">
        <v>680</v>
      </c>
      <c s="34" t="s">
        <v>2343</v>
      </c>
      <c s="35" t="s">
        <v>5</v>
      </c>
      <c s="6" t="s">
        <v>2344</v>
      </c>
      <c s="36" t="s">
        <v>162</v>
      </c>
      <c s="37">
        <v>2</v>
      </c>
      <c s="36">
        <v>3E-05</v>
      </c>
      <c s="36">
        <f>ROUND(G330*H330,6)</f>
      </c>
      <c r="L330" s="38">
        <v>0</v>
      </c>
      <c s="32">
        <f>ROUND(ROUND(L330,2)*ROUND(G330,3),2)</f>
      </c>
      <c s="36" t="s">
        <v>117</v>
      </c>
      <c>
        <f>(M330*21)/100</f>
      </c>
      <c t="s">
        <v>28</v>
      </c>
    </row>
    <row r="331" spans="1:5" ht="12.75">
      <c r="A331" s="35" t="s">
        <v>56</v>
      </c>
      <c r="E331" s="39" t="s">
        <v>2344</v>
      </c>
    </row>
    <row r="332" spans="1:5" ht="25.5">
      <c r="A332" s="35" t="s">
        <v>57</v>
      </c>
      <c r="E332" s="40" t="s">
        <v>2345</v>
      </c>
    </row>
    <row r="333" spans="1:5" ht="12.75">
      <c r="A333" t="s">
        <v>59</v>
      </c>
      <c r="E333" s="39" t="s">
        <v>5</v>
      </c>
    </row>
    <row r="334" spans="1:16" ht="12.75">
      <c r="A334" t="s">
        <v>50</v>
      </c>
      <c s="34" t="s">
        <v>683</v>
      </c>
      <c s="34" t="s">
        <v>2346</v>
      </c>
      <c s="35" t="s">
        <v>5</v>
      </c>
      <c s="6" t="s">
        <v>2347</v>
      </c>
      <c s="36" t="s">
        <v>162</v>
      </c>
      <c s="37">
        <v>2</v>
      </c>
      <c s="36">
        <v>0.0215</v>
      </c>
      <c s="36">
        <f>ROUND(G334*H334,6)</f>
      </c>
      <c r="L334" s="38">
        <v>0</v>
      </c>
      <c s="32">
        <f>ROUND(ROUND(L334,2)*ROUND(G334,3),2)</f>
      </c>
      <c s="36" t="s">
        <v>117</v>
      </c>
      <c>
        <f>(M334*21)/100</f>
      </c>
      <c t="s">
        <v>28</v>
      </c>
    </row>
    <row r="335" spans="1:5" ht="12.75">
      <c r="A335" s="35" t="s">
        <v>56</v>
      </c>
      <c r="E335" s="39" t="s">
        <v>2347</v>
      </c>
    </row>
    <row r="336" spans="1:5" ht="12.75">
      <c r="A336" s="35" t="s">
        <v>57</v>
      </c>
      <c r="E336" s="40" t="s">
        <v>2348</v>
      </c>
    </row>
    <row r="337" spans="1:5" ht="51">
      <c r="A337" t="s">
        <v>59</v>
      </c>
      <c r="E337" s="39" t="s">
        <v>2349</v>
      </c>
    </row>
    <row r="338" spans="1:13" ht="12.75">
      <c r="A338" t="s">
        <v>47</v>
      </c>
      <c r="C338" s="31" t="s">
        <v>2350</v>
      </c>
      <c r="E338" s="33" t="s">
        <v>2351</v>
      </c>
      <c r="J338" s="32">
        <f>0</f>
      </c>
      <c s="32">
        <f>0</f>
      </c>
      <c s="32">
        <f>0+L339+L343+L347+L351+L355</f>
      </c>
      <c s="32">
        <f>0+M339+M343+M347+M351+M355</f>
      </c>
    </row>
    <row r="339" spans="1:16" ht="12.75">
      <c r="A339" t="s">
        <v>50</v>
      </c>
      <c s="34" t="s">
        <v>690</v>
      </c>
      <c s="34" t="s">
        <v>2352</v>
      </c>
      <c s="35" t="s">
        <v>5</v>
      </c>
      <c s="6" t="s">
        <v>2353</v>
      </c>
      <c s="36" t="s">
        <v>244</v>
      </c>
      <c s="37">
        <v>9</v>
      </c>
      <c s="36">
        <v>0.009</v>
      </c>
      <c s="36">
        <f>ROUND(G339*H339,6)</f>
      </c>
      <c r="L339" s="38">
        <v>0</v>
      </c>
      <c s="32">
        <f>ROUND(ROUND(L339,2)*ROUND(G339,3),2)</f>
      </c>
      <c s="36" t="s">
        <v>117</v>
      </c>
      <c>
        <f>(M339*21)/100</f>
      </c>
      <c t="s">
        <v>28</v>
      </c>
    </row>
    <row r="340" spans="1:5" ht="12.75">
      <c r="A340" s="35" t="s">
        <v>56</v>
      </c>
      <c r="E340" s="39" t="s">
        <v>2353</v>
      </c>
    </row>
    <row r="341" spans="1:5" ht="25.5">
      <c r="A341" s="35" t="s">
        <v>57</v>
      </c>
      <c r="E341" s="40" t="s">
        <v>2354</v>
      </c>
    </row>
    <row r="342" spans="1:5" ht="38.25">
      <c r="A342" t="s">
        <v>59</v>
      </c>
      <c r="E342" s="39" t="s">
        <v>2355</v>
      </c>
    </row>
    <row r="343" spans="1:16" ht="12.75">
      <c r="A343" t="s">
        <v>50</v>
      </c>
      <c s="34" t="s">
        <v>695</v>
      </c>
      <c s="34" t="s">
        <v>2356</v>
      </c>
      <c s="35" t="s">
        <v>5</v>
      </c>
      <c s="6" t="s">
        <v>2357</v>
      </c>
      <c s="36" t="s">
        <v>244</v>
      </c>
      <c s="37">
        <v>1</v>
      </c>
      <c s="36">
        <v>0.01</v>
      </c>
      <c s="36">
        <f>ROUND(G343*H343,6)</f>
      </c>
      <c r="L343" s="38">
        <v>0</v>
      </c>
      <c s="32">
        <f>ROUND(ROUND(L343,2)*ROUND(G343,3),2)</f>
      </c>
      <c s="36" t="s">
        <v>117</v>
      </c>
      <c>
        <f>(M343*21)/100</f>
      </c>
      <c t="s">
        <v>28</v>
      </c>
    </row>
    <row r="344" spans="1:5" ht="12.75">
      <c r="A344" s="35" t="s">
        <v>56</v>
      </c>
      <c r="E344" s="39" t="s">
        <v>2357</v>
      </c>
    </row>
    <row r="345" spans="1:5" ht="25.5">
      <c r="A345" s="35" t="s">
        <v>57</v>
      </c>
      <c r="E345" s="40" t="s">
        <v>2358</v>
      </c>
    </row>
    <row r="346" spans="1:5" ht="38.25">
      <c r="A346" t="s">
        <v>59</v>
      </c>
      <c r="E346" s="39" t="s">
        <v>2359</v>
      </c>
    </row>
    <row r="347" spans="1:16" ht="12.75">
      <c r="A347" t="s">
        <v>50</v>
      </c>
      <c s="34" t="s">
        <v>699</v>
      </c>
      <c s="34" t="s">
        <v>2360</v>
      </c>
      <c s="35" t="s">
        <v>5</v>
      </c>
      <c s="6" t="s">
        <v>2361</v>
      </c>
      <c s="36" t="s">
        <v>244</v>
      </c>
      <c s="37">
        <v>1</v>
      </c>
      <c s="36">
        <v>0.006</v>
      </c>
      <c s="36">
        <f>ROUND(G347*H347,6)</f>
      </c>
      <c r="L347" s="38">
        <v>0</v>
      </c>
      <c s="32">
        <f>ROUND(ROUND(L347,2)*ROUND(G347,3),2)</f>
      </c>
      <c s="36" t="s">
        <v>117</v>
      </c>
      <c>
        <f>(M347*21)/100</f>
      </c>
      <c t="s">
        <v>28</v>
      </c>
    </row>
    <row r="348" spans="1:5" ht="12.75">
      <c r="A348" s="35" t="s">
        <v>56</v>
      </c>
      <c r="E348" s="39" t="s">
        <v>2361</v>
      </c>
    </row>
    <row r="349" spans="1:5" ht="25.5">
      <c r="A349" s="35" t="s">
        <v>57</v>
      </c>
      <c r="E349" s="40" t="s">
        <v>2358</v>
      </c>
    </row>
    <row r="350" spans="1:5" ht="38.25">
      <c r="A350" t="s">
        <v>59</v>
      </c>
      <c r="E350" s="39" t="s">
        <v>2362</v>
      </c>
    </row>
    <row r="351" spans="1:16" ht="12.75">
      <c r="A351" t="s">
        <v>50</v>
      </c>
      <c s="34" t="s">
        <v>704</v>
      </c>
      <c s="34" t="s">
        <v>2363</v>
      </c>
      <c s="35" t="s">
        <v>5</v>
      </c>
      <c s="6" t="s">
        <v>2364</v>
      </c>
      <c s="36" t="s">
        <v>244</v>
      </c>
      <c s="37">
        <v>1</v>
      </c>
      <c s="36">
        <v>0.0145</v>
      </c>
      <c s="36">
        <f>ROUND(G351*H351,6)</f>
      </c>
      <c r="L351" s="38">
        <v>0</v>
      </c>
      <c s="32">
        <f>ROUND(ROUND(L351,2)*ROUND(G351,3),2)</f>
      </c>
      <c s="36" t="s">
        <v>117</v>
      </c>
      <c>
        <f>(M351*21)/100</f>
      </c>
      <c t="s">
        <v>28</v>
      </c>
    </row>
    <row r="352" spans="1:5" ht="12.75">
      <c r="A352" s="35" t="s">
        <v>56</v>
      </c>
      <c r="E352" s="39" t="s">
        <v>2364</v>
      </c>
    </row>
    <row r="353" spans="1:5" ht="25.5">
      <c r="A353" s="35" t="s">
        <v>57</v>
      </c>
      <c r="E353" s="40" t="s">
        <v>2358</v>
      </c>
    </row>
    <row r="354" spans="1:5" ht="12.75">
      <c r="A354" t="s">
        <v>59</v>
      </c>
      <c r="E354" s="39" t="s">
        <v>2365</v>
      </c>
    </row>
    <row r="355" spans="1:16" ht="12.75">
      <c r="A355" t="s">
        <v>50</v>
      </c>
      <c s="34" t="s">
        <v>708</v>
      </c>
      <c s="34" t="s">
        <v>2366</v>
      </c>
      <c s="35" t="s">
        <v>5</v>
      </c>
      <c s="6" t="s">
        <v>2367</v>
      </c>
      <c s="36" t="s">
        <v>244</v>
      </c>
      <c s="37">
        <v>10</v>
      </c>
      <c s="36">
        <v>0.01</v>
      </c>
      <c s="36">
        <f>ROUND(G355*H355,6)</f>
      </c>
      <c r="L355" s="38">
        <v>0</v>
      </c>
      <c s="32">
        <f>ROUND(ROUND(L355,2)*ROUND(G355,3),2)</f>
      </c>
      <c s="36" t="s">
        <v>117</v>
      </c>
      <c>
        <f>(M355*21)/100</f>
      </c>
      <c t="s">
        <v>28</v>
      </c>
    </row>
    <row r="356" spans="1:5" ht="12.75">
      <c r="A356" s="35" t="s">
        <v>56</v>
      </c>
      <c r="E356" s="39" t="s">
        <v>2367</v>
      </c>
    </row>
    <row r="357" spans="1:5" ht="25.5">
      <c r="A357" s="35" t="s">
        <v>57</v>
      </c>
      <c r="E357" s="40" t="s">
        <v>2368</v>
      </c>
    </row>
    <row r="358" spans="1:5" ht="38.25">
      <c r="A358" t="s">
        <v>59</v>
      </c>
      <c r="E358" s="39" t="s">
        <v>2369</v>
      </c>
    </row>
    <row r="359" spans="1:13" ht="12.75">
      <c r="A359" t="s">
        <v>47</v>
      </c>
      <c r="C359" s="31" t="s">
        <v>157</v>
      </c>
      <c r="E359" s="33" t="s">
        <v>158</v>
      </c>
      <c r="J359" s="32">
        <f>0</f>
      </c>
      <c s="32">
        <f>0</f>
      </c>
      <c s="32">
        <f>0+L360+L364+L368+L372+L376+L380</f>
      </c>
      <c s="32">
        <f>0+M360+M364+M368+M372+M376+M380</f>
      </c>
    </row>
    <row r="360" spans="1:16" ht="12.75">
      <c r="A360" t="s">
        <v>50</v>
      </c>
      <c s="34" t="s">
        <v>716</v>
      </c>
      <c s="34" t="s">
        <v>2370</v>
      </c>
      <c s="35" t="s">
        <v>5</v>
      </c>
      <c s="6" t="s">
        <v>2371</v>
      </c>
      <c s="36" t="s">
        <v>147</v>
      </c>
      <c s="37">
        <v>210.9</v>
      </c>
      <c s="36">
        <v>0</v>
      </c>
      <c s="36">
        <f>ROUND(G360*H360,6)</f>
      </c>
      <c r="L360" s="38">
        <v>0</v>
      </c>
      <c s="32">
        <f>ROUND(ROUND(L360,2)*ROUND(G360,3),2)</f>
      </c>
      <c s="36" t="s">
        <v>117</v>
      </c>
      <c>
        <f>(M360*21)/100</f>
      </c>
      <c t="s">
        <v>28</v>
      </c>
    </row>
    <row r="361" spans="1:5" ht="12.75">
      <c r="A361" s="35" t="s">
        <v>56</v>
      </c>
      <c r="E361" s="39" t="s">
        <v>2371</v>
      </c>
    </row>
    <row r="362" spans="1:5" ht="12.75">
      <c r="A362" s="35" t="s">
        <v>57</v>
      </c>
      <c r="E362" s="40" t="s">
        <v>2372</v>
      </c>
    </row>
    <row r="363" spans="1:5" ht="12.75">
      <c r="A363" t="s">
        <v>59</v>
      </c>
      <c r="E363" s="39" t="s">
        <v>5</v>
      </c>
    </row>
    <row r="364" spans="1:16" ht="12.75">
      <c r="A364" t="s">
        <v>50</v>
      </c>
      <c s="34" t="s">
        <v>157</v>
      </c>
      <c s="34" t="s">
        <v>2373</v>
      </c>
      <c s="35" t="s">
        <v>5</v>
      </c>
      <c s="6" t="s">
        <v>2374</v>
      </c>
      <c s="36" t="s">
        <v>147</v>
      </c>
      <c s="37">
        <v>102.3</v>
      </c>
      <c s="36">
        <v>0</v>
      </c>
      <c s="36">
        <f>ROUND(G364*H364,6)</f>
      </c>
      <c r="L364" s="38">
        <v>0</v>
      </c>
      <c s="32">
        <f>ROUND(ROUND(L364,2)*ROUND(G364,3),2)</f>
      </c>
      <c s="36" t="s">
        <v>117</v>
      </c>
      <c>
        <f>(M364*21)/100</f>
      </c>
      <c t="s">
        <v>28</v>
      </c>
    </row>
    <row r="365" spans="1:5" ht="12.75">
      <c r="A365" s="35" t="s">
        <v>56</v>
      </c>
      <c r="E365" s="39" t="s">
        <v>2374</v>
      </c>
    </row>
    <row r="366" spans="1:5" ht="12.75">
      <c r="A366" s="35" t="s">
        <v>57</v>
      </c>
      <c r="E366" s="40" t="s">
        <v>2375</v>
      </c>
    </row>
    <row r="367" spans="1:5" ht="12.75">
      <c r="A367" t="s">
        <v>59</v>
      </c>
      <c r="E367" s="39" t="s">
        <v>5</v>
      </c>
    </row>
    <row r="368" spans="1:16" ht="12.75">
      <c r="A368" t="s">
        <v>50</v>
      </c>
      <c s="34" t="s">
        <v>173</v>
      </c>
      <c s="34" t="s">
        <v>2376</v>
      </c>
      <c s="35" t="s">
        <v>5</v>
      </c>
      <c s="6" t="s">
        <v>2377</v>
      </c>
      <c s="36" t="s">
        <v>219</v>
      </c>
      <c s="37">
        <v>47</v>
      </c>
      <c s="36">
        <v>0.00013</v>
      </c>
      <c s="36">
        <f>ROUND(G368*H368,6)</f>
      </c>
      <c r="L368" s="38">
        <v>0</v>
      </c>
      <c s="32">
        <f>ROUND(ROUND(L368,2)*ROUND(G368,3),2)</f>
      </c>
      <c s="36" t="s">
        <v>117</v>
      </c>
      <c>
        <f>(M368*21)/100</f>
      </c>
      <c t="s">
        <v>28</v>
      </c>
    </row>
    <row r="369" spans="1:5" ht="12.75">
      <c r="A369" s="35" t="s">
        <v>56</v>
      </c>
      <c r="E369" s="39" t="s">
        <v>2377</v>
      </c>
    </row>
    <row r="370" spans="1:5" ht="12.75">
      <c r="A370" s="35" t="s">
        <v>57</v>
      </c>
      <c r="E370" s="40" t="s">
        <v>2378</v>
      </c>
    </row>
    <row r="371" spans="1:5" ht="12.75">
      <c r="A371" t="s">
        <v>59</v>
      </c>
      <c r="E371" s="39" t="s">
        <v>5</v>
      </c>
    </row>
    <row r="372" spans="1:16" ht="12.75">
      <c r="A372" t="s">
        <v>50</v>
      </c>
      <c s="34" t="s">
        <v>1005</v>
      </c>
      <c s="34" t="s">
        <v>2379</v>
      </c>
      <c s="35" t="s">
        <v>5</v>
      </c>
      <c s="6" t="s">
        <v>2380</v>
      </c>
      <c s="36" t="s">
        <v>147</v>
      </c>
      <c s="37">
        <v>9.7</v>
      </c>
      <c s="36">
        <v>0</v>
      </c>
      <c s="36">
        <f>ROUND(G372*H372,6)</f>
      </c>
      <c r="L372" s="38">
        <v>0</v>
      </c>
      <c s="32">
        <f>ROUND(ROUND(L372,2)*ROUND(G372,3),2)</f>
      </c>
      <c s="36" t="s">
        <v>117</v>
      </c>
      <c>
        <f>(M372*21)/100</f>
      </c>
      <c t="s">
        <v>28</v>
      </c>
    </row>
    <row r="373" spans="1:5" ht="12.75">
      <c r="A373" s="35" t="s">
        <v>56</v>
      </c>
      <c r="E373" s="39" t="s">
        <v>2380</v>
      </c>
    </row>
    <row r="374" spans="1:5" ht="12.75">
      <c r="A374" s="35" t="s">
        <v>57</v>
      </c>
      <c r="E374" s="40" t="s">
        <v>2381</v>
      </c>
    </row>
    <row r="375" spans="1:5" ht="12.75">
      <c r="A375" t="s">
        <v>59</v>
      </c>
      <c r="E375" s="39" t="s">
        <v>5</v>
      </c>
    </row>
    <row r="376" spans="1:16" ht="12.75">
      <c r="A376" t="s">
        <v>50</v>
      </c>
      <c s="34" t="s">
        <v>1010</v>
      </c>
      <c s="34" t="s">
        <v>2382</v>
      </c>
      <c s="35" t="s">
        <v>5</v>
      </c>
      <c s="6" t="s">
        <v>2383</v>
      </c>
      <c s="36" t="s">
        <v>219</v>
      </c>
      <c s="37">
        <v>2</v>
      </c>
      <c s="36">
        <v>0.00017</v>
      </c>
      <c s="36">
        <f>ROUND(G376*H376,6)</f>
      </c>
      <c r="L376" s="38">
        <v>0</v>
      </c>
      <c s="32">
        <f>ROUND(ROUND(L376,2)*ROUND(G376,3),2)</f>
      </c>
      <c s="36" t="s">
        <v>117</v>
      </c>
      <c>
        <f>(M376*21)/100</f>
      </c>
      <c t="s">
        <v>28</v>
      </c>
    </row>
    <row r="377" spans="1:5" ht="12.75">
      <c r="A377" s="35" t="s">
        <v>56</v>
      </c>
      <c r="E377" s="39" t="s">
        <v>2383</v>
      </c>
    </row>
    <row r="378" spans="1:5" ht="12.75">
      <c r="A378" s="35" t="s">
        <v>57</v>
      </c>
      <c r="E378" s="40" t="s">
        <v>2384</v>
      </c>
    </row>
    <row r="379" spans="1:5" ht="12.75">
      <c r="A379" t="s">
        <v>59</v>
      </c>
      <c r="E379" s="39" t="s">
        <v>5</v>
      </c>
    </row>
    <row r="380" spans="1:16" ht="25.5">
      <c r="A380" t="s">
        <v>50</v>
      </c>
      <c s="34" t="s">
        <v>1031</v>
      </c>
      <c s="34" t="s">
        <v>2385</v>
      </c>
      <c s="35" t="s">
        <v>5</v>
      </c>
      <c s="6" t="s">
        <v>2386</v>
      </c>
      <c s="36" t="s">
        <v>162</v>
      </c>
      <c s="37">
        <v>70</v>
      </c>
      <c s="36">
        <v>0</v>
      </c>
      <c s="36">
        <f>ROUND(G380*H380,6)</f>
      </c>
      <c r="L380" s="38">
        <v>0</v>
      </c>
      <c s="32">
        <f>ROUND(ROUND(L380,2)*ROUND(G380,3),2)</f>
      </c>
      <c s="36" t="s">
        <v>55</v>
      </c>
      <c>
        <f>(M380*21)/100</f>
      </c>
      <c t="s">
        <v>28</v>
      </c>
    </row>
    <row r="381" spans="1:5" ht="25.5">
      <c r="A381" s="35" t="s">
        <v>56</v>
      </c>
      <c r="E381" s="39" t="s">
        <v>2386</v>
      </c>
    </row>
    <row r="382" spans="1:5" ht="25.5">
      <c r="A382" s="35" t="s">
        <v>57</v>
      </c>
      <c r="E382" s="40" t="s">
        <v>2387</v>
      </c>
    </row>
    <row r="383" spans="1:5" ht="51">
      <c r="A383" t="s">
        <v>59</v>
      </c>
      <c r="E383" s="39" t="s">
        <v>2388</v>
      </c>
    </row>
    <row r="384" spans="1:13" ht="12.75">
      <c r="A384" t="s">
        <v>47</v>
      </c>
      <c r="C384" s="31" t="s">
        <v>48</v>
      </c>
      <c r="E384" s="33" t="s">
        <v>2389</v>
      </c>
      <c r="J384" s="32">
        <f>0</f>
      </c>
      <c s="32">
        <f>0</f>
      </c>
      <c s="32">
        <f>0+L385+L389+L393+L397+L401+L405+L409+L413+L417+L421+L425+L429+L433+L437+L441+L445+L449+L453</f>
      </c>
      <c s="32">
        <f>0+M385+M389+M393+M397+M401+M405+M409+M413+M417+M421+M425+M429+M433+M437+M441+M445+M449+M453</f>
      </c>
    </row>
    <row r="385" spans="1:16" ht="12.75">
      <c r="A385" t="s">
        <v>50</v>
      </c>
      <c s="34" t="s">
        <v>1035</v>
      </c>
      <c s="34" t="s">
        <v>2390</v>
      </c>
      <c s="35" t="s">
        <v>5</v>
      </c>
      <c s="6" t="s">
        <v>2391</v>
      </c>
      <c s="36" t="s">
        <v>244</v>
      </c>
      <c s="37">
        <v>64</v>
      </c>
      <c s="36">
        <v>0</v>
      </c>
      <c s="36">
        <f>ROUND(G385*H385,6)</f>
      </c>
      <c r="L385" s="38">
        <v>0</v>
      </c>
      <c s="32">
        <f>ROUND(ROUND(L385,2)*ROUND(G385,3),2)</f>
      </c>
      <c s="36" t="s">
        <v>55</v>
      </c>
      <c>
        <f>(M385*21)/100</f>
      </c>
      <c t="s">
        <v>28</v>
      </c>
    </row>
    <row r="386" spans="1:5" ht="12.75">
      <c r="A386" s="35" t="s">
        <v>56</v>
      </c>
      <c r="E386" s="39" t="s">
        <v>2391</v>
      </c>
    </row>
    <row r="387" spans="1:5" ht="63.75">
      <c r="A387" s="35" t="s">
        <v>57</v>
      </c>
      <c r="E387" s="40" t="s">
        <v>2392</v>
      </c>
    </row>
    <row r="388" spans="1:5" ht="12.75">
      <c r="A388" t="s">
        <v>59</v>
      </c>
      <c r="E388" s="39" t="s">
        <v>5</v>
      </c>
    </row>
    <row r="389" spans="1:16" ht="12.75">
      <c r="A389" t="s">
        <v>50</v>
      </c>
      <c s="34" t="s">
        <v>1039</v>
      </c>
      <c s="34" t="s">
        <v>2393</v>
      </c>
      <c s="35" t="s">
        <v>5</v>
      </c>
      <c s="6" t="s">
        <v>2394</v>
      </c>
      <c s="36" t="s">
        <v>244</v>
      </c>
      <c s="37">
        <v>64</v>
      </c>
      <c s="36">
        <v>0</v>
      </c>
      <c s="36">
        <f>ROUND(G389*H389,6)</f>
      </c>
      <c r="L389" s="38">
        <v>0</v>
      </c>
      <c s="32">
        <f>ROUND(ROUND(L389,2)*ROUND(G389,3),2)</f>
      </c>
      <c s="36" t="s">
        <v>55</v>
      </c>
      <c>
        <f>(M389*21)/100</f>
      </c>
      <c t="s">
        <v>28</v>
      </c>
    </row>
    <row r="390" spans="1:5" ht="12.75">
      <c r="A390" s="35" t="s">
        <v>56</v>
      </c>
      <c r="E390" s="39" t="s">
        <v>2394</v>
      </c>
    </row>
    <row r="391" spans="1:5" ht="63.75">
      <c r="A391" s="35" t="s">
        <v>57</v>
      </c>
      <c r="E391" s="40" t="s">
        <v>2392</v>
      </c>
    </row>
    <row r="392" spans="1:5" ht="12.75">
      <c r="A392" t="s">
        <v>59</v>
      </c>
      <c r="E392" s="39" t="s">
        <v>5</v>
      </c>
    </row>
    <row r="393" spans="1:16" ht="25.5">
      <c r="A393" t="s">
        <v>50</v>
      </c>
      <c s="34" t="s">
        <v>1043</v>
      </c>
      <c s="34" t="s">
        <v>2395</v>
      </c>
      <c s="35" t="s">
        <v>5</v>
      </c>
      <c s="6" t="s">
        <v>2396</v>
      </c>
      <c s="36" t="s">
        <v>244</v>
      </c>
      <c s="37">
        <v>1</v>
      </c>
      <c s="36">
        <v>0</v>
      </c>
      <c s="36">
        <f>ROUND(G393*H393,6)</f>
      </c>
      <c r="L393" s="38">
        <v>0</v>
      </c>
      <c s="32">
        <f>ROUND(ROUND(L393,2)*ROUND(G393,3),2)</f>
      </c>
      <c s="36" t="s">
        <v>55</v>
      </c>
      <c>
        <f>(M393*21)/100</f>
      </c>
      <c t="s">
        <v>28</v>
      </c>
    </row>
    <row r="394" spans="1:5" ht="51">
      <c r="A394" s="35" t="s">
        <v>56</v>
      </c>
      <c r="E394" s="39" t="s">
        <v>2397</v>
      </c>
    </row>
    <row r="395" spans="1:5" ht="12.75">
      <c r="A395" s="35" t="s">
        <v>57</v>
      </c>
      <c r="E395" s="40" t="s">
        <v>5</v>
      </c>
    </row>
    <row r="396" spans="1:5" ht="12.75">
      <c r="A396" t="s">
        <v>59</v>
      </c>
      <c r="E396" s="39" t="s">
        <v>5</v>
      </c>
    </row>
    <row r="397" spans="1:16" ht="12.75">
      <c r="A397" t="s">
        <v>50</v>
      </c>
      <c s="34" t="s">
        <v>1046</v>
      </c>
      <c s="34" t="s">
        <v>2398</v>
      </c>
      <c s="35" t="s">
        <v>5</v>
      </c>
      <c s="6" t="s">
        <v>2399</v>
      </c>
      <c s="36" t="s">
        <v>244</v>
      </c>
      <c s="37">
        <v>5</v>
      </c>
      <c s="36">
        <v>0</v>
      </c>
      <c s="36">
        <f>ROUND(G397*H397,6)</f>
      </c>
      <c r="L397" s="38">
        <v>0</v>
      </c>
      <c s="32">
        <f>ROUND(ROUND(L397,2)*ROUND(G397,3),2)</f>
      </c>
      <c s="36" t="s">
        <v>55</v>
      </c>
      <c>
        <f>(M397*21)/100</f>
      </c>
      <c t="s">
        <v>28</v>
      </c>
    </row>
    <row r="398" spans="1:5" ht="12.75">
      <c r="A398" s="35" t="s">
        <v>56</v>
      </c>
      <c r="E398" s="39" t="s">
        <v>2399</v>
      </c>
    </row>
    <row r="399" spans="1:5" ht="12.75">
      <c r="A399" s="35" t="s">
        <v>57</v>
      </c>
      <c r="E399" s="40" t="s">
        <v>5</v>
      </c>
    </row>
    <row r="400" spans="1:5" ht="12.75">
      <c r="A400" t="s">
        <v>59</v>
      </c>
      <c r="E400" s="39" t="s">
        <v>5</v>
      </c>
    </row>
    <row r="401" spans="1:16" ht="12.75">
      <c r="A401" t="s">
        <v>50</v>
      </c>
      <c s="34" t="s">
        <v>1050</v>
      </c>
      <c s="34" t="s">
        <v>2400</v>
      </c>
      <c s="35" t="s">
        <v>5</v>
      </c>
      <c s="6" t="s">
        <v>2401</v>
      </c>
      <c s="36" t="s">
        <v>244</v>
      </c>
      <c s="37">
        <v>3</v>
      </c>
      <c s="36">
        <v>0</v>
      </c>
      <c s="36">
        <f>ROUND(G401*H401,6)</f>
      </c>
      <c r="L401" s="38">
        <v>0</v>
      </c>
      <c s="32">
        <f>ROUND(ROUND(L401,2)*ROUND(G401,3),2)</f>
      </c>
      <c s="36" t="s">
        <v>55</v>
      </c>
      <c>
        <f>(M401*21)/100</f>
      </c>
      <c t="s">
        <v>28</v>
      </c>
    </row>
    <row r="402" spans="1:5" ht="12.75">
      <c r="A402" s="35" t="s">
        <v>56</v>
      </c>
      <c r="E402" s="39" t="s">
        <v>2401</v>
      </c>
    </row>
    <row r="403" spans="1:5" ht="38.25">
      <c r="A403" s="35" t="s">
        <v>57</v>
      </c>
      <c r="E403" s="40" t="s">
        <v>2402</v>
      </c>
    </row>
    <row r="404" spans="1:5" ht="12.75">
      <c r="A404" t="s">
        <v>59</v>
      </c>
      <c r="E404" s="39" t="s">
        <v>5</v>
      </c>
    </row>
    <row r="405" spans="1:16" ht="12.75">
      <c r="A405" t="s">
        <v>50</v>
      </c>
      <c s="34" t="s">
        <v>1055</v>
      </c>
      <c s="34" t="s">
        <v>2403</v>
      </c>
      <c s="35" t="s">
        <v>5</v>
      </c>
      <c s="6" t="s">
        <v>2404</v>
      </c>
      <c s="36" t="s">
        <v>244</v>
      </c>
      <c s="37">
        <v>22</v>
      </c>
      <c s="36">
        <v>0</v>
      </c>
      <c s="36">
        <f>ROUND(G405*H405,6)</f>
      </c>
      <c r="L405" s="38">
        <v>0</v>
      </c>
      <c s="32">
        <f>ROUND(ROUND(L405,2)*ROUND(G405,3),2)</f>
      </c>
      <c s="36" t="s">
        <v>55</v>
      </c>
      <c>
        <f>(M405*21)/100</f>
      </c>
      <c t="s">
        <v>28</v>
      </c>
    </row>
    <row r="406" spans="1:5" ht="12.75">
      <c r="A406" s="35" t="s">
        <v>56</v>
      </c>
      <c r="E406" s="39" t="s">
        <v>2404</v>
      </c>
    </row>
    <row r="407" spans="1:5" ht="12.75">
      <c r="A407" s="35" t="s">
        <v>57</v>
      </c>
      <c r="E407" s="40" t="s">
        <v>5</v>
      </c>
    </row>
    <row r="408" spans="1:5" ht="12.75">
      <c r="A408" t="s">
        <v>59</v>
      </c>
      <c r="E408" s="39" t="s">
        <v>5</v>
      </c>
    </row>
    <row r="409" spans="1:16" ht="12.75">
      <c r="A409" t="s">
        <v>50</v>
      </c>
      <c s="34" t="s">
        <v>1059</v>
      </c>
      <c s="34" t="s">
        <v>2405</v>
      </c>
      <c s="35" t="s">
        <v>5</v>
      </c>
      <c s="6" t="s">
        <v>2406</v>
      </c>
      <c s="36" t="s">
        <v>244</v>
      </c>
      <c s="37">
        <v>15</v>
      </c>
      <c s="36">
        <v>0</v>
      </c>
      <c s="36">
        <f>ROUND(G409*H409,6)</f>
      </c>
      <c r="L409" s="38">
        <v>0</v>
      </c>
      <c s="32">
        <f>ROUND(ROUND(L409,2)*ROUND(G409,3),2)</f>
      </c>
      <c s="36" t="s">
        <v>55</v>
      </c>
      <c>
        <f>(M409*21)/100</f>
      </c>
      <c t="s">
        <v>28</v>
      </c>
    </row>
    <row r="410" spans="1:5" ht="12.75">
      <c r="A410" s="35" t="s">
        <v>56</v>
      </c>
      <c r="E410" s="39" t="s">
        <v>2406</v>
      </c>
    </row>
    <row r="411" spans="1:5" ht="12.75">
      <c r="A411" s="35" t="s">
        <v>57</v>
      </c>
      <c r="E411" s="40" t="s">
        <v>5</v>
      </c>
    </row>
    <row r="412" spans="1:5" ht="12.75">
      <c r="A412" t="s">
        <v>59</v>
      </c>
      <c r="E412" s="39" t="s">
        <v>5</v>
      </c>
    </row>
    <row r="413" spans="1:16" ht="12.75">
      <c r="A413" t="s">
        <v>50</v>
      </c>
      <c s="34" t="s">
        <v>906</v>
      </c>
      <c s="34" t="s">
        <v>2407</v>
      </c>
      <c s="35" t="s">
        <v>5</v>
      </c>
      <c s="6" t="s">
        <v>2408</v>
      </c>
      <c s="36" t="s">
        <v>244</v>
      </c>
      <c s="37">
        <v>8</v>
      </c>
      <c s="36">
        <v>0</v>
      </c>
      <c s="36">
        <f>ROUND(G413*H413,6)</f>
      </c>
      <c r="L413" s="38">
        <v>0</v>
      </c>
      <c s="32">
        <f>ROUND(ROUND(L413,2)*ROUND(G413,3),2)</f>
      </c>
      <c s="36" t="s">
        <v>55</v>
      </c>
      <c>
        <f>(M413*21)/100</f>
      </c>
      <c t="s">
        <v>28</v>
      </c>
    </row>
    <row r="414" spans="1:5" ht="12.75">
      <c r="A414" s="35" t="s">
        <v>56</v>
      </c>
      <c r="E414" s="39" t="s">
        <v>2408</v>
      </c>
    </row>
    <row r="415" spans="1:5" ht="12.75">
      <c r="A415" s="35" t="s">
        <v>57</v>
      </c>
      <c r="E415" s="40" t="s">
        <v>5</v>
      </c>
    </row>
    <row r="416" spans="1:5" ht="12.75">
      <c r="A416" t="s">
        <v>59</v>
      </c>
      <c r="E416" s="39" t="s">
        <v>5</v>
      </c>
    </row>
    <row r="417" spans="1:16" ht="12.75">
      <c r="A417" t="s">
        <v>50</v>
      </c>
      <c s="34" t="s">
        <v>920</v>
      </c>
      <c s="34" t="s">
        <v>2409</v>
      </c>
      <c s="35" t="s">
        <v>5</v>
      </c>
      <c s="6" t="s">
        <v>2410</v>
      </c>
      <c s="36" t="s">
        <v>244</v>
      </c>
      <c s="37">
        <v>4</v>
      </c>
      <c s="36">
        <v>0</v>
      </c>
      <c s="36">
        <f>ROUND(G417*H417,6)</f>
      </c>
      <c r="L417" s="38">
        <v>0</v>
      </c>
      <c s="32">
        <f>ROUND(ROUND(L417,2)*ROUND(G417,3),2)</f>
      </c>
      <c s="36" t="s">
        <v>55</v>
      </c>
      <c>
        <f>(M417*21)/100</f>
      </c>
      <c t="s">
        <v>28</v>
      </c>
    </row>
    <row r="418" spans="1:5" ht="12.75">
      <c r="A418" s="35" t="s">
        <v>56</v>
      </c>
      <c r="E418" s="39" t="s">
        <v>2410</v>
      </c>
    </row>
    <row r="419" spans="1:5" ht="12.75">
      <c r="A419" s="35" t="s">
        <v>57</v>
      </c>
      <c r="E419" s="40" t="s">
        <v>5</v>
      </c>
    </row>
    <row r="420" spans="1:5" ht="12.75">
      <c r="A420" t="s">
        <v>59</v>
      </c>
      <c r="E420" s="39" t="s">
        <v>5</v>
      </c>
    </row>
    <row r="421" spans="1:16" ht="12.75">
      <c r="A421" t="s">
        <v>50</v>
      </c>
      <c s="34" t="s">
        <v>1305</v>
      </c>
      <c s="34" t="s">
        <v>2411</v>
      </c>
      <c s="35" t="s">
        <v>5</v>
      </c>
      <c s="6" t="s">
        <v>2412</v>
      </c>
      <c s="36" t="s">
        <v>244</v>
      </c>
      <c s="37">
        <v>3</v>
      </c>
      <c s="36">
        <v>0</v>
      </c>
      <c s="36">
        <f>ROUND(G421*H421,6)</f>
      </c>
      <c r="L421" s="38">
        <v>0</v>
      </c>
      <c s="32">
        <f>ROUND(ROUND(L421,2)*ROUND(G421,3),2)</f>
      </c>
      <c s="36" t="s">
        <v>55</v>
      </c>
      <c>
        <f>(M421*21)/100</f>
      </c>
      <c t="s">
        <v>28</v>
      </c>
    </row>
    <row r="422" spans="1:5" ht="12.75">
      <c r="A422" s="35" t="s">
        <v>56</v>
      </c>
      <c r="E422" s="39" t="s">
        <v>2412</v>
      </c>
    </row>
    <row r="423" spans="1:5" ht="12.75">
      <c r="A423" s="35" t="s">
        <v>57</v>
      </c>
      <c r="E423" s="40" t="s">
        <v>5</v>
      </c>
    </row>
    <row r="424" spans="1:5" ht="12.75">
      <c r="A424" t="s">
        <v>59</v>
      </c>
      <c r="E424" s="39" t="s">
        <v>5</v>
      </c>
    </row>
    <row r="425" spans="1:16" ht="12.75">
      <c r="A425" t="s">
        <v>50</v>
      </c>
      <c s="34" t="s">
        <v>1063</v>
      </c>
      <c s="34" t="s">
        <v>2413</v>
      </c>
      <c s="35" t="s">
        <v>5</v>
      </c>
      <c s="6" t="s">
        <v>2414</v>
      </c>
      <c s="36" t="s">
        <v>244</v>
      </c>
      <c s="37">
        <v>1</v>
      </c>
      <c s="36">
        <v>0</v>
      </c>
      <c s="36">
        <f>ROUND(G425*H425,6)</f>
      </c>
      <c r="L425" s="38">
        <v>0</v>
      </c>
      <c s="32">
        <f>ROUND(ROUND(L425,2)*ROUND(G425,3),2)</f>
      </c>
      <c s="36" t="s">
        <v>55</v>
      </c>
      <c>
        <f>(M425*21)/100</f>
      </c>
      <c t="s">
        <v>28</v>
      </c>
    </row>
    <row r="426" spans="1:5" ht="12.75">
      <c r="A426" s="35" t="s">
        <v>56</v>
      </c>
      <c r="E426" s="39" t="s">
        <v>2414</v>
      </c>
    </row>
    <row r="427" spans="1:5" ht="12.75">
      <c r="A427" s="35" t="s">
        <v>57</v>
      </c>
      <c r="E427" s="40" t="s">
        <v>5</v>
      </c>
    </row>
    <row r="428" spans="1:5" ht="12.75">
      <c r="A428" t="s">
        <v>59</v>
      </c>
      <c r="E428" s="39" t="s">
        <v>5</v>
      </c>
    </row>
    <row r="429" spans="1:16" ht="12.75">
      <c r="A429" t="s">
        <v>50</v>
      </c>
      <c s="34" t="s">
        <v>1314</v>
      </c>
      <c s="34" t="s">
        <v>2415</v>
      </c>
      <c s="35" t="s">
        <v>5</v>
      </c>
      <c s="6" t="s">
        <v>2416</v>
      </c>
      <c s="36" t="s">
        <v>244</v>
      </c>
      <c s="37">
        <v>1</v>
      </c>
      <c s="36">
        <v>0</v>
      </c>
      <c s="36">
        <f>ROUND(G429*H429,6)</f>
      </c>
      <c r="L429" s="38">
        <v>0</v>
      </c>
      <c s="32">
        <f>ROUND(ROUND(L429,2)*ROUND(G429,3),2)</f>
      </c>
      <c s="36" t="s">
        <v>55</v>
      </c>
      <c>
        <f>(M429*21)/100</f>
      </c>
      <c t="s">
        <v>28</v>
      </c>
    </row>
    <row r="430" spans="1:5" ht="12.75">
      <c r="A430" s="35" t="s">
        <v>56</v>
      </c>
      <c r="E430" s="39" t="s">
        <v>2416</v>
      </c>
    </row>
    <row r="431" spans="1:5" ht="12.75">
      <c r="A431" s="35" t="s">
        <v>57</v>
      </c>
      <c r="E431" s="40" t="s">
        <v>5</v>
      </c>
    </row>
    <row r="432" spans="1:5" ht="12.75">
      <c r="A432" t="s">
        <v>59</v>
      </c>
      <c r="E432" s="39" t="s">
        <v>5</v>
      </c>
    </row>
    <row r="433" spans="1:16" ht="12.75">
      <c r="A433" t="s">
        <v>50</v>
      </c>
      <c s="34" t="s">
        <v>1317</v>
      </c>
      <c s="34" t="s">
        <v>2417</v>
      </c>
      <c s="35" t="s">
        <v>5</v>
      </c>
      <c s="6" t="s">
        <v>2418</v>
      </c>
      <c s="36" t="s">
        <v>244</v>
      </c>
      <c s="37">
        <v>9</v>
      </c>
      <c s="36">
        <v>0</v>
      </c>
      <c s="36">
        <f>ROUND(G433*H433,6)</f>
      </c>
      <c r="L433" s="38">
        <v>0</v>
      </c>
      <c s="32">
        <f>ROUND(ROUND(L433,2)*ROUND(G433,3),2)</f>
      </c>
      <c s="36" t="s">
        <v>55</v>
      </c>
      <c>
        <f>(M433*21)/100</f>
      </c>
      <c t="s">
        <v>28</v>
      </c>
    </row>
    <row r="434" spans="1:5" ht="12.75">
      <c r="A434" s="35" t="s">
        <v>56</v>
      </c>
      <c r="E434" s="39" t="s">
        <v>2418</v>
      </c>
    </row>
    <row r="435" spans="1:5" ht="12.75">
      <c r="A435" s="35" t="s">
        <v>57</v>
      </c>
      <c r="E435" s="40" t="s">
        <v>5</v>
      </c>
    </row>
    <row r="436" spans="1:5" ht="12.75">
      <c r="A436" t="s">
        <v>59</v>
      </c>
      <c r="E436" s="39" t="s">
        <v>5</v>
      </c>
    </row>
    <row r="437" spans="1:16" ht="12.75">
      <c r="A437" t="s">
        <v>50</v>
      </c>
      <c s="34" t="s">
        <v>1321</v>
      </c>
      <c s="34" t="s">
        <v>2419</v>
      </c>
      <c s="35" t="s">
        <v>5</v>
      </c>
      <c s="6" t="s">
        <v>2420</v>
      </c>
      <c s="36" t="s">
        <v>244</v>
      </c>
      <c s="37">
        <v>5</v>
      </c>
      <c s="36">
        <v>0</v>
      </c>
      <c s="36">
        <f>ROUND(G437*H437,6)</f>
      </c>
      <c r="L437" s="38">
        <v>0</v>
      </c>
      <c s="32">
        <f>ROUND(ROUND(L437,2)*ROUND(G437,3),2)</f>
      </c>
      <c s="36" t="s">
        <v>55</v>
      </c>
      <c>
        <f>(M437*21)/100</f>
      </c>
      <c t="s">
        <v>28</v>
      </c>
    </row>
    <row r="438" spans="1:5" ht="12.75">
      <c r="A438" s="35" t="s">
        <v>56</v>
      </c>
      <c r="E438" s="39" t="s">
        <v>2420</v>
      </c>
    </row>
    <row r="439" spans="1:5" ht="12.75">
      <c r="A439" s="35" t="s">
        <v>57</v>
      </c>
      <c r="E439" s="40" t="s">
        <v>5</v>
      </c>
    </row>
    <row r="440" spans="1:5" ht="12.75">
      <c r="A440" t="s">
        <v>59</v>
      </c>
      <c r="E440" s="39" t="s">
        <v>5</v>
      </c>
    </row>
    <row r="441" spans="1:16" ht="12.75">
      <c r="A441" t="s">
        <v>50</v>
      </c>
      <c s="34" t="s">
        <v>1325</v>
      </c>
      <c s="34" t="s">
        <v>2421</v>
      </c>
      <c s="35" t="s">
        <v>5</v>
      </c>
      <c s="6" t="s">
        <v>2422</v>
      </c>
      <c s="36" t="s">
        <v>244</v>
      </c>
      <c s="37">
        <v>3</v>
      </c>
      <c s="36">
        <v>0</v>
      </c>
      <c s="36">
        <f>ROUND(G441*H441,6)</f>
      </c>
      <c r="L441" s="38">
        <v>0</v>
      </c>
      <c s="32">
        <f>ROUND(ROUND(L441,2)*ROUND(G441,3),2)</f>
      </c>
      <c s="36" t="s">
        <v>55</v>
      </c>
      <c>
        <f>(M441*21)/100</f>
      </c>
      <c t="s">
        <v>28</v>
      </c>
    </row>
    <row r="442" spans="1:5" ht="12.75">
      <c r="A442" s="35" t="s">
        <v>56</v>
      </c>
      <c r="E442" s="39" t="s">
        <v>2422</v>
      </c>
    </row>
    <row r="443" spans="1:5" ht="12.75">
      <c r="A443" s="35" t="s">
        <v>57</v>
      </c>
      <c r="E443" s="40" t="s">
        <v>5</v>
      </c>
    </row>
    <row r="444" spans="1:5" ht="12.75">
      <c r="A444" t="s">
        <v>59</v>
      </c>
      <c r="E444" s="39" t="s">
        <v>5</v>
      </c>
    </row>
    <row r="445" spans="1:16" ht="12.75">
      <c r="A445" t="s">
        <v>50</v>
      </c>
      <c s="34" t="s">
        <v>1329</v>
      </c>
      <c s="34" t="s">
        <v>2423</v>
      </c>
      <c s="35" t="s">
        <v>5</v>
      </c>
      <c s="6" t="s">
        <v>2424</v>
      </c>
      <c s="36" t="s">
        <v>244</v>
      </c>
      <c s="37">
        <v>10</v>
      </c>
      <c s="36">
        <v>0</v>
      </c>
      <c s="36">
        <f>ROUND(G445*H445,6)</f>
      </c>
      <c r="L445" s="38">
        <v>0</v>
      </c>
      <c s="32">
        <f>ROUND(ROUND(L445,2)*ROUND(G445,3),2)</f>
      </c>
      <c s="36" t="s">
        <v>55</v>
      </c>
      <c>
        <f>(M445*21)/100</f>
      </c>
      <c t="s">
        <v>28</v>
      </c>
    </row>
    <row r="446" spans="1:5" ht="12.75">
      <c r="A446" s="35" t="s">
        <v>56</v>
      </c>
      <c r="E446" s="39" t="s">
        <v>2424</v>
      </c>
    </row>
    <row r="447" spans="1:5" ht="12.75">
      <c r="A447" s="35" t="s">
        <v>57</v>
      </c>
      <c r="E447" s="40" t="s">
        <v>5</v>
      </c>
    </row>
    <row r="448" spans="1:5" ht="12.75">
      <c r="A448" t="s">
        <v>59</v>
      </c>
      <c r="E448" s="39" t="s">
        <v>5</v>
      </c>
    </row>
    <row r="449" spans="1:16" ht="12.75">
      <c r="A449" t="s">
        <v>50</v>
      </c>
      <c s="34" t="s">
        <v>1332</v>
      </c>
      <c s="34" t="s">
        <v>2425</v>
      </c>
      <c s="35" t="s">
        <v>5</v>
      </c>
      <c s="6" t="s">
        <v>2426</v>
      </c>
      <c s="36" t="s">
        <v>2427</v>
      </c>
      <c s="37">
        <v>1</v>
      </c>
      <c s="36">
        <v>0</v>
      </c>
      <c s="36">
        <f>ROUND(G449*H449,6)</f>
      </c>
      <c r="L449" s="38">
        <v>0</v>
      </c>
      <c s="32">
        <f>ROUND(ROUND(L449,2)*ROUND(G449,3),2)</f>
      </c>
      <c s="36" t="s">
        <v>55</v>
      </c>
      <c>
        <f>(M449*21)/100</f>
      </c>
      <c t="s">
        <v>28</v>
      </c>
    </row>
    <row r="450" spans="1:5" ht="12.75">
      <c r="A450" s="35" t="s">
        <v>56</v>
      </c>
      <c r="E450" s="39" t="s">
        <v>2426</v>
      </c>
    </row>
    <row r="451" spans="1:5" ht="12.75">
      <c r="A451" s="35" t="s">
        <v>57</v>
      </c>
      <c r="E451" s="40" t="s">
        <v>5</v>
      </c>
    </row>
    <row r="452" spans="1:5" ht="12.75">
      <c r="A452" t="s">
        <v>59</v>
      </c>
      <c r="E452" s="39" t="s">
        <v>5</v>
      </c>
    </row>
    <row r="453" spans="1:16" ht="12.75">
      <c r="A453" t="s">
        <v>50</v>
      </c>
      <c s="34" t="s">
        <v>1336</v>
      </c>
      <c s="34" t="s">
        <v>2428</v>
      </c>
      <c s="35" t="s">
        <v>5</v>
      </c>
      <c s="6" t="s">
        <v>2429</v>
      </c>
      <c s="36" t="s">
        <v>2427</v>
      </c>
      <c s="37">
        <v>1</v>
      </c>
      <c s="36">
        <v>0</v>
      </c>
      <c s="36">
        <f>ROUND(G453*H453,6)</f>
      </c>
      <c r="L453" s="38">
        <v>0</v>
      </c>
      <c s="32">
        <f>ROUND(ROUND(L453,2)*ROUND(G453,3),2)</f>
      </c>
      <c s="36" t="s">
        <v>55</v>
      </c>
      <c>
        <f>(M453*21)/100</f>
      </c>
      <c t="s">
        <v>28</v>
      </c>
    </row>
    <row r="454" spans="1:5" ht="12.75">
      <c r="A454" s="35" t="s">
        <v>56</v>
      </c>
      <c r="E454" s="39" t="s">
        <v>2429</v>
      </c>
    </row>
    <row r="455" spans="1:5" ht="12.75">
      <c r="A455" s="35" t="s">
        <v>57</v>
      </c>
      <c r="E455" s="40" t="s">
        <v>5</v>
      </c>
    </row>
    <row r="456" spans="1:5" ht="12.75">
      <c r="A456" t="s">
        <v>59</v>
      </c>
      <c r="E456" s="39" t="s">
        <v>5</v>
      </c>
    </row>
    <row r="457" spans="1:13" ht="12.75">
      <c r="A457" t="s">
        <v>47</v>
      </c>
      <c r="C457" s="31" t="s">
        <v>257</v>
      </c>
      <c r="E457" s="33" t="s">
        <v>2430</v>
      </c>
      <c r="J457" s="32">
        <f>0</f>
      </c>
      <c s="32">
        <f>0</f>
      </c>
      <c s="32">
        <f>0+L458+L462+L466+L470+L474+L478+L482+L486+L490+L494+L498+L502+L506+L510+L514+L518+L522+L526+L530+L534+L538+L542+L546+L550</f>
      </c>
      <c s="32">
        <f>0+M458+M462+M466+M470+M474+M478+M482+M486+M490+M494+M498+M502+M506+M510+M514+M518+M522+M526+M530+M534+M538+M542+M546+M550</f>
      </c>
    </row>
    <row r="458" spans="1:16" ht="25.5">
      <c r="A458" t="s">
        <v>50</v>
      </c>
      <c s="34" t="s">
        <v>1339</v>
      </c>
      <c s="34" t="s">
        <v>2431</v>
      </c>
      <c s="35" t="s">
        <v>5</v>
      </c>
      <c s="6" t="s">
        <v>2432</v>
      </c>
      <c s="36" t="s">
        <v>244</v>
      </c>
      <c s="37">
        <v>9</v>
      </c>
      <c s="36">
        <v>0</v>
      </c>
      <c s="36">
        <f>ROUND(G458*H458,6)</f>
      </c>
      <c r="L458" s="38">
        <v>0</v>
      </c>
      <c s="32">
        <f>ROUND(ROUND(L458,2)*ROUND(G458,3),2)</f>
      </c>
      <c s="36" t="s">
        <v>55</v>
      </c>
      <c>
        <f>(M458*21)/100</f>
      </c>
      <c t="s">
        <v>28</v>
      </c>
    </row>
    <row r="459" spans="1:5" ht="25.5">
      <c r="A459" s="35" t="s">
        <v>56</v>
      </c>
      <c r="E459" s="39" t="s">
        <v>2432</v>
      </c>
    </row>
    <row r="460" spans="1:5" ht="12.75">
      <c r="A460" s="35" t="s">
        <v>57</v>
      </c>
      <c r="E460" s="40" t="s">
        <v>5</v>
      </c>
    </row>
    <row r="461" spans="1:5" ht="12.75">
      <c r="A461" t="s">
        <v>59</v>
      </c>
      <c r="E461" s="39" t="s">
        <v>5</v>
      </c>
    </row>
    <row r="462" spans="1:16" ht="38.25">
      <c r="A462" t="s">
        <v>50</v>
      </c>
      <c s="34" t="s">
        <v>1342</v>
      </c>
      <c s="34" t="s">
        <v>2433</v>
      </c>
      <c s="35" t="s">
        <v>5</v>
      </c>
      <c s="6" t="s">
        <v>2434</v>
      </c>
      <c s="36" t="s">
        <v>2427</v>
      </c>
      <c s="37">
        <v>1</v>
      </c>
      <c s="36">
        <v>0</v>
      </c>
      <c s="36">
        <f>ROUND(G462*H462,6)</f>
      </c>
      <c r="L462" s="38">
        <v>0</v>
      </c>
      <c s="32">
        <f>ROUND(ROUND(L462,2)*ROUND(G462,3),2)</f>
      </c>
      <c s="36" t="s">
        <v>55</v>
      </c>
      <c>
        <f>(M462*21)/100</f>
      </c>
      <c t="s">
        <v>28</v>
      </c>
    </row>
    <row r="463" spans="1:5" ht="38.25">
      <c r="A463" s="35" t="s">
        <v>56</v>
      </c>
      <c r="E463" s="39" t="s">
        <v>2434</v>
      </c>
    </row>
    <row r="464" spans="1:5" ht="12.75">
      <c r="A464" s="35" t="s">
        <v>57</v>
      </c>
      <c r="E464" s="40" t="s">
        <v>5</v>
      </c>
    </row>
    <row r="465" spans="1:5" ht="12.75">
      <c r="A465" t="s">
        <v>59</v>
      </c>
      <c r="E465" s="39" t="s">
        <v>5</v>
      </c>
    </row>
    <row r="466" spans="1:16" ht="25.5">
      <c r="A466" t="s">
        <v>50</v>
      </c>
      <c s="34" t="s">
        <v>1716</v>
      </c>
      <c s="34" t="s">
        <v>2435</v>
      </c>
      <c s="35" t="s">
        <v>5</v>
      </c>
      <c s="6" t="s">
        <v>2436</v>
      </c>
      <c s="36" t="s">
        <v>2427</v>
      </c>
      <c s="37">
        <v>1</v>
      </c>
      <c s="36">
        <v>0</v>
      </c>
      <c s="36">
        <f>ROUND(G466*H466,6)</f>
      </c>
      <c r="L466" s="38">
        <v>0</v>
      </c>
      <c s="32">
        <f>ROUND(ROUND(L466,2)*ROUND(G466,3),2)</f>
      </c>
      <c s="36" t="s">
        <v>55</v>
      </c>
      <c>
        <f>(M466*21)/100</f>
      </c>
      <c t="s">
        <v>28</v>
      </c>
    </row>
    <row r="467" spans="1:5" ht="25.5">
      <c r="A467" s="35" t="s">
        <v>56</v>
      </c>
      <c r="E467" s="39" t="s">
        <v>2436</v>
      </c>
    </row>
    <row r="468" spans="1:5" ht="12.75">
      <c r="A468" s="35" t="s">
        <v>57</v>
      </c>
      <c r="E468" s="40" t="s">
        <v>5</v>
      </c>
    </row>
    <row r="469" spans="1:5" ht="12.75">
      <c r="A469" t="s">
        <v>59</v>
      </c>
      <c r="E469" s="39" t="s">
        <v>5</v>
      </c>
    </row>
    <row r="470" spans="1:16" ht="25.5">
      <c r="A470" t="s">
        <v>50</v>
      </c>
      <c s="34" t="s">
        <v>1718</v>
      </c>
      <c s="34" t="s">
        <v>2437</v>
      </c>
      <c s="35" t="s">
        <v>5</v>
      </c>
      <c s="6" t="s">
        <v>2438</v>
      </c>
      <c s="36" t="s">
        <v>244</v>
      </c>
      <c s="37">
        <v>15</v>
      </c>
      <c s="36">
        <v>0</v>
      </c>
      <c s="36">
        <f>ROUND(G470*H470,6)</f>
      </c>
      <c r="L470" s="38">
        <v>0</v>
      </c>
      <c s="32">
        <f>ROUND(ROUND(L470,2)*ROUND(G470,3),2)</f>
      </c>
      <c s="36" t="s">
        <v>55</v>
      </c>
      <c>
        <f>(M470*21)/100</f>
      </c>
      <c t="s">
        <v>28</v>
      </c>
    </row>
    <row r="471" spans="1:5" ht="25.5">
      <c r="A471" s="35" t="s">
        <v>56</v>
      </c>
      <c r="E471" s="39" t="s">
        <v>2438</v>
      </c>
    </row>
    <row r="472" spans="1:5" ht="12.75">
      <c r="A472" s="35" t="s">
        <v>57</v>
      </c>
      <c r="E472" s="40" t="s">
        <v>5</v>
      </c>
    </row>
    <row r="473" spans="1:5" ht="12.75">
      <c r="A473" t="s">
        <v>59</v>
      </c>
      <c r="E473" s="39" t="s">
        <v>5</v>
      </c>
    </row>
    <row r="474" spans="1:16" ht="25.5">
      <c r="A474" t="s">
        <v>50</v>
      </c>
      <c s="34" t="s">
        <v>1720</v>
      </c>
      <c s="34" t="s">
        <v>2439</v>
      </c>
      <c s="35" t="s">
        <v>5</v>
      </c>
      <c s="6" t="s">
        <v>2440</v>
      </c>
      <c s="36" t="s">
        <v>244</v>
      </c>
      <c s="37">
        <v>1</v>
      </c>
      <c s="36">
        <v>0</v>
      </c>
      <c s="36">
        <f>ROUND(G474*H474,6)</f>
      </c>
      <c r="L474" s="38">
        <v>0</v>
      </c>
      <c s="32">
        <f>ROUND(ROUND(L474,2)*ROUND(G474,3),2)</f>
      </c>
      <c s="36" t="s">
        <v>55</v>
      </c>
      <c>
        <f>(M474*21)/100</f>
      </c>
      <c t="s">
        <v>28</v>
      </c>
    </row>
    <row r="475" spans="1:5" ht="25.5">
      <c r="A475" s="35" t="s">
        <v>56</v>
      </c>
      <c r="E475" s="39" t="s">
        <v>2440</v>
      </c>
    </row>
    <row r="476" spans="1:5" ht="12.75">
      <c r="A476" s="35" t="s">
        <v>57</v>
      </c>
      <c r="E476" s="40" t="s">
        <v>5</v>
      </c>
    </row>
    <row r="477" spans="1:5" ht="12.75">
      <c r="A477" t="s">
        <v>59</v>
      </c>
      <c r="E477" s="39" t="s">
        <v>5</v>
      </c>
    </row>
    <row r="478" spans="1:16" ht="12.75">
      <c r="A478" t="s">
        <v>50</v>
      </c>
      <c s="34" t="s">
        <v>1723</v>
      </c>
      <c s="34" t="s">
        <v>2441</v>
      </c>
      <c s="35" t="s">
        <v>5</v>
      </c>
      <c s="6" t="s">
        <v>2442</v>
      </c>
      <c s="36" t="s">
        <v>244</v>
      </c>
      <c s="37">
        <v>5</v>
      </c>
      <c s="36">
        <v>0</v>
      </c>
      <c s="36">
        <f>ROUND(G478*H478,6)</f>
      </c>
      <c r="L478" s="38">
        <v>0</v>
      </c>
      <c s="32">
        <f>ROUND(ROUND(L478,2)*ROUND(G478,3),2)</f>
      </c>
      <c s="36" t="s">
        <v>55</v>
      </c>
      <c>
        <f>(M478*21)/100</f>
      </c>
      <c t="s">
        <v>28</v>
      </c>
    </row>
    <row r="479" spans="1:5" ht="12.75">
      <c r="A479" s="35" t="s">
        <v>56</v>
      </c>
      <c r="E479" s="39" t="s">
        <v>2442</v>
      </c>
    </row>
    <row r="480" spans="1:5" ht="12.75">
      <c r="A480" s="35" t="s">
        <v>57</v>
      </c>
      <c r="E480" s="40" t="s">
        <v>5</v>
      </c>
    </row>
    <row r="481" spans="1:5" ht="12.75">
      <c r="A481" t="s">
        <v>59</v>
      </c>
      <c r="E481" s="39" t="s">
        <v>5</v>
      </c>
    </row>
    <row r="482" spans="1:16" ht="25.5">
      <c r="A482" t="s">
        <v>50</v>
      </c>
      <c s="34" t="s">
        <v>1725</v>
      </c>
      <c s="34" t="s">
        <v>2443</v>
      </c>
      <c s="35" t="s">
        <v>5</v>
      </c>
      <c s="6" t="s">
        <v>2444</v>
      </c>
      <c s="36" t="s">
        <v>244</v>
      </c>
      <c s="37">
        <v>6</v>
      </c>
      <c s="36">
        <v>0</v>
      </c>
      <c s="36">
        <f>ROUND(G482*H482,6)</f>
      </c>
      <c r="L482" s="38">
        <v>0</v>
      </c>
      <c s="32">
        <f>ROUND(ROUND(L482,2)*ROUND(G482,3),2)</f>
      </c>
      <c s="36" t="s">
        <v>55</v>
      </c>
      <c>
        <f>(M482*21)/100</f>
      </c>
      <c t="s">
        <v>28</v>
      </c>
    </row>
    <row r="483" spans="1:5" ht="38.25">
      <c r="A483" s="35" t="s">
        <v>56</v>
      </c>
      <c r="E483" s="39" t="s">
        <v>2445</v>
      </c>
    </row>
    <row r="484" spans="1:5" ht="12.75">
      <c r="A484" s="35" t="s">
        <v>57</v>
      </c>
      <c r="E484" s="40" t="s">
        <v>5</v>
      </c>
    </row>
    <row r="485" spans="1:5" ht="12.75">
      <c r="A485" t="s">
        <v>59</v>
      </c>
      <c r="E485" s="39" t="s">
        <v>5</v>
      </c>
    </row>
    <row r="486" spans="1:16" ht="12.75">
      <c r="A486" t="s">
        <v>50</v>
      </c>
      <c s="34" t="s">
        <v>1728</v>
      </c>
      <c s="34" t="s">
        <v>379</v>
      </c>
      <c s="35" t="s">
        <v>5</v>
      </c>
      <c s="6" t="s">
        <v>2446</v>
      </c>
      <c s="36" t="s">
        <v>244</v>
      </c>
      <c s="37">
        <v>1</v>
      </c>
      <c s="36">
        <v>0</v>
      </c>
      <c s="36">
        <f>ROUND(G486*H486,6)</f>
      </c>
      <c r="L486" s="38">
        <v>0</v>
      </c>
      <c s="32">
        <f>ROUND(ROUND(L486,2)*ROUND(G486,3),2)</f>
      </c>
      <c s="36" t="s">
        <v>55</v>
      </c>
      <c>
        <f>(M486*21)/100</f>
      </c>
      <c t="s">
        <v>28</v>
      </c>
    </row>
    <row r="487" spans="1:5" ht="12.75">
      <c r="A487" s="35" t="s">
        <v>56</v>
      </c>
      <c r="E487" s="39" t="s">
        <v>2446</v>
      </c>
    </row>
    <row r="488" spans="1:5" ht="12.75">
      <c r="A488" s="35" t="s">
        <v>57</v>
      </c>
      <c r="E488" s="40" t="s">
        <v>5</v>
      </c>
    </row>
    <row r="489" spans="1:5" ht="12.75">
      <c r="A489" t="s">
        <v>59</v>
      </c>
      <c r="E489" s="39" t="s">
        <v>5</v>
      </c>
    </row>
    <row r="490" spans="1:16" ht="12.75">
      <c r="A490" t="s">
        <v>50</v>
      </c>
      <c s="34" t="s">
        <v>1730</v>
      </c>
      <c s="34" t="s">
        <v>2447</v>
      </c>
      <c s="35" t="s">
        <v>5</v>
      </c>
      <c s="6" t="s">
        <v>2448</v>
      </c>
      <c s="36" t="s">
        <v>244</v>
      </c>
      <c s="37">
        <v>19</v>
      </c>
      <c s="36">
        <v>0</v>
      </c>
      <c s="36">
        <f>ROUND(G490*H490,6)</f>
      </c>
      <c r="L490" s="38">
        <v>0</v>
      </c>
      <c s="32">
        <f>ROUND(ROUND(L490,2)*ROUND(G490,3),2)</f>
      </c>
      <c s="36" t="s">
        <v>55</v>
      </c>
      <c>
        <f>(M490*21)/100</f>
      </c>
      <c t="s">
        <v>28</v>
      </c>
    </row>
    <row r="491" spans="1:5" ht="12.75">
      <c r="A491" s="35" t="s">
        <v>56</v>
      </c>
      <c r="E491" s="39" t="s">
        <v>2448</v>
      </c>
    </row>
    <row r="492" spans="1:5" ht="12.75">
      <c r="A492" s="35" t="s">
        <v>57</v>
      </c>
      <c r="E492" s="40" t="s">
        <v>5</v>
      </c>
    </row>
    <row r="493" spans="1:5" ht="12.75">
      <c r="A493" t="s">
        <v>59</v>
      </c>
      <c r="E493" s="39" t="s">
        <v>5</v>
      </c>
    </row>
    <row r="494" spans="1:16" ht="12.75">
      <c r="A494" t="s">
        <v>50</v>
      </c>
      <c s="34" t="s">
        <v>1733</v>
      </c>
      <c s="34" t="s">
        <v>2449</v>
      </c>
      <c s="35" t="s">
        <v>5</v>
      </c>
      <c s="6" t="s">
        <v>2450</v>
      </c>
      <c s="36" t="s">
        <v>2427</v>
      </c>
      <c s="37">
        <v>2</v>
      </c>
      <c s="36">
        <v>0</v>
      </c>
      <c s="36">
        <f>ROUND(G494*H494,6)</f>
      </c>
      <c r="L494" s="38">
        <v>0</v>
      </c>
      <c s="32">
        <f>ROUND(ROUND(L494,2)*ROUND(G494,3),2)</f>
      </c>
      <c s="36" t="s">
        <v>55</v>
      </c>
      <c>
        <f>(M494*21)/100</f>
      </c>
      <c t="s">
        <v>28</v>
      </c>
    </row>
    <row r="495" spans="1:5" ht="12.75">
      <c r="A495" s="35" t="s">
        <v>56</v>
      </c>
      <c r="E495" s="39" t="s">
        <v>2450</v>
      </c>
    </row>
    <row r="496" spans="1:5" ht="12.75">
      <c r="A496" s="35" t="s">
        <v>57</v>
      </c>
      <c r="E496" s="40" t="s">
        <v>5</v>
      </c>
    </row>
    <row r="497" spans="1:5" ht="12.75">
      <c r="A497" t="s">
        <v>59</v>
      </c>
      <c r="E497" s="39" t="s">
        <v>5</v>
      </c>
    </row>
    <row r="498" spans="1:16" ht="12.75">
      <c r="A498" t="s">
        <v>50</v>
      </c>
      <c s="34" t="s">
        <v>1737</v>
      </c>
      <c s="34" t="s">
        <v>2451</v>
      </c>
      <c s="35" t="s">
        <v>5</v>
      </c>
      <c s="6" t="s">
        <v>2452</v>
      </c>
      <c s="36" t="s">
        <v>244</v>
      </c>
      <c s="37">
        <v>5</v>
      </c>
      <c s="36">
        <v>0</v>
      </c>
      <c s="36">
        <f>ROUND(G498*H498,6)</f>
      </c>
      <c r="L498" s="38">
        <v>0</v>
      </c>
      <c s="32">
        <f>ROUND(ROUND(L498,2)*ROUND(G498,3),2)</f>
      </c>
      <c s="36" t="s">
        <v>55</v>
      </c>
      <c>
        <f>(M498*21)/100</f>
      </c>
      <c t="s">
        <v>28</v>
      </c>
    </row>
    <row r="499" spans="1:5" ht="12.75">
      <c r="A499" s="35" t="s">
        <v>56</v>
      </c>
      <c r="E499" s="39" t="s">
        <v>2452</v>
      </c>
    </row>
    <row r="500" spans="1:5" ht="12.75">
      <c r="A500" s="35" t="s">
        <v>57</v>
      </c>
      <c r="E500" s="40" t="s">
        <v>5</v>
      </c>
    </row>
    <row r="501" spans="1:5" ht="12.75">
      <c r="A501" t="s">
        <v>59</v>
      </c>
      <c r="E501" s="39" t="s">
        <v>5</v>
      </c>
    </row>
    <row r="502" spans="1:16" ht="12.75">
      <c r="A502" t="s">
        <v>50</v>
      </c>
      <c s="34" t="s">
        <v>1739</v>
      </c>
      <c s="34" t="s">
        <v>2453</v>
      </c>
      <c s="35" t="s">
        <v>5</v>
      </c>
      <c s="6" t="s">
        <v>2454</v>
      </c>
      <c s="36" t="s">
        <v>2427</v>
      </c>
      <c s="37">
        <v>1</v>
      </c>
      <c s="36">
        <v>0</v>
      </c>
      <c s="36">
        <f>ROUND(G502*H502,6)</f>
      </c>
      <c r="L502" s="38">
        <v>0</v>
      </c>
      <c s="32">
        <f>ROUND(ROUND(L502,2)*ROUND(G502,3),2)</f>
      </c>
      <c s="36" t="s">
        <v>55</v>
      </c>
      <c>
        <f>(M502*21)/100</f>
      </c>
      <c t="s">
        <v>28</v>
      </c>
    </row>
    <row r="503" spans="1:5" ht="12.75">
      <c r="A503" s="35" t="s">
        <v>56</v>
      </c>
      <c r="E503" s="39" t="s">
        <v>2454</v>
      </c>
    </row>
    <row r="504" spans="1:5" ht="12.75">
      <c r="A504" s="35" t="s">
        <v>57</v>
      </c>
      <c r="E504" s="40" t="s">
        <v>5</v>
      </c>
    </row>
    <row r="505" spans="1:5" ht="12.75">
      <c r="A505" t="s">
        <v>59</v>
      </c>
      <c r="E505" s="39" t="s">
        <v>5</v>
      </c>
    </row>
    <row r="506" spans="1:16" ht="25.5">
      <c r="A506" t="s">
        <v>50</v>
      </c>
      <c s="34" t="s">
        <v>1346</v>
      </c>
      <c s="34" t="s">
        <v>2455</v>
      </c>
      <c s="35" t="s">
        <v>5</v>
      </c>
      <c s="6" t="s">
        <v>2456</v>
      </c>
      <c s="36" t="s">
        <v>244</v>
      </c>
      <c s="37">
        <v>8</v>
      </c>
      <c s="36">
        <v>0</v>
      </c>
      <c s="36">
        <f>ROUND(G506*H506,6)</f>
      </c>
      <c r="L506" s="38">
        <v>0</v>
      </c>
      <c s="32">
        <f>ROUND(ROUND(L506,2)*ROUND(G506,3),2)</f>
      </c>
      <c s="36" t="s">
        <v>55</v>
      </c>
      <c>
        <f>(M506*21)/100</f>
      </c>
      <c t="s">
        <v>28</v>
      </c>
    </row>
    <row r="507" spans="1:5" ht="25.5">
      <c r="A507" s="35" t="s">
        <v>56</v>
      </c>
      <c r="E507" s="39" t="s">
        <v>2456</v>
      </c>
    </row>
    <row r="508" spans="1:5" ht="38.25">
      <c r="A508" s="35" t="s">
        <v>57</v>
      </c>
      <c r="E508" s="40" t="s">
        <v>2457</v>
      </c>
    </row>
    <row r="509" spans="1:5" ht="12.75">
      <c r="A509" t="s">
        <v>59</v>
      </c>
      <c r="E509" s="39" t="s">
        <v>5</v>
      </c>
    </row>
    <row r="510" spans="1:16" ht="12.75">
      <c r="A510" t="s">
        <v>50</v>
      </c>
      <c s="34" t="s">
        <v>1351</v>
      </c>
      <c s="34" t="s">
        <v>2458</v>
      </c>
      <c s="35" t="s">
        <v>5</v>
      </c>
      <c s="6" t="s">
        <v>2459</v>
      </c>
      <c s="36" t="s">
        <v>244</v>
      </c>
      <c s="37">
        <v>15</v>
      </c>
      <c s="36">
        <v>0</v>
      </c>
      <c s="36">
        <f>ROUND(G510*H510,6)</f>
      </c>
      <c r="L510" s="38">
        <v>0</v>
      </c>
      <c s="32">
        <f>ROUND(ROUND(L510,2)*ROUND(G510,3),2)</f>
      </c>
      <c s="36" t="s">
        <v>55</v>
      </c>
      <c>
        <f>(M510*21)/100</f>
      </c>
      <c t="s">
        <v>28</v>
      </c>
    </row>
    <row r="511" spans="1:5" ht="12.75">
      <c r="A511" s="35" t="s">
        <v>56</v>
      </c>
      <c r="E511" s="39" t="s">
        <v>2459</v>
      </c>
    </row>
    <row r="512" spans="1:5" ht="12.75">
      <c r="A512" s="35" t="s">
        <v>57</v>
      </c>
      <c r="E512" s="40" t="s">
        <v>5</v>
      </c>
    </row>
    <row r="513" spans="1:5" ht="12.75">
      <c r="A513" t="s">
        <v>59</v>
      </c>
      <c r="E513" s="39" t="s">
        <v>5</v>
      </c>
    </row>
    <row r="514" spans="1:16" ht="12.75">
      <c r="A514" t="s">
        <v>50</v>
      </c>
      <c s="34" t="s">
        <v>1354</v>
      </c>
      <c s="34" t="s">
        <v>287</v>
      </c>
      <c s="35" t="s">
        <v>5</v>
      </c>
      <c s="6" t="s">
        <v>2460</v>
      </c>
      <c s="36" t="s">
        <v>244</v>
      </c>
      <c s="37">
        <v>1</v>
      </c>
      <c s="36">
        <v>0</v>
      </c>
      <c s="36">
        <f>ROUND(G514*H514,6)</f>
      </c>
      <c r="L514" s="38">
        <v>0</v>
      </c>
      <c s="32">
        <f>ROUND(ROUND(L514,2)*ROUND(G514,3),2)</f>
      </c>
      <c s="36" t="s">
        <v>55</v>
      </c>
      <c>
        <f>(M514*21)/100</f>
      </c>
      <c t="s">
        <v>28</v>
      </c>
    </row>
    <row r="515" spans="1:5" ht="12.75">
      <c r="A515" s="35" t="s">
        <v>56</v>
      </c>
      <c r="E515" s="39" t="s">
        <v>2460</v>
      </c>
    </row>
    <row r="516" spans="1:5" ht="12.75">
      <c r="A516" s="35" t="s">
        <v>57</v>
      </c>
      <c r="E516" s="40" t="s">
        <v>5</v>
      </c>
    </row>
    <row r="517" spans="1:5" ht="12.75">
      <c r="A517" t="s">
        <v>59</v>
      </c>
      <c r="E517" s="39" t="s">
        <v>5</v>
      </c>
    </row>
    <row r="518" spans="1:16" ht="25.5">
      <c r="A518" t="s">
        <v>50</v>
      </c>
      <c s="34" t="s">
        <v>1359</v>
      </c>
      <c s="34" t="s">
        <v>2461</v>
      </c>
      <c s="35" t="s">
        <v>5</v>
      </c>
      <c s="6" t="s">
        <v>2462</v>
      </c>
      <c s="36" t="s">
        <v>244</v>
      </c>
      <c s="37">
        <v>1</v>
      </c>
      <c s="36">
        <v>0</v>
      </c>
      <c s="36">
        <f>ROUND(G518*H518,6)</f>
      </c>
      <c r="L518" s="38">
        <v>0</v>
      </c>
      <c s="32">
        <f>ROUND(ROUND(L518,2)*ROUND(G518,3),2)</f>
      </c>
      <c s="36" t="s">
        <v>55</v>
      </c>
      <c>
        <f>(M518*21)/100</f>
      </c>
      <c t="s">
        <v>28</v>
      </c>
    </row>
    <row r="519" spans="1:5" ht="25.5">
      <c r="A519" s="35" t="s">
        <v>56</v>
      </c>
      <c r="E519" s="39" t="s">
        <v>2462</v>
      </c>
    </row>
    <row r="520" spans="1:5" ht="12.75">
      <c r="A520" s="35" t="s">
        <v>57</v>
      </c>
      <c r="E520" s="40" t="s">
        <v>5</v>
      </c>
    </row>
    <row r="521" spans="1:5" ht="12.75">
      <c r="A521" t="s">
        <v>59</v>
      </c>
      <c r="E521" s="39" t="s">
        <v>5</v>
      </c>
    </row>
    <row r="522" spans="1:16" ht="25.5">
      <c r="A522" t="s">
        <v>50</v>
      </c>
      <c s="34" t="s">
        <v>1362</v>
      </c>
      <c s="34" t="s">
        <v>2463</v>
      </c>
      <c s="35" t="s">
        <v>5</v>
      </c>
      <c s="6" t="s">
        <v>2464</v>
      </c>
      <c s="36" t="s">
        <v>244</v>
      </c>
      <c s="37">
        <v>6</v>
      </c>
      <c s="36">
        <v>0</v>
      </c>
      <c s="36">
        <f>ROUND(G522*H522,6)</f>
      </c>
      <c r="L522" s="38">
        <v>0</v>
      </c>
      <c s="32">
        <f>ROUND(ROUND(L522,2)*ROUND(G522,3),2)</f>
      </c>
      <c s="36" t="s">
        <v>55</v>
      </c>
      <c>
        <f>(M522*21)/100</f>
      </c>
      <c t="s">
        <v>28</v>
      </c>
    </row>
    <row r="523" spans="1:5" ht="25.5">
      <c r="A523" s="35" t="s">
        <v>56</v>
      </c>
      <c r="E523" s="39" t="s">
        <v>2464</v>
      </c>
    </row>
    <row r="524" spans="1:5" ht="12.75">
      <c r="A524" s="35" t="s">
        <v>57</v>
      </c>
      <c r="E524" s="40" t="s">
        <v>5</v>
      </c>
    </row>
    <row r="525" spans="1:5" ht="12.75">
      <c r="A525" t="s">
        <v>59</v>
      </c>
      <c r="E525" s="39" t="s">
        <v>5</v>
      </c>
    </row>
    <row r="526" spans="1:16" ht="12.75">
      <c r="A526" t="s">
        <v>50</v>
      </c>
      <c s="34" t="s">
        <v>1366</v>
      </c>
      <c s="34" t="s">
        <v>2465</v>
      </c>
      <c s="35" t="s">
        <v>5</v>
      </c>
      <c s="6" t="s">
        <v>2466</v>
      </c>
      <c s="36" t="s">
        <v>244</v>
      </c>
      <c s="37">
        <v>21</v>
      </c>
      <c s="36">
        <v>0</v>
      </c>
      <c s="36">
        <f>ROUND(G526*H526,6)</f>
      </c>
      <c r="L526" s="38">
        <v>0</v>
      </c>
      <c s="32">
        <f>ROUND(ROUND(L526,2)*ROUND(G526,3),2)</f>
      </c>
      <c s="36" t="s">
        <v>55</v>
      </c>
      <c>
        <f>(M526*21)/100</f>
      </c>
      <c t="s">
        <v>28</v>
      </c>
    </row>
    <row r="527" spans="1:5" ht="12.75">
      <c r="A527" s="35" t="s">
        <v>56</v>
      </c>
      <c r="E527" s="39" t="s">
        <v>2466</v>
      </c>
    </row>
    <row r="528" spans="1:5" ht="12.75">
      <c r="A528" s="35" t="s">
        <v>57</v>
      </c>
      <c r="E528" s="40" t="s">
        <v>5</v>
      </c>
    </row>
    <row r="529" spans="1:5" ht="12.75">
      <c r="A529" t="s">
        <v>59</v>
      </c>
      <c r="E529" s="39" t="s">
        <v>5</v>
      </c>
    </row>
    <row r="530" spans="1:16" ht="12.75">
      <c r="A530" t="s">
        <v>50</v>
      </c>
      <c s="34" t="s">
        <v>1371</v>
      </c>
      <c s="34" t="s">
        <v>2467</v>
      </c>
      <c s="35" t="s">
        <v>5</v>
      </c>
      <c s="6" t="s">
        <v>2468</v>
      </c>
      <c s="36" t="s">
        <v>244</v>
      </c>
      <c s="37">
        <v>4</v>
      </c>
      <c s="36">
        <v>0</v>
      </c>
      <c s="36">
        <f>ROUND(G530*H530,6)</f>
      </c>
      <c r="L530" s="38">
        <v>0</v>
      </c>
      <c s="32">
        <f>ROUND(ROUND(L530,2)*ROUND(G530,3),2)</f>
      </c>
      <c s="36" t="s">
        <v>55</v>
      </c>
      <c>
        <f>(M530*21)/100</f>
      </c>
      <c t="s">
        <v>28</v>
      </c>
    </row>
    <row r="531" spans="1:5" ht="12.75">
      <c r="A531" s="35" t="s">
        <v>56</v>
      </c>
      <c r="E531" s="39" t="s">
        <v>2468</v>
      </c>
    </row>
    <row r="532" spans="1:5" ht="12.75">
      <c r="A532" s="35" t="s">
        <v>57</v>
      </c>
      <c r="E532" s="40" t="s">
        <v>5</v>
      </c>
    </row>
    <row r="533" spans="1:5" ht="12.75">
      <c r="A533" t="s">
        <v>59</v>
      </c>
      <c r="E533" s="39" t="s">
        <v>5</v>
      </c>
    </row>
    <row r="534" spans="1:16" ht="12.75">
      <c r="A534" t="s">
        <v>50</v>
      </c>
      <c s="34" t="s">
        <v>1375</v>
      </c>
      <c s="34" t="s">
        <v>2469</v>
      </c>
      <c s="35" t="s">
        <v>5</v>
      </c>
      <c s="6" t="s">
        <v>2470</v>
      </c>
      <c s="36" t="s">
        <v>244</v>
      </c>
      <c s="37">
        <v>19</v>
      </c>
      <c s="36">
        <v>0</v>
      </c>
      <c s="36">
        <f>ROUND(G534*H534,6)</f>
      </c>
      <c r="L534" s="38">
        <v>0</v>
      </c>
      <c s="32">
        <f>ROUND(ROUND(L534,2)*ROUND(G534,3),2)</f>
      </c>
      <c s="36" t="s">
        <v>55</v>
      </c>
      <c>
        <f>(M534*21)/100</f>
      </c>
      <c t="s">
        <v>28</v>
      </c>
    </row>
    <row r="535" spans="1:5" ht="12.75">
      <c r="A535" s="35" t="s">
        <v>56</v>
      </c>
      <c r="E535" s="39" t="s">
        <v>2470</v>
      </c>
    </row>
    <row r="536" spans="1:5" ht="12.75">
      <c r="A536" s="35" t="s">
        <v>57</v>
      </c>
      <c r="E536" s="40" t="s">
        <v>5</v>
      </c>
    </row>
    <row r="537" spans="1:5" ht="12.75">
      <c r="A537" t="s">
        <v>59</v>
      </c>
      <c r="E537" s="39" t="s">
        <v>5</v>
      </c>
    </row>
    <row r="538" spans="1:16" ht="12.75">
      <c r="A538" t="s">
        <v>50</v>
      </c>
      <c s="34" t="s">
        <v>1378</v>
      </c>
      <c s="34" t="s">
        <v>2471</v>
      </c>
      <c s="35" t="s">
        <v>5</v>
      </c>
      <c s="6" t="s">
        <v>2472</v>
      </c>
      <c s="36" t="s">
        <v>244</v>
      </c>
      <c s="37">
        <v>26</v>
      </c>
      <c s="36">
        <v>0</v>
      </c>
      <c s="36">
        <f>ROUND(G538*H538,6)</f>
      </c>
      <c r="L538" s="38">
        <v>0</v>
      </c>
      <c s="32">
        <f>ROUND(ROUND(L538,2)*ROUND(G538,3),2)</f>
      </c>
      <c s="36" t="s">
        <v>55</v>
      </c>
      <c>
        <f>(M538*21)/100</f>
      </c>
      <c t="s">
        <v>28</v>
      </c>
    </row>
    <row r="539" spans="1:5" ht="12.75">
      <c r="A539" s="35" t="s">
        <v>56</v>
      </c>
      <c r="E539" s="39" t="s">
        <v>2472</v>
      </c>
    </row>
    <row r="540" spans="1:5" ht="12.75">
      <c r="A540" s="35" t="s">
        <v>57</v>
      </c>
      <c r="E540" s="40" t="s">
        <v>5</v>
      </c>
    </row>
    <row r="541" spans="1:5" ht="12.75">
      <c r="A541" t="s">
        <v>59</v>
      </c>
      <c r="E541" s="39" t="s">
        <v>5</v>
      </c>
    </row>
    <row r="542" spans="1:16" ht="12.75">
      <c r="A542" t="s">
        <v>50</v>
      </c>
      <c s="34" t="s">
        <v>1381</v>
      </c>
      <c s="34" t="s">
        <v>2473</v>
      </c>
      <c s="35" t="s">
        <v>5</v>
      </c>
      <c s="6" t="s">
        <v>2474</v>
      </c>
      <c s="36" t="s">
        <v>244</v>
      </c>
      <c s="37">
        <v>16</v>
      </c>
      <c s="36">
        <v>0</v>
      </c>
      <c s="36">
        <f>ROUND(G542*H542,6)</f>
      </c>
      <c r="L542" s="38">
        <v>0</v>
      </c>
      <c s="32">
        <f>ROUND(ROUND(L542,2)*ROUND(G542,3),2)</f>
      </c>
      <c s="36" t="s">
        <v>55</v>
      </c>
      <c>
        <f>(M542*21)/100</f>
      </c>
      <c t="s">
        <v>28</v>
      </c>
    </row>
    <row r="543" spans="1:5" ht="12.75">
      <c r="A543" s="35" t="s">
        <v>56</v>
      </c>
      <c r="E543" s="39" t="s">
        <v>2474</v>
      </c>
    </row>
    <row r="544" spans="1:5" ht="12.75">
      <c r="A544" s="35" t="s">
        <v>57</v>
      </c>
      <c r="E544" s="40" t="s">
        <v>5</v>
      </c>
    </row>
    <row r="545" spans="1:5" ht="12.75">
      <c r="A545" t="s">
        <v>59</v>
      </c>
      <c r="E545" s="39" t="s">
        <v>5</v>
      </c>
    </row>
    <row r="546" spans="1:16" ht="12.75">
      <c r="A546" t="s">
        <v>50</v>
      </c>
      <c s="34" t="s">
        <v>1384</v>
      </c>
      <c s="34" t="s">
        <v>237</v>
      </c>
      <c s="35" t="s">
        <v>5</v>
      </c>
      <c s="6" t="s">
        <v>2475</v>
      </c>
      <c s="36" t="s">
        <v>244</v>
      </c>
      <c s="37">
        <v>16</v>
      </c>
      <c s="36">
        <v>0</v>
      </c>
      <c s="36">
        <f>ROUND(G546*H546,6)</f>
      </c>
      <c r="L546" s="38">
        <v>0</v>
      </c>
      <c s="32">
        <f>ROUND(ROUND(L546,2)*ROUND(G546,3),2)</f>
      </c>
      <c s="36" t="s">
        <v>55</v>
      </c>
      <c>
        <f>(M546*21)/100</f>
      </c>
      <c t="s">
        <v>28</v>
      </c>
    </row>
    <row r="547" spans="1:5" ht="12.75">
      <c r="A547" s="35" t="s">
        <v>56</v>
      </c>
      <c r="E547" s="39" t="s">
        <v>2475</v>
      </c>
    </row>
    <row r="548" spans="1:5" ht="12.75">
      <c r="A548" s="35" t="s">
        <v>57</v>
      </c>
      <c r="E548" s="40" t="s">
        <v>5</v>
      </c>
    </row>
    <row r="549" spans="1:5" ht="12.75">
      <c r="A549" t="s">
        <v>59</v>
      </c>
      <c r="E549" s="39" t="s">
        <v>5</v>
      </c>
    </row>
    <row r="550" spans="1:16" ht="12.75">
      <c r="A550" t="s">
        <v>50</v>
      </c>
      <c s="34" t="s">
        <v>1387</v>
      </c>
      <c s="34" t="s">
        <v>240</v>
      </c>
      <c s="35" t="s">
        <v>5</v>
      </c>
      <c s="6" t="s">
        <v>2476</v>
      </c>
      <c s="36" t="s">
        <v>244</v>
      </c>
      <c s="37">
        <v>15</v>
      </c>
      <c s="36">
        <v>0</v>
      </c>
      <c s="36">
        <f>ROUND(G550*H550,6)</f>
      </c>
      <c r="L550" s="38">
        <v>0</v>
      </c>
      <c s="32">
        <f>ROUND(ROUND(L550,2)*ROUND(G550,3),2)</f>
      </c>
      <c s="36" t="s">
        <v>55</v>
      </c>
      <c>
        <f>(M550*21)/100</f>
      </c>
      <c t="s">
        <v>28</v>
      </c>
    </row>
    <row r="551" spans="1:5" ht="12.75">
      <c r="A551" s="35" t="s">
        <v>56</v>
      </c>
      <c r="E551" s="39" t="s">
        <v>2476</v>
      </c>
    </row>
    <row r="552" spans="1:5" ht="12.75">
      <c r="A552" s="35" t="s">
        <v>57</v>
      </c>
      <c r="E552" s="40" t="s">
        <v>5</v>
      </c>
    </row>
    <row r="553" spans="1:5" ht="12.75">
      <c r="A553" t="s">
        <v>59</v>
      </c>
      <c r="E553" s="39" t="s">
        <v>5</v>
      </c>
    </row>
    <row r="554" spans="1:13" ht="12.75">
      <c r="A554" t="s">
        <v>47</v>
      </c>
      <c r="C554" s="31" t="s">
        <v>2477</v>
      </c>
      <c r="E554" s="33" t="s">
        <v>2478</v>
      </c>
      <c r="J554" s="32">
        <f>0</f>
      </c>
      <c s="32">
        <f>0</f>
      </c>
      <c s="32">
        <f>0+L555</f>
      </c>
      <c s="32">
        <f>0+M555</f>
      </c>
    </row>
    <row r="555" spans="1:16" ht="12.75">
      <c r="A555" t="s">
        <v>50</v>
      </c>
      <c s="34" t="s">
        <v>1013</v>
      </c>
      <c s="34" t="s">
        <v>2479</v>
      </c>
      <c s="35" t="s">
        <v>5</v>
      </c>
      <c s="6" t="s">
        <v>2480</v>
      </c>
      <c s="36" t="s">
        <v>54</v>
      </c>
      <c s="37">
        <v>203.742</v>
      </c>
      <c s="36">
        <v>0</v>
      </c>
      <c s="36">
        <f>ROUND(G555*H555,6)</f>
      </c>
      <c r="L555" s="38">
        <v>0</v>
      </c>
      <c s="32">
        <f>ROUND(ROUND(L555,2)*ROUND(G555,3),2)</f>
      </c>
      <c s="36" t="s">
        <v>117</v>
      </c>
      <c>
        <f>(M555*21)/100</f>
      </c>
      <c t="s">
        <v>28</v>
      </c>
    </row>
    <row r="556" spans="1:5" ht="12.75">
      <c r="A556" s="35" t="s">
        <v>56</v>
      </c>
      <c r="E556" s="39" t="s">
        <v>2480</v>
      </c>
    </row>
    <row r="557" spans="1:5" ht="12.75">
      <c r="A557" s="35" t="s">
        <v>57</v>
      </c>
      <c r="E557" s="40" t="s">
        <v>2481</v>
      </c>
    </row>
    <row r="558" spans="1:5" ht="12.75">
      <c r="A558" t="s">
        <v>59</v>
      </c>
      <c r="E558" s="39" t="s">
        <v>5</v>
      </c>
    </row>
    <row r="559" spans="1:13" ht="12.75">
      <c r="A559" t="s">
        <v>47</v>
      </c>
      <c r="C559" s="31" t="s">
        <v>2482</v>
      </c>
      <c r="E559" s="33" t="s">
        <v>2164</v>
      </c>
      <c r="J559" s="32">
        <f>0</f>
      </c>
      <c s="32">
        <f>0</f>
      </c>
      <c s="32">
        <f>0+L560</f>
      </c>
      <c s="32">
        <f>0+M560</f>
      </c>
    </row>
    <row r="560" spans="1:16" ht="12.75">
      <c r="A560" t="s">
        <v>50</v>
      </c>
      <c s="34" t="s">
        <v>1016</v>
      </c>
      <c s="34" t="s">
        <v>2483</v>
      </c>
      <c s="35" t="s">
        <v>5</v>
      </c>
      <c s="6" t="s">
        <v>2484</v>
      </c>
      <c s="36" t="s">
        <v>54</v>
      </c>
      <c s="37">
        <v>1.73</v>
      </c>
      <c s="36">
        <v>0</v>
      </c>
      <c s="36">
        <f>ROUND(G560*H560,6)</f>
      </c>
      <c r="L560" s="38">
        <v>0</v>
      </c>
      <c s="32">
        <f>ROUND(ROUND(L560,2)*ROUND(G560,3),2)</f>
      </c>
      <c s="36" t="s">
        <v>117</v>
      </c>
      <c>
        <f>(M560*21)/100</f>
      </c>
      <c t="s">
        <v>28</v>
      </c>
    </row>
    <row r="561" spans="1:5" ht="12.75">
      <c r="A561" s="35" t="s">
        <v>56</v>
      </c>
      <c r="E561" s="39" t="s">
        <v>2484</v>
      </c>
    </row>
    <row r="562" spans="1:5" ht="12.75">
      <c r="A562" s="35" t="s">
        <v>57</v>
      </c>
      <c r="E562" s="40" t="s">
        <v>2485</v>
      </c>
    </row>
    <row r="563" spans="1:5" ht="12.75">
      <c r="A563" t="s">
        <v>59</v>
      </c>
      <c r="E563" s="39" t="s">
        <v>5</v>
      </c>
    </row>
    <row r="564" spans="1:13" ht="12.75">
      <c r="A564" t="s">
        <v>47</v>
      </c>
      <c r="C564" s="31" t="s">
        <v>2486</v>
      </c>
      <c r="E564" s="33" t="s">
        <v>2245</v>
      </c>
      <c r="J564" s="32">
        <f>0</f>
      </c>
      <c s="32">
        <f>0</f>
      </c>
      <c s="32">
        <f>0+L565</f>
      </c>
      <c s="32">
        <f>0+M565</f>
      </c>
    </row>
    <row r="565" spans="1:16" ht="12.75">
      <c r="A565" t="s">
        <v>50</v>
      </c>
      <c s="34" t="s">
        <v>895</v>
      </c>
      <c s="34" t="s">
        <v>2487</v>
      </c>
      <c s="35" t="s">
        <v>5</v>
      </c>
      <c s="6" t="s">
        <v>2488</v>
      </c>
      <c s="36" t="s">
        <v>54</v>
      </c>
      <c s="37">
        <v>5.38</v>
      </c>
      <c s="36">
        <v>0</v>
      </c>
      <c s="36">
        <f>ROUND(G565*H565,6)</f>
      </c>
      <c r="L565" s="38">
        <v>0</v>
      </c>
      <c s="32">
        <f>ROUND(ROUND(L565,2)*ROUND(G565,3),2)</f>
      </c>
      <c s="36" t="s">
        <v>117</v>
      </c>
      <c>
        <f>(M565*21)/100</f>
      </c>
      <c t="s">
        <v>28</v>
      </c>
    </row>
    <row r="566" spans="1:5" ht="12.75">
      <c r="A566" s="35" t="s">
        <v>56</v>
      </c>
      <c r="E566" s="39" t="s">
        <v>2488</v>
      </c>
    </row>
    <row r="567" spans="1:5" ht="12.75">
      <c r="A567" s="35" t="s">
        <v>57</v>
      </c>
      <c r="E567" s="40" t="s">
        <v>2489</v>
      </c>
    </row>
    <row r="568" spans="1:5" ht="12.75">
      <c r="A568" t="s">
        <v>59</v>
      </c>
      <c r="E568" s="39" t="s">
        <v>5</v>
      </c>
    </row>
    <row r="569" spans="1:13" ht="12.75">
      <c r="A569" t="s">
        <v>47</v>
      </c>
      <c r="C569" s="31" t="s">
        <v>2490</v>
      </c>
      <c r="E569" s="33" t="s">
        <v>2342</v>
      </c>
      <c r="J569" s="32">
        <f>0</f>
      </c>
      <c s="32">
        <f>0</f>
      </c>
      <c s="32">
        <f>0+L570</f>
      </c>
      <c s="32">
        <f>0+M570</f>
      </c>
    </row>
    <row r="570" spans="1:16" ht="12.75">
      <c r="A570" t="s">
        <v>50</v>
      </c>
      <c s="34" t="s">
        <v>180</v>
      </c>
      <c s="34" t="s">
        <v>2491</v>
      </c>
      <c s="35" t="s">
        <v>5</v>
      </c>
      <c s="6" t="s">
        <v>2492</v>
      </c>
      <c s="36" t="s">
        <v>54</v>
      </c>
      <c s="37">
        <v>0.043</v>
      </c>
      <c s="36">
        <v>0</v>
      </c>
      <c s="36">
        <f>ROUND(G570*H570,6)</f>
      </c>
      <c r="L570" s="38">
        <v>0</v>
      </c>
      <c s="32">
        <f>ROUND(ROUND(L570,2)*ROUND(G570,3),2)</f>
      </c>
      <c s="36" t="s">
        <v>117</v>
      </c>
      <c>
        <f>(M570*21)/100</f>
      </c>
      <c t="s">
        <v>28</v>
      </c>
    </row>
    <row r="571" spans="1:5" ht="12.75">
      <c r="A571" s="35" t="s">
        <v>56</v>
      </c>
      <c r="E571" s="39" t="s">
        <v>2492</v>
      </c>
    </row>
    <row r="572" spans="1:5" ht="12.75">
      <c r="A572" s="35" t="s">
        <v>57</v>
      </c>
      <c r="E572" s="40" t="s">
        <v>2493</v>
      </c>
    </row>
    <row r="573" spans="1:5" ht="12.75">
      <c r="A573" t="s">
        <v>59</v>
      </c>
      <c r="E573" s="39" t="s">
        <v>5</v>
      </c>
    </row>
    <row r="574" spans="1:13" ht="12.75">
      <c r="A574" t="s">
        <v>47</v>
      </c>
      <c r="C574" s="31" t="s">
        <v>2494</v>
      </c>
      <c r="E574" s="33" t="s">
        <v>2430</v>
      </c>
      <c r="J574" s="32">
        <f>0</f>
      </c>
      <c s="32">
        <f>0</f>
      </c>
      <c s="32">
        <f>0+L575</f>
      </c>
      <c s="32">
        <f>0+M575</f>
      </c>
    </row>
    <row r="575" spans="1:16" ht="12.75">
      <c r="A575" t="s">
        <v>50</v>
      </c>
      <c s="34" t="s">
        <v>902</v>
      </c>
      <c s="34" t="s">
        <v>2495</v>
      </c>
      <c s="35" t="s">
        <v>5</v>
      </c>
      <c s="6" t="s">
        <v>2496</v>
      </c>
      <c s="36" t="s">
        <v>54</v>
      </c>
      <c s="37">
        <v>1.109</v>
      </c>
      <c s="36">
        <v>0</v>
      </c>
      <c s="36">
        <f>ROUND(G575*H575,6)</f>
      </c>
      <c r="L575" s="38">
        <v>0</v>
      </c>
      <c s="32">
        <f>ROUND(ROUND(L575,2)*ROUND(G575,3),2)</f>
      </c>
      <c s="36" t="s">
        <v>117</v>
      </c>
      <c>
        <f>(M575*21)/100</f>
      </c>
      <c t="s">
        <v>28</v>
      </c>
    </row>
    <row r="576" spans="1:5" ht="12.75">
      <c r="A576" s="35" t="s">
        <v>56</v>
      </c>
      <c r="E576" s="39" t="s">
        <v>2496</v>
      </c>
    </row>
    <row r="577" spans="1:5" ht="12.75">
      <c r="A577" s="35" t="s">
        <v>57</v>
      </c>
      <c r="E577" s="40" t="s">
        <v>2497</v>
      </c>
    </row>
    <row r="578" spans="1:5" ht="12.75">
      <c r="A578" t="s">
        <v>59</v>
      </c>
      <c r="E578" s="39" t="s">
        <v>5</v>
      </c>
    </row>
    <row r="579" spans="1:13" ht="12.75">
      <c r="A579" t="s">
        <v>47</v>
      </c>
      <c r="C579" s="31" t="s">
        <v>2498</v>
      </c>
      <c r="E579" s="33" t="s">
        <v>2351</v>
      </c>
      <c r="J579" s="32">
        <f>0</f>
      </c>
      <c s="32">
        <f>0</f>
      </c>
      <c s="32">
        <f>0+L580</f>
      </c>
      <c s="32">
        <f>0+M580</f>
      </c>
    </row>
    <row r="580" spans="1:16" ht="12.75">
      <c r="A580" t="s">
        <v>50</v>
      </c>
      <c s="34" t="s">
        <v>911</v>
      </c>
      <c s="34" t="s">
        <v>2499</v>
      </c>
      <c s="35" t="s">
        <v>5</v>
      </c>
      <c s="6" t="s">
        <v>2500</v>
      </c>
      <c s="36" t="s">
        <v>54</v>
      </c>
      <c s="37">
        <v>0.332</v>
      </c>
      <c s="36">
        <v>0</v>
      </c>
      <c s="36">
        <f>ROUND(G580*H580,6)</f>
      </c>
      <c r="L580" s="38">
        <v>0</v>
      </c>
      <c s="32">
        <f>ROUND(ROUND(L580,2)*ROUND(G580,3),2)</f>
      </c>
      <c s="36" t="s">
        <v>117</v>
      </c>
      <c>
        <f>(M580*21)/100</f>
      </c>
      <c t="s">
        <v>28</v>
      </c>
    </row>
    <row r="581" spans="1:5" ht="12.75">
      <c r="A581" s="35" t="s">
        <v>56</v>
      </c>
      <c r="E581" s="39" t="s">
        <v>2500</v>
      </c>
    </row>
    <row r="582" spans="1:5" ht="12.75">
      <c r="A582" s="35" t="s">
        <v>57</v>
      </c>
      <c r="E582" s="40" t="s">
        <v>2501</v>
      </c>
    </row>
    <row r="583" spans="1:5" ht="12.75">
      <c r="A583" t="s">
        <v>59</v>
      </c>
      <c r="E5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6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COUNTIFS(L8:L643,"=0",A8:A643,"P")+COUNTIFS(L8:L643,"",A8:A643,"P")+SUM(Q8:Q643)</f>
      </c>
    </row>
    <row r="8" spans="1:13" ht="12.75">
      <c r="A8" t="s">
        <v>45</v>
      </c>
      <c r="C8" s="28" t="s">
        <v>2504</v>
      </c>
      <c r="E8" s="30" t="s">
        <v>2503</v>
      </c>
      <c r="J8" s="29">
        <f>0+J9+J78+J99+J124+J313+J458+J515+J572+J633+J642</f>
      </c>
      <c s="29">
        <f>0+K9+K78+K99+K124+K313+K458+K515+K572+K633+K642</f>
      </c>
      <c s="29">
        <f>0+L9+L78+L99+L124+L313+L458+L515+L572+L633+L642</f>
      </c>
      <c s="29">
        <f>0+M9+M78+M99+M124+M313+M458+M515+M572+M633+M642</f>
      </c>
    </row>
    <row r="9" spans="1:13" ht="12.75">
      <c r="A9" t="s">
        <v>47</v>
      </c>
      <c r="C9" s="31" t="s">
        <v>48</v>
      </c>
      <c r="E9" s="33" t="s">
        <v>2505</v>
      </c>
      <c r="J9" s="32">
        <f>0</f>
      </c>
      <c s="32">
        <f>0</f>
      </c>
      <c s="32">
        <f>0+L10+L14+L18+L22+L26+L30+L34+L38+L42+L46+L50+L54+L58+L62+L66+L70+L74</f>
      </c>
      <c s="32">
        <f>0+M10+M14+M18+M22+M26+M30+M34+M38+M42+M46+M50+M54+M58+M62+M66+M70+M74</f>
      </c>
    </row>
    <row r="10" spans="1:16" ht="25.5">
      <c r="A10" t="s">
        <v>50</v>
      </c>
      <c s="34" t="s">
        <v>96</v>
      </c>
      <c s="34" t="s">
        <v>2506</v>
      </c>
      <c s="35" t="s">
        <v>5</v>
      </c>
      <c s="6" t="s">
        <v>2507</v>
      </c>
      <c s="36" t="s">
        <v>244</v>
      </c>
      <c s="37">
        <v>3</v>
      </c>
      <c s="36">
        <v>0</v>
      </c>
      <c s="36">
        <f>ROUND(G10*H10,6)</f>
      </c>
      <c r="L10" s="38">
        <v>0</v>
      </c>
      <c s="32">
        <f>ROUND(ROUND(L10,2)*ROUND(G10,3),2)</f>
      </c>
      <c s="36" t="s">
        <v>55</v>
      </c>
      <c>
        <f>(M10*21)/100</f>
      </c>
      <c t="s">
        <v>28</v>
      </c>
    </row>
    <row r="11" spans="1:5" ht="25.5">
      <c r="A11" s="35" t="s">
        <v>56</v>
      </c>
      <c r="E11" s="39" t="s">
        <v>2507</v>
      </c>
    </row>
    <row r="12" spans="1:5" ht="25.5">
      <c r="A12" s="35" t="s">
        <v>57</v>
      </c>
      <c r="E12" s="40" t="s">
        <v>2508</v>
      </c>
    </row>
    <row r="13" spans="1:5" ht="12.75">
      <c r="A13" t="s">
        <v>59</v>
      </c>
      <c r="E13" s="39" t="s">
        <v>2509</v>
      </c>
    </row>
    <row r="14" spans="1:16" ht="12.75">
      <c r="A14" t="s">
        <v>50</v>
      </c>
      <c s="34" t="s">
        <v>28</v>
      </c>
      <c s="34" t="s">
        <v>2510</v>
      </c>
      <c s="35" t="s">
        <v>5</v>
      </c>
      <c s="6" t="s">
        <v>2511</v>
      </c>
      <c s="36" t="s">
        <v>244</v>
      </c>
      <c s="37">
        <v>1</v>
      </c>
      <c s="36">
        <v>0</v>
      </c>
      <c s="36">
        <f>ROUND(G14*H14,6)</f>
      </c>
      <c r="L14" s="38">
        <v>0</v>
      </c>
      <c s="32">
        <f>ROUND(ROUND(L14,2)*ROUND(G14,3),2)</f>
      </c>
      <c s="36" t="s">
        <v>55</v>
      </c>
      <c>
        <f>(M14*21)/100</f>
      </c>
      <c t="s">
        <v>28</v>
      </c>
    </row>
    <row r="15" spans="1:5" ht="12.75">
      <c r="A15" s="35" t="s">
        <v>56</v>
      </c>
      <c r="E15" s="39" t="s">
        <v>2511</v>
      </c>
    </row>
    <row r="16" spans="1:5" ht="12.75">
      <c r="A16" s="35" t="s">
        <v>57</v>
      </c>
      <c r="E16" s="40" t="s">
        <v>2512</v>
      </c>
    </row>
    <row r="17" spans="1:5" ht="12.75">
      <c r="A17" t="s">
        <v>59</v>
      </c>
      <c r="E17" s="39" t="s">
        <v>2513</v>
      </c>
    </row>
    <row r="18" spans="1:16" ht="12.75">
      <c r="A18" t="s">
        <v>50</v>
      </c>
      <c s="34" t="s">
        <v>26</v>
      </c>
      <c s="34" t="s">
        <v>2514</v>
      </c>
      <c s="35" t="s">
        <v>5</v>
      </c>
      <c s="6" t="s">
        <v>2515</v>
      </c>
      <c s="36" t="s">
        <v>244</v>
      </c>
      <c s="37">
        <v>1</v>
      </c>
      <c s="36">
        <v>0</v>
      </c>
      <c s="36">
        <f>ROUND(G18*H18,6)</f>
      </c>
      <c r="L18" s="38">
        <v>0</v>
      </c>
      <c s="32">
        <f>ROUND(ROUND(L18,2)*ROUND(G18,3),2)</f>
      </c>
      <c s="36" t="s">
        <v>55</v>
      </c>
      <c>
        <f>(M18*21)/100</f>
      </c>
      <c t="s">
        <v>28</v>
      </c>
    </row>
    <row r="19" spans="1:5" ht="12.75">
      <c r="A19" s="35" t="s">
        <v>56</v>
      </c>
      <c r="E19" s="39" t="s">
        <v>2515</v>
      </c>
    </row>
    <row r="20" spans="1:5" ht="12.75">
      <c r="A20" s="35" t="s">
        <v>57</v>
      </c>
      <c r="E20" s="40" t="s">
        <v>2512</v>
      </c>
    </row>
    <row r="21" spans="1:5" ht="12.75">
      <c r="A21" t="s">
        <v>59</v>
      </c>
      <c r="E21" s="39" t="s">
        <v>2516</v>
      </c>
    </row>
    <row r="22" spans="1:16" ht="25.5">
      <c r="A22" t="s">
        <v>50</v>
      </c>
      <c s="34" t="s">
        <v>66</v>
      </c>
      <c s="34" t="s">
        <v>2517</v>
      </c>
      <c s="35" t="s">
        <v>5</v>
      </c>
      <c s="6" t="s">
        <v>2518</v>
      </c>
      <c s="36" t="s">
        <v>244</v>
      </c>
      <c s="37">
        <v>1</v>
      </c>
      <c s="36">
        <v>0</v>
      </c>
      <c s="36">
        <f>ROUND(G22*H22,6)</f>
      </c>
      <c r="L22" s="38">
        <v>0</v>
      </c>
      <c s="32">
        <f>ROUND(ROUND(L22,2)*ROUND(G22,3),2)</f>
      </c>
      <c s="36" t="s">
        <v>55</v>
      </c>
      <c>
        <f>(M22*21)/100</f>
      </c>
      <c t="s">
        <v>28</v>
      </c>
    </row>
    <row r="23" spans="1:5" ht="25.5">
      <c r="A23" s="35" t="s">
        <v>56</v>
      </c>
      <c r="E23" s="39" t="s">
        <v>2518</v>
      </c>
    </row>
    <row r="24" spans="1:5" ht="25.5">
      <c r="A24" s="35" t="s">
        <v>57</v>
      </c>
      <c r="E24" s="40" t="s">
        <v>2519</v>
      </c>
    </row>
    <row r="25" spans="1:5" ht="12.75">
      <c r="A25" t="s">
        <v>59</v>
      </c>
      <c r="E25" s="39" t="s">
        <v>2520</v>
      </c>
    </row>
    <row r="26" spans="1:16" ht="12.75">
      <c r="A26" t="s">
        <v>50</v>
      </c>
      <c s="34" t="s">
        <v>72</v>
      </c>
      <c s="34" t="s">
        <v>2521</v>
      </c>
      <c s="35" t="s">
        <v>5</v>
      </c>
      <c s="6" t="s">
        <v>2522</v>
      </c>
      <c s="36" t="s">
        <v>244</v>
      </c>
      <c s="37">
        <v>2</v>
      </c>
      <c s="36">
        <v>0</v>
      </c>
      <c s="36">
        <f>ROUND(G26*H26,6)</f>
      </c>
      <c r="L26" s="38">
        <v>0</v>
      </c>
      <c s="32">
        <f>ROUND(ROUND(L26,2)*ROUND(G26,3),2)</f>
      </c>
      <c s="36" t="s">
        <v>55</v>
      </c>
      <c>
        <f>(M26*21)/100</f>
      </c>
      <c t="s">
        <v>28</v>
      </c>
    </row>
    <row r="27" spans="1:5" ht="12.75">
      <c r="A27" s="35" t="s">
        <v>56</v>
      </c>
      <c r="E27" s="39" t="s">
        <v>2522</v>
      </c>
    </row>
    <row r="28" spans="1:5" ht="12.75">
      <c r="A28" s="35" t="s">
        <v>57</v>
      </c>
      <c r="E28" s="40" t="s">
        <v>2523</v>
      </c>
    </row>
    <row r="29" spans="1:5" ht="12.75">
      <c r="A29" t="s">
        <v>59</v>
      </c>
      <c r="E29" s="39" t="s">
        <v>5</v>
      </c>
    </row>
    <row r="30" spans="1:16" ht="25.5">
      <c r="A30" t="s">
        <v>50</v>
      </c>
      <c s="34" t="s">
        <v>27</v>
      </c>
      <c s="34" t="s">
        <v>2524</v>
      </c>
      <c s="35" t="s">
        <v>5</v>
      </c>
      <c s="6" t="s">
        <v>2525</v>
      </c>
      <c s="36" t="s">
        <v>244</v>
      </c>
      <c s="37">
        <v>1</v>
      </c>
      <c s="36">
        <v>0</v>
      </c>
      <c s="36">
        <f>ROUND(G30*H30,6)</f>
      </c>
      <c r="L30" s="38">
        <v>0</v>
      </c>
      <c s="32">
        <f>ROUND(ROUND(L30,2)*ROUND(G30,3),2)</f>
      </c>
      <c s="36" t="s">
        <v>55</v>
      </c>
      <c>
        <f>(M30*21)/100</f>
      </c>
      <c t="s">
        <v>28</v>
      </c>
    </row>
    <row r="31" spans="1:5" ht="25.5">
      <c r="A31" s="35" t="s">
        <v>56</v>
      </c>
      <c r="E31" s="39" t="s">
        <v>2525</v>
      </c>
    </row>
    <row r="32" spans="1:5" ht="12.75">
      <c r="A32" s="35" t="s">
        <v>57</v>
      </c>
      <c r="E32" s="40" t="s">
        <v>2512</v>
      </c>
    </row>
    <row r="33" spans="1:5" ht="12.75">
      <c r="A33" t="s">
        <v>59</v>
      </c>
      <c r="E33" s="39" t="s">
        <v>5</v>
      </c>
    </row>
    <row r="34" spans="1:16" ht="12.75">
      <c r="A34" t="s">
        <v>50</v>
      </c>
      <c s="34" t="s">
        <v>81</v>
      </c>
      <c s="34" t="s">
        <v>2526</v>
      </c>
      <c s="35" t="s">
        <v>5</v>
      </c>
      <c s="6" t="s">
        <v>2527</v>
      </c>
      <c s="36" t="s">
        <v>244</v>
      </c>
      <c s="37">
        <v>1</v>
      </c>
      <c s="36">
        <v>0</v>
      </c>
      <c s="36">
        <f>ROUND(G34*H34,6)</f>
      </c>
      <c r="L34" s="38">
        <v>0</v>
      </c>
      <c s="32">
        <f>ROUND(ROUND(L34,2)*ROUND(G34,3),2)</f>
      </c>
      <c s="36" t="s">
        <v>55</v>
      </c>
      <c>
        <f>(M34*21)/100</f>
      </c>
      <c t="s">
        <v>28</v>
      </c>
    </row>
    <row r="35" spans="1:5" ht="12.75">
      <c r="A35" s="35" t="s">
        <v>56</v>
      </c>
      <c r="E35" s="39" t="s">
        <v>2527</v>
      </c>
    </row>
    <row r="36" spans="1:5" ht="12.75">
      <c r="A36" s="35" t="s">
        <v>57</v>
      </c>
      <c r="E36" s="40" t="s">
        <v>2512</v>
      </c>
    </row>
    <row r="37" spans="1:5" ht="12.75">
      <c r="A37" t="s">
        <v>59</v>
      </c>
      <c r="E37" s="39" t="s">
        <v>5</v>
      </c>
    </row>
    <row r="38" spans="1:16" ht="25.5">
      <c r="A38" t="s">
        <v>50</v>
      </c>
      <c s="34" t="s">
        <v>86</v>
      </c>
      <c s="34" t="s">
        <v>2528</v>
      </c>
      <c s="35" t="s">
        <v>5</v>
      </c>
      <c s="6" t="s">
        <v>2529</v>
      </c>
      <c s="36" t="s">
        <v>244</v>
      </c>
      <c s="37">
        <v>1</v>
      </c>
      <c s="36">
        <v>0</v>
      </c>
      <c s="36">
        <f>ROUND(G38*H38,6)</f>
      </c>
      <c r="L38" s="38">
        <v>0</v>
      </c>
      <c s="32">
        <f>ROUND(ROUND(L38,2)*ROUND(G38,3),2)</f>
      </c>
      <c s="36" t="s">
        <v>55</v>
      </c>
      <c>
        <f>(M38*21)/100</f>
      </c>
      <c t="s">
        <v>28</v>
      </c>
    </row>
    <row r="39" spans="1:5" ht="25.5">
      <c r="A39" s="35" t="s">
        <v>56</v>
      </c>
      <c r="E39" s="39" t="s">
        <v>2529</v>
      </c>
    </row>
    <row r="40" spans="1:5" ht="25.5">
      <c r="A40" s="35" t="s">
        <v>57</v>
      </c>
      <c r="E40" s="40" t="s">
        <v>2530</v>
      </c>
    </row>
    <row r="41" spans="1:5" ht="12.75">
      <c r="A41" t="s">
        <v>59</v>
      </c>
      <c r="E41" s="39" t="s">
        <v>2531</v>
      </c>
    </row>
    <row r="42" spans="1:16" ht="12.75">
      <c r="A42" t="s">
        <v>50</v>
      </c>
      <c s="34" t="s">
        <v>149</v>
      </c>
      <c s="34" t="s">
        <v>2532</v>
      </c>
      <c s="35" t="s">
        <v>5</v>
      </c>
      <c s="6" t="s">
        <v>2533</v>
      </c>
      <c s="36" t="s">
        <v>244</v>
      </c>
      <c s="37">
        <v>1</v>
      </c>
      <c s="36">
        <v>0</v>
      </c>
      <c s="36">
        <f>ROUND(G42*H42,6)</f>
      </c>
      <c r="L42" s="38">
        <v>0</v>
      </c>
      <c s="32">
        <f>ROUND(ROUND(L42,2)*ROUND(G42,3),2)</f>
      </c>
      <c s="36" t="s">
        <v>55</v>
      </c>
      <c>
        <f>(M42*21)/100</f>
      </c>
      <c t="s">
        <v>28</v>
      </c>
    </row>
    <row r="43" spans="1:5" ht="12.75">
      <c r="A43" s="35" t="s">
        <v>56</v>
      </c>
      <c r="E43" s="39" t="s">
        <v>2533</v>
      </c>
    </row>
    <row r="44" spans="1:5" ht="12.75">
      <c r="A44" s="35" t="s">
        <v>57</v>
      </c>
      <c r="E44" s="40" t="s">
        <v>2512</v>
      </c>
    </row>
    <row r="45" spans="1:5" ht="12.75">
      <c r="A45" t="s">
        <v>59</v>
      </c>
      <c r="E45" s="39" t="s">
        <v>5</v>
      </c>
    </row>
    <row r="46" spans="1:16" ht="12.75">
      <c r="A46" t="s">
        <v>50</v>
      </c>
      <c s="34" t="s">
        <v>159</v>
      </c>
      <c s="34" t="s">
        <v>2534</v>
      </c>
      <c s="35" t="s">
        <v>5</v>
      </c>
      <c s="6" t="s">
        <v>2535</v>
      </c>
      <c s="36" t="s">
        <v>244</v>
      </c>
      <c s="37">
        <v>1</v>
      </c>
      <c s="36">
        <v>0</v>
      </c>
      <c s="36">
        <f>ROUND(G46*H46,6)</f>
      </c>
      <c r="L46" s="38">
        <v>0</v>
      </c>
      <c s="32">
        <f>ROUND(ROUND(L46,2)*ROUND(G46,3),2)</f>
      </c>
      <c s="36" t="s">
        <v>55</v>
      </c>
      <c>
        <f>(M46*21)/100</f>
      </c>
      <c t="s">
        <v>28</v>
      </c>
    </row>
    <row r="47" spans="1:5" ht="12.75">
      <c r="A47" s="35" t="s">
        <v>56</v>
      </c>
      <c r="E47" s="39" t="s">
        <v>2535</v>
      </c>
    </row>
    <row r="48" spans="1:5" ht="12.75">
      <c r="A48" s="35" t="s">
        <v>57</v>
      </c>
      <c r="E48" s="40" t="s">
        <v>2512</v>
      </c>
    </row>
    <row r="49" spans="1:5" ht="12.75">
      <c r="A49" t="s">
        <v>59</v>
      </c>
      <c r="E49" s="39" t="s">
        <v>5</v>
      </c>
    </row>
    <row r="50" spans="1:16" ht="12.75">
      <c r="A50" t="s">
        <v>50</v>
      </c>
      <c s="34" t="s">
        <v>164</v>
      </c>
      <c s="34" t="s">
        <v>2536</v>
      </c>
      <c s="35" t="s">
        <v>5</v>
      </c>
      <c s="6" t="s">
        <v>2537</v>
      </c>
      <c s="36" t="s">
        <v>244</v>
      </c>
      <c s="37">
        <v>1</v>
      </c>
      <c s="36">
        <v>0</v>
      </c>
      <c s="36">
        <f>ROUND(G50*H50,6)</f>
      </c>
      <c r="L50" s="38">
        <v>0</v>
      </c>
      <c s="32">
        <f>ROUND(ROUND(L50,2)*ROUND(G50,3),2)</f>
      </c>
      <c s="36" t="s">
        <v>55</v>
      </c>
      <c>
        <f>(M50*21)/100</f>
      </c>
      <c t="s">
        <v>28</v>
      </c>
    </row>
    <row r="51" spans="1:5" ht="12.75">
      <c r="A51" s="35" t="s">
        <v>56</v>
      </c>
      <c r="E51" s="39" t="s">
        <v>2537</v>
      </c>
    </row>
    <row r="52" spans="1:5" ht="25.5">
      <c r="A52" s="35" t="s">
        <v>57</v>
      </c>
      <c r="E52" s="40" t="s">
        <v>2538</v>
      </c>
    </row>
    <row r="53" spans="1:5" ht="25.5">
      <c r="A53" t="s">
        <v>59</v>
      </c>
      <c r="E53" s="39" t="s">
        <v>2539</v>
      </c>
    </row>
    <row r="54" spans="1:16" ht="12.75">
      <c r="A54" t="s">
        <v>50</v>
      </c>
      <c s="34" t="s">
        <v>167</v>
      </c>
      <c s="34" t="s">
        <v>2540</v>
      </c>
      <c s="35" t="s">
        <v>5</v>
      </c>
      <c s="6" t="s">
        <v>2541</v>
      </c>
      <c s="36" t="s">
        <v>244</v>
      </c>
      <c s="37">
        <v>1</v>
      </c>
      <c s="36">
        <v>0</v>
      </c>
      <c s="36">
        <f>ROUND(G54*H54,6)</f>
      </c>
      <c r="L54" s="38">
        <v>0</v>
      </c>
      <c s="32">
        <f>ROUND(ROUND(L54,2)*ROUND(G54,3),2)</f>
      </c>
      <c s="36" t="s">
        <v>55</v>
      </c>
      <c>
        <f>(M54*21)/100</f>
      </c>
      <c t="s">
        <v>28</v>
      </c>
    </row>
    <row r="55" spans="1:5" ht="12.75">
      <c r="A55" s="35" t="s">
        <v>56</v>
      </c>
      <c r="E55" s="39" t="s">
        <v>2541</v>
      </c>
    </row>
    <row r="56" spans="1:5" ht="25.5">
      <c r="A56" s="35" t="s">
        <v>57</v>
      </c>
      <c r="E56" s="40" t="s">
        <v>2542</v>
      </c>
    </row>
    <row r="57" spans="1:5" ht="12.75">
      <c r="A57" t="s">
        <v>59</v>
      </c>
      <c r="E57" s="39" t="s">
        <v>2543</v>
      </c>
    </row>
    <row r="58" spans="1:16" ht="12.75">
      <c r="A58" t="s">
        <v>50</v>
      </c>
      <c s="34" t="s">
        <v>112</v>
      </c>
      <c s="34" t="s">
        <v>2544</v>
      </c>
      <c s="35" t="s">
        <v>5</v>
      </c>
      <c s="6" t="s">
        <v>2545</v>
      </c>
      <c s="36" t="s">
        <v>244</v>
      </c>
      <c s="37">
        <v>1</v>
      </c>
      <c s="36">
        <v>0</v>
      </c>
      <c s="36">
        <f>ROUND(G58*H58,6)</f>
      </c>
      <c r="L58" s="38">
        <v>0</v>
      </c>
      <c s="32">
        <f>ROUND(ROUND(L58,2)*ROUND(G58,3),2)</f>
      </c>
      <c s="36" t="s">
        <v>55</v>
      </c>
      <c>
        <f>(M58*21)/100</f>
      </c>
      <c t="s">
        <v>28</v>
      </c>
    </row>
    <row r="59" spans="1:5" ht="12.75">
      <c r="A59" s="35" t="s">
        <v>56</v>
      </c>
      <c r="E59" s="39" t="s">
        <v>2545</v>
      </c>
    </row>
    <row r="60" spans="1:5" ht="25.5">
      <c r="A60" s="35" t="s">
        <v>57</v>
      </c>
      <c r="E60" s="40" t="s">
        <v>2546</v>
      </c>
    </row>
    <row r="61" spans="1:5" ht="12.75">
      <c r="A61" t="s">
        <v>59</v>
      </c>
      <c r="E61" s="39" t="s">
        <v>2547</v>
      </c>
    </row>
    <row r="62" spans="1:16" ht="12.75">
      <c r="A62" t="s">
        <v>50</v>
      </c>
      <c s="34" t="s">
        <v>175</v>
      </c>
      <c s="34" t="s">
        <v>2548</v>
      </c>
      <c s="35" t="s">
        <v>5</v>
      </c>
      <c s="6" t="s">
        <v>2549</v>
      </c>
      <c s="36" t="s">
        <v>244</v>
      </c>
      <c s="37">
        <v>1</v>
      </c>
      <c s="36">
        <v>0</v>
      </c>
      <c s="36">
        <f>ROUND(G62*H62,6)</f>
      </c>
      <c r="L62" s="38">
        <v>0</v>
      </c>
      <c s="32">
        <f>ROUND(ROUND(L62,2)*ROUND(G62,3),2)</f>
      </c>
      <c s="36" t="s">
        <v>55</v>
      </c>
      <c>
        <f>(M62*21)/100</f>
      </c>
      <c t="s">
        <v>28</v>
      </c>
    </row>
    <row r="63" spans="1:5" ht="12.75">
      <c r="A63" s="35" t="s">
        <v>56</v>
      </c>
      <c r="E63" s="39" t="s">
        <v>2549</v>
      </c>
    </row>
    <row r="64" spans="1:5" ht="25.5">
      <c r="A64" s="35" t="s">
        <v>57</v>
      </c>
      <c r="E64" s="40" t="s">
        <v>2550</v>
      </c>
    </row>
    <row r="65" spans="1:5" ht="12.75">
      <c r="A65" t="s">
        <v>59</v>
      </c>
      <c r="E65" s="39" t="s">
        <v>2551</v>
      </c>
    </row>
    <row r="66" spans="1:16" ht="12.75">
      <c r="A66" t="s">
        <v>50</v>
      </c>
      <c s="34" t="s">
        <v>122</v>
      </c>
      <c s="34" t="s">
        <v>2552</v>
      </c>
      <c s="35" t="s">
        <v>5</v>
      </c>
      <c s="6" t="s">
        <v>2553</v>
      </c>
      <c s="36" t="s">
        <v>244</v>
      </c>
      <c s="37">
        <v>1</v>
      </c>
      <c s="36">
        <v>0</v>
      </c>
      <c s="36">
        <f>ROUND(G66*H66,6)</f>
      </c>
      <c r="L66" s="38">
        <v>0</v>
      </c>
      <c s="32">
        <f>ROUND(ROUND(L66,2)*ROUND(G66,3),2)</f>
      </c>
      <c s="36" t="s">
        <v>55</v>
      </c>
      <c>
        <f>(M66*21)/100</f>
      </c>
      <c t="s">
        <v>28</v>
      </c>
    </row>
    <row r="67" spans="1:5" ht="12.75">
      <c r="A67" s="35" t="s">
        <v>56</v>
      </c>
      <c r="E67" s="39" t="s">
        <v>2553</v>
      </c>
    </row>
    <row r="68" spans="1:5" ht="12.75">
      <c r="A68" s="35" t="s">
        <v>57</v>
      </c>
      <c r="E68" s="40" t="s">
        <v>2512</v>
      </c>
    </row>
    <row r="69" spans="1:5" ht="12.75">
      <c r="A69" t="s">
        <v>59</v>
      </c>
      <c r="E69" s="39" t="s">
        <v>2554</v>
      </c>
    </row>
    <row r="70" spans="1:16" ht="12.75">
      <c r="A70" t="s">
        <v>50</v>
      </c>
      <c s="34" t="s">
        <v>187</v>
      </c>
      <c s="34" t="s">
        <v>2555</v>
      </c>
      <c s="35" t="s">
        <v>5</v>
      </c>
      <c s="6" t="s">
        <v>2556</v>
      </c>
      <c s="36" t="s">
        <v>244</v>
      </c>
      <c s="37">
        <v>1</v>
      </c>
      <c s="36">
        <v>0</v>
      </c>
      <c s="36">
        <f>ROUND(G70*H70,6)</f>
      </c>
      <c r="L70" s="38">
        <v>0</v>
      </c>
      <c s="32">
        <f>ROUND(ROUND(L70,2)*ROUND(G70,3),2)</f>
      </c>
      <c s="36" t="s">
        <v>55</v>
      </c>
      <c>
        <f>(M70*21)/100</f>
      </c>
      <c t="s">
        <v>28</v>
      </c>
    </row>
    <row r="71" spans="1:5" ht="12.75">
      <c r="A71" s="35" t="s">
        <v>56</v>
      </c>
      <c r="E71" s="39" t="s">
        <v>2556</v>
      </c>
    </row>
    <row r="72" spans="1:5" ht="12.75">
      <c r="A72" s="35" t="s">
        <v>57</v>
      </c>
      <c r="E72" s="40" t="s">
        <v>2512</v>
      </c>
    </row>
    <row r="73" spans="1:5" ht="12.75">
      <c r="A73" t="s">
        <v>59</v>
      </c>
      <c r="E73" s="39" t="s">
        <v>2557</v>
      </c>
    </row>
    <row r="74" spans="1:16" ht="12.75">
      <c r="A74" t="s">
        <v>50</v>
      </c>
      <c s="34" t="s">
        <v>130</v>
      </c>
      <c s="34" t="s">
        <v>2558</v>
      </c>
      <c s="35" t="s">
        <v>5</v>
      </c>
      <c s="6" t="s">
        <v>2559</v>
      </c>
      <c s="36" t="s">
        <v>244</v>
      </c>
      <c s="37">
        <v>1</v>
      </c>
      <c s="36">
        <v>0</v>
      </c>
      <c s="36">
        <f>ROUND(G74*H74,6)</f>
      </c>
      <c r="L74" s="38">
        <v>0</v>
      </c>
      <c s="32">
        <f>ROUND(ROUND(L74,2)*ROUND(G74,3),2)</f>
      </c>
      <c s="36" t="s">
        <v>55</v>
      </c>
      <c>
        <f>(M74*21)/100</f>
      </c>
      <c t="s">
        <v>28</v>
      </c>
    </row>
    <row r="75" spans="1:5" ht="12.75">
      <c r="A75" s="35" t="s">
        <v>56</v>
      </c>
      <c r="E75" s="39" t="s">
        <v>2559</v>
      </c>
    </row>
    <row r="76" spans="1:5" ht="25.5">
      <c r="A76" s="35" t="s">
        <v>57</v>
      </c>
      <c r="E76" s="40" t="s">
        <v>2560</v>
      </c>
    </row>
    <row r="77" spans="1:5" ht="12.75">
      <c r="A77" t="s">
        <v>59</v>
      </c>
      <c r="E77" s="39" t="s">
        <v>2561</v>
      </c>
    </row>
    <row r="78" spans="1:13" ht="12.75">
      <c r="A78" t="s">
        <v>47</v>
      </c>
      <c r="C78" s="31" t="s">
        <v>2562</v>
      </c>
      <c r="E78" s="33" t="s">
        <v>2563</v>
      </c>
      <c r="J78" s="32">
        <f>0</f>
      </c>
      <c s="32">
        <f>0</f>
      </c>
      <c s="32">
        <f>0+L79+L83+L87+L91+L95</f>
      </c>
      <c s="32">
        <f>0+M79+M83+M87+M91+M95</f>
      </c>
    </row>
    <row r="79" spans="1:16" ht="12.75">
      <c r="A79" t="s">
        <v>50</v>
      </c>
      <c s="34" t="s">
        <v>1786</v>
      </c>
      <c s="34" t="s">
        <v>2564</v>
      </c>
      <c s="35" t="s">
        <v>5</v>
      </c>
      <c s="6" t="s">
        <v>2565</v>
      </c>
      <c s="36" t="s">
        <v>99</v>
      </c>
      <c s="37">
        <v>1</v>
      </c>
      <c s="36">
        <v>0</v>
      </c>
      <c s="36">
        <f>ROUND(G79*H79,6)</f>
      </c>
      <c r="L79" s="38">
        <v>0</v>
      </c>
      <c s="32">
        <f>ROUND(ROUND(L79,2)*ROUND(G79,3),2)</f>
      </c>
      <c s="36" t="s">
        <v>55</v>
      </c>
      <c>
        <f>(M79*21)/100</f>
      </c>
      <c t="s">
        <v>28</v>
      </c>
    </row>
    <row r="80" spans="1:5" ht="12.75">
      <c r="A80" s="35" t="s">
        <v>56</v>
      </c>
      <c r="E80" s="39" t="s">
        <v>2565</v>
      </c>
    </row>
    <row r="81" spans="1:5" ht="12.75">
      <c r="A81" s="35" t="s">
        <v>57</v>
      </c>
      <c r="E81" s="40" t="s">
        <v>2566</v>
      </c>
    </row>
    <row r="82" spans="1:5" ht="12.75">
      <c r="A82" t="s">
        <v>59</v>
      </c>
      <c r="E82" s="39" t="s">
        <v>5</v>
      </c>
    </row>
    <row r="83" spans="1:16" ht="12.75">
      <c r="A83" t="s">
        <v>50</v>
      </c>
      <c s="34" t="s">
        <v>1789</v>
      </c>
      <c s="34" t="s">
        <v>2567</v>
      </c>
      <c s="35" t="s">
        <v>5</v>
      </c>
      <c s="6" t="s">
        <v>2568</v>
      </c>
      <c s="36" t="s">
        <v>2569</v>
      </c>
      <c s="37">
        <v>32</v>
      </c>
      <c s="36">
        <v>0</v>
      </c>
      <c s="36">
        <f>ROUND(G83*H83,6)</f>
      </c>
      <c r="L83" s="38">
        <v>0</v>
      </c>
      <c s="32">
        <f>ROUND(ROUND(L83,2)*ROUND(G83,3),2)</f>
      </c>
      <c s="36" t="s">
        <v>55</v>
      </c>
      <c>
        <f>(M83*21)/100</f>
      </c>
      <c t="s">
        <v>28</v>
      </c>
    </row>
    <row r="84" spans="1:5" ht="12.75">
      <c r="A84" s="35" t="s">
        <v>56</v>
      </c>
      <c r="E84" s="39" t="s">
        <v>2568</v>
      </c>
    </row>
    <row r="85" spans="1:5" ht="12.75">
      <c r="A85" s="35" t="s">
        <v>57</v>
      </c>
      <c r="E85" s="40" t="s">
        <v>2570</v>
      </c>
    </row>
    <row r="86" spans="1:5" ht="12.75">
      <c r="A86" t="s">
        <v>59</v>
      </c>
      <c r="E86" s="39" t="s">
        <v>5</v>
      </c>
    </row>
    <row r="87" spans="1:16" ht="12.75">
      <c r="A87" t="s">
        <v>50</v>
      </c>
      <c s="34" t="s">
        <v>1845</v>
      </c>
      <c s="34" t="s">
        <v>2571</v>
      </c>
      <c s="35" t="s">
        <v>5</v>
      </c>
      <c s="6" t="s">
        <v>2572</v>
      </c>
      <c s="36" t="s">
        <v>2569</v>
      </c>
      <c s="37">
        <v>8</v>
      </c>
      <c s="36">
        <v>0</v>
      </c>
      <c s="36">
        <f>ROUND(G87*H87,6)</f>
      </c>
      <c r="L87" s="38">
        <v>0</v>
      </c>
      <c s="32">
        <f>ROUND(ROUND(L87,2)*ROUND(G87,3),2)</f>
      </c>
      <c s="36" t="s">
        <v>55</v>
      </c>
      <c>
        <f>(M87*21)/100</f>
      </c>
      <c t="s">
        <v>28</v>
      </c>
    </row>
    <row r="88" spans="1:5" ht="12.75">
      <c r="A88" s="35" t="s">
        <v>56</v>
      </c>
      <c r="E88" s="39" t="s">
        <v>2572</v>
      </c>
    </row>
    <row r="89" spans="1:5" ht="12.75">
      <c r="A89" s="35" t="s">
        <v>57</v>
      </c>
      <c r="E89" s="40" t="s">
        <v>2573</v>
      </c>
    </row>
    <row r="90" spans="1:5" ht="12.75">
      <c r="A90" t="s">
        <v>59</v>
      </c>
      <c r="E90" s="39" t="s">
        <v>5</v>
      </c>
    </row>
    <row r="91" spans="1:16" ht="12.75">
      <c r="A91" t="s">
        <v>50</v>
      </c>
      <c s="34" t="s">
        <v>1848</v>
      </c>
      <c s="34" t="s">
        <v>2574</v>
      </c>
      <c s="35" t="s">
        <v>5</v>
      </c>
      <c s="6" t="s">
        <v>2575</v>
      </c>
      <c s="36" t="s">
        <v>2569</v>
      </c>
      <c s="37">
        <v>24</v>
      </c>
      <c s="36">
        <v>0</v>
      </c>
      <c s="36">
        <f>ROUND(G91*H91,6)</f>
      </c>
      <c r="L91" s="38">
        <v>0</v>
      </c>
      <c s="32">
        <f>ROUND(ROUND(L91,2)*ROUND(G91,3),2)</f>
      </c>
      <c s="36" t="s">
        <v>55</v>
      </c>
      <c>
        <f>(M91*21)/100</f>
      </c>
      <c t="s">
        <v>28</v>
      </c>
    </row>
    <row r="92" spans="1:5" ht="12.75">
      <c r="A92" s="35" t="s">
        <v>56</v>
      </c>
      <c r="E92" s="39" t="s">
        <v>2575</v>
      </c>
    </row>
    <row r="93" spans="1:5" ht="12.75">
      <c r="A93" s="35" t="s">
        <v>57</v>
      </c>
      <c r="E93" s="40" t="s">
        <v>2576</v>
      </c>
    </row>
    <row r="94" spans="1:5" ht="12.75">
      <c r="A94" t="s">
        <v>59</v>
      </c>
      <c r="E94" s="39" t="s">
        <v>5</v>
      </c>
    </row>
    <row r="95" spans="1:16" ht="12.75">
      <c r="A95" t="s">
        <v>50</v>
      </c>
      <c s="34" t="s">
        <v>1851</v>
      </c>
      <c s="34" t="s">
        <v>2577</v>
      </c>
      <c s="35" t="s">
        <v>5</v>
      </c>
      <c s="6" t="s">
        <v>2578</v>
      </c>
      <c s="36" t="s">
        <v>244</v>
      </c>
      <c s="37">
        <v>10</v>
      </c>
      <c s="36">
        <v>0</v>
      </c>
      <c s="36">
        <f>ROUND(G95*H95,6)</f>
      </c>
      <c r="L95" s="38">
        <v>0</v>
      </c>
      <c s="32">
        <f>ROUND(ROUND(L95,2)*ROUND(G95,3),2)</f>
      </c>
      <c s="36" t="s">
        <v>55</v>
      </c>
      <c>
        <f>(M95*21)/100</f>
      </c>
      <c t="s">
        <v>28</v>
      </c>
    </row>
    <row r="96" spans="1:5" ht="12.75">
      <c r="A96" s="35" t="s">
        <v>56</v>
      </c>
      <c r="E96" s="39" t="s">
        <v>2578</v>
      </c>
    </row>
    <row r="97" spans="1:5" ht="12.75">
      <c r="A97" s="35" t="s">
        <v>57</v>
      </c>
      <c r="E97" s="40" t="s">
        <v>2579</v>
      </c>
    </row>
    <row r="98" spans="1:5" ht="12.75">
      <c r="A98" t="s">
        <v>59</v>
      </c>
      <c r="E98" s="39" t="s">
        <v>5</v>
      </c>
    </row>
    <row r="99" spans="1:13" ht="12.75">
      <c r="A99" t="s">
        <v>47</v>
      </c>
      <c r="C99" s="31" t="s">
        <v>257</v>
      </c>
      <c r="E99" s="33" t="s">
        <v>2580</v>
      </c>
      <c r="J99" s="32">
        <f>0</f>
      </c>
      <c s="32">
        <f>0</f>
      </c>
      <c s="32">
        <f>0+L100+L104+L108+L112+L116+L120</f>
      </c>
      <c s="32">
        <f>0+M100+M104+M108+M112+M116+M120</f>
      </c>
    </row>
    <row r="100" spans="1:16" ht="12.75">
      <c r="A100" t="s">
        <v>50</v>
      </c>
      <c s="34" t="s">
        <v>153</v>
      </c>
      <c s="34" t="s">
        <v>2581</v>
      </c>
      <c s="35" t="s">
        <v>5</v>
      </c>
      <c s="6" t="s">
        <v>2582</v>
      </c>
      <c s="36" t="s">
        <v>244</v>
      </c>
      <c s="37">
        <v>3</v>
      </c>
      <c s="36">
        <v>0</v>
      </c>
      <c s="36">
        <f>ROUND(G100*H100,6)</f>
      </c>
      <c r="L100" s="38">
        <v>0</v>
      </c>
      <c s="32">
        <f>ROUND(ROUND(L100,2)*ROUND(G100,3),2)</f>
      </c>
      <c s="36" t="s">
        <v>55</v>
      </c>
      <c>
        <f>(M100*21)/100</f>
      </c>
      <c t="s">
        <v>28</v>
      </c>
    </row>
    <row r="101" spans="1:5" ht="12.75">
      <c r="A101" s="35" t="s">
        <v>56</v>
      </c>
      <c r="E101" s="39" t="s">
        <v>2582</v>
      </c>
    </row>
    <row r="102" spans="1:5" ht="12.75">
      <c r="A102" s="35" t="s">
        <v>57</v>
      </c>
      <c r="E102" s="40" t="s">
        <v>2583</v>
      </c>
    </row>
    <row r="103" spans="1:5" ht="12.75">
      <c r="A103" t="s">
        <v>59</v>
      </c>
      <c r="E103" s="39" t="s">
        <v>2584</v>
      </c>
    </row>
    <row r="104" spans="1:16" ht="12.75">
      <c r="A104" t="s">
        <v>50</v>
      </c>
      <c s="34" t="s">
        <v>231</v>
      </c>
      <c s="34" t="s">
        <v>2585</v>
      </c>
      <c s="35" t="s">
        <v>5</v>
      </c>
      <c s="6" t="s">
        <v>2586</v>
      </c>
      <c s="36" t="s">
        <v>244</v>
      </c>
      <c s="37">
        <v>3</v>
      </c>
      <c s="36">
        <v>0</v>
      </c>
      <c s="36">
        <f>ROUND(G104*H104,6)</f>
      </c>
      <c r="L104" s="38">
        <v>0</v>
      </c>
      <c s="32">
        <f>ROUND(ROUND(L104,2)*ROUND(G104,3),2)</f>
      </c>
      <c s="36" t="s">
        <v>55</v>
      </c>
      <c>
        <f>(M104*21)/100</f>
      </c>
      <c t="s">
        <v>28</v>
      </c>
    </row>
    <row r="105" spans="1:5" ht="12.75">
      <c r="A105" s="35" t="s">
        <v>56</v>
      </c>
      <c r="E105" s="39" t="s">
        <v>2586</v>
      </c>
    </row>
    <row r="106" spans="1:5" ht="12.75">
      <c r="A106" s="35" t="s">
        <v>57</v>
      </c>
      <c r="E106" s="40" t="s">
        <v>2583</v>
      </c>
    </row>
    <row r="107" spans="1:5" ht="12.75">
      <c r="A107" t="s">
        <v>59</v>
      </c>
      <c r="E107" s="39" t="s">
        <v>5</v>
      </c>
    </row>
    <row r="108" spans="1:16" ht="12.75">
      <c r="A108" t="s">
        <v>50</v>
      </c>
      <c s="34" t="s">
        <v>294</v>
      </c>
      <c s="34" t="s">
        <v>2587</v>
      </c>
      <c s="35" t="s">
        <v>5</v>
      </c>
      <c s="6" t="s">
        <v>2588</v>
      </c>
      <c s="36" t="s">
        <v>244</v>
      </c>
      <c s="37">
        <v>3</v>
      </c>
      <c s="36">
        <v>0</v>
      </c>
      <c s="36">
        <f>ROUND(G108*H108,6)</f>
      </c>
      <c r="L108" s="38">
        <v>0</v>
      </c>
      <c s="32">
        <f>ROUND(ROUND(L108,2)*ROUND(G108,3),2)</f>
      </c>
      <c s="36" t="s">
        <v>55</v>
      </c>
      <c>
        <f>(M108*21)/100</f>
      </c>
      <c t="s">
        <v>28</v>
      </c>
    </row>
    <row r="109" spans="1:5" ht="12.75">
      <c r="A109" s="35" t="s">
        <v>56</v>
      </c>
      <c r="E109" s="39" t="s">
        <v>2588</v>
      </c>
    </row>
    <row r="110" spans="1:5" ht="12.75">
      <c r="A110" s="35" t="s">
        <v>57</v>
      </c>
      <c r="E110" s="40" t="s">
        <v>2583</v>
      </c>
    </row>
    <row r="111" spans="1:5" ht="12.75">
      <c r="A111" t="s">
        <v>59</v>
      </c>
      <c r="E111" s="39" t="s">
        <v>5</v>
      </c>
    </row>
    <row r="112" spans="1:16" ht="12.75">
      <c r="A112" t="s">
        <v>50</v>
      </c>
      <c s="34" t="s">
        <v>299</v>
      </c>
      <c s="34" t="s">
        <v>2589</v>
      </c>
      <c s="35" t="s">
        <v>5</v>
      </c>
      <c s="6" t="s">
        <v>2590</v>
      </c>
      <c s="36" t="s">
        <v>244</v>
      </c>
      <c s="37">
        <v>3</v>
      </c>
      <c s="36">
        <v>0</v>
      </c>
      <c s="36">
        <f>ROUND(G112*H112,6)</f>
      </c>
      <c r="L112" s="38">
        <v>0</v>
      </c>
      <c s="32">
        <f>ROUND(ROUND(L112,2)*ROUND(G112,3),2)</f>
      </c>
      <c s="36" t="s">
        <v>55</v>
      </c>
      <c>
        <f>(M112*21)/100</f>
      </c>
      <c t="s">
        <v>28</v>
      </c>
    </row>
    <row r="113" spans="1:5" ht="12.75">
      <c r="A113" s="35" t="s">
        <v>56</v>
      </c>
      <c r="E113" s="39" t="s">
        <v>2590</v>
      </c>
    </row>
    <row r="114" spans="1:5" ht="12.75">
      <c r="A114" s="35" t="s">
        <v>57</v>
      </c>
      <c r="E114" s="40" t="s">
        <v>2583</v>
      </c>
    </row>
    <row r="115" spans="1:5" ht="12.75">
      <c r="A115" t="s">
        <v>59</v>
      </c>
      <c r="E115" s="39" t="s">
        <v>5</v>
      </c>
    </row>
    <row r="116" spans="1:16" ht="12.75">
      <c r="A116" t="s">
        <v>50</v>
      </c>
      <c s="34" t="s">
        <v>315</v>
      </c>
      <c s="34" t="s">
        <v>2591</v>
      </c>
      <c s="35" t="s">
        <v>5</v>
      </c>
      <c s="6" t="s">
        <v>2592</v>
      </c>
      <c s="36" t="s">
        <v>244</v>
      </c>
      <c s="37">
        <v>3</v>
      </c>
      <c s="36">
        <v>0</v>
      </c>
      <c s="36">
        <f>ROUND(G116*H116,6)</f>
      </c>
      <c r="L116" s="38">
        <v>0</v>
      </c>
      <c s="32">
        <f>ROUND(ROUND(L116,2)*ROUND(G116,3),2)</f>
      </c>
      <c s="36" t="s">
        <v>55</v>
      </c>
      <c>
        <f>(M116*21)/100</f>
      </c>
      <c t="s">
        <v>28</v>
      </c>
    </row>
    <row r="117" spans="1:5" ht="12.75">
      <c r="A117" s="35" t="s">
        <v>56</v>
      </c>
      <c r="E117" s="39" t="s">
        <v>2592</v>
      </c>
    </row>
    <row r="118" spans="1:5" ht="12.75">
      <c r="A118" s="35" t="s">
        <v>57</v>
      </c>
      <c r="E118" s="40" t="s">
        <v>2583</v>
      </c>
    </row>
    <row r="119" spans="1:5" ht="12.75">
      <c r="A119" t="s">
        <v>59</v>
      </c>
      <c r="E119" s="39" t="s">
        <v>5</v>
      </c>
    </row>
    <row r="120" spans="1:16" ht="12.75">
      <c r="A120" t="s">
        <v>50</v>
      </c>
      <c s="34" t="s">
        <v>395</v>
      </c>
      <c s="34" t="s">
        <v>2593</v>
      </c>
      <c s="35" t="s">
        <v>5</v>
      </c>
      <c s="6" t="s">
        <v>2594</v>
      </c>
      <c s="36" t="s">
        <v>244</v>
      </c>
      <c s="37">
        <v>3</v>
      </c>
      <c s="36">
        <v>0</v>
      </c>
      <c s="36">
        <f>ROUND(G120*H120,6)</f>
      </c>
      <c r="L120" s="38">
        <v>0</v>
      </c>
      <c s="32">
        <f>ROUND(ROUND(L120,2)*ROUND(G120,3),2)</f>
      </c>
      <c s="36" t="s">
        <v>55</v>
      </c>
      <c>
        <f>(M120*21)/100</f>
      </c>
      <c t="s">
        <v>28</v>
      </c>
    </row>
    <row r="121" spans="1:5" ht="12.75">
      <c r="A121" s="35" t="s">
        <v>56</v>
      </c>
      <c r="E121" s="39" t="s">
        <v>2594</v>
      </c>
    </row>
    <row r="122" spans="1:5" ht="12.75">
      <c r="A122" s="35" t="s">
        <v>57</v>
      </c>
      <c r="E122" s="40" t="s">
        <v>2583</v>
      </c>
    </row>
    <row r="123" spans="1:5" ht="12.75">
      <c r="A123" t="s">
        <v>59</v>
      </c>
      <c r="E123" s="39" t="s">
        <v>5</v>
      </c>
    </row>
    <row r="124" spans="1:13" ht="12.75">
      <c r="A124" t="s">
        <v>47</v>
      </c>
      <c r="C124" s="31" t="s">
        <v>271</v>
      </c>
      <c r="E124" s="33" t="s">
        <v>2389</v>
      </c>
      <c r="J124" s="32">
        <f>0</f>
      </c>
      <c s="32">
        <f>0</f>
      </c>
      <c s="32">
        <f>0+L125+L129+L133+L137+L141+L145+L149+L153+L157+L161+L165+L169+L173+L177+L181+L185+L189+L193+L197+L201+L205+L209+L213+L217+L221+L225+L229+L233+L237+L241+L245+L249+L253+L257+L261+L265+L269+L273+L277+L281+L285+L289+L293+L297+L301+L305+L309</f>
      </c>
      <c s="32">
        <f>0+M125+M129+M133+M137+M141+M145+M149+M153+M157+M161+M165+M169+M173+M177+M181+M185+M189+M193+M197+M201+M205+M209+M213+M217+M221+M225+M229+M233+M237+M241+M245+M249+M253+M257+M261+M265+M269+M273+M277+M281+M285+M289+M293+M297+M301+M305+M309</f>
      </c>
    </row>
    <row r="125" spans="1:16" ht="12.75">
      <c r="A125" t="s">
        <v>50</v>
      </c>
      <c s="34" t="s">
        <v>318</v>
      </c>
      <c s="34" t="s">
        <v>2595</v>
      </c>
      <c s="35" t="s">
        <v>5</v>
      </c>
      <c s="6" t="s">
        <v>2596</v>
      </c>
      <c s="36" t="s">
        <v>244</v>
      </c>
      <c s="37">
        <v>1</v>
      </c>
      <c s="36">
        <v>0</v>
      </c>
      <c s="36">
        <f>ROUND(G125*H125,6)</f>
      </c>
      <c r="L125" s="38">
        <v>0</v>
      </c>
      <c s="32">
        <f>ROUND(ROUND(L125,2)*ROUND(G125,3),2)</f>
      </c>
      <c s="36" t="s">
        <v>55</v>
      </c>
      <c>
        <f>(M125*21)/100</f>
      </c>
      <c t="s">
        <v>28</v>
      </c>
    </row>
    <row r="126" spans="1:5" ht="12.75">
      <c r="A126" s="35" t="s">
        <v>56</v>
      </c>
      <c r="E126" s="39" t="s">
        <v>2596</v>
      </c>
    </row>
    <row r="127" spans="1:5" ht="12.75">
      <c r="A127" s="35" t="s">
        <v>57</v>
      </c>
      <c r="E127" s="40" t="s">
        <v>2512</v>
      </c>
    </row>
    <row r="128" spans="1:5" ht="12.75">
      <c r="A128" t="s">
        <v>59</v>
      </c>
      <c r="E128" s="39" t="s">
        <v>5</v>
      </c>
    </row>
    <row r="129" spans="1:16" ht="12.75">
      <c r="A129" t="s">
        <v>50</v>
      </c>
      <c s="34" t="s">
        <v>322</v>
      </c>
      <c s="34" t="s">
        <v>2597</v>
      </c>
      <c s="35" t="s">
        <v>5</v>
      </c>
      <c s="6" t="s">
        <v>2598</v>
      </c>
      <c s="36" t="s">
        <v>244</v>
      </c>
      <c s="37">
        <v>1</v>
      </c>
      <c s="36">
        <v>0</v>
      </c>
      <c s="36">
        <f>ROUND(G129*H129,6)</f>
      </c>
      <c r="L129" s="38">
        <v>0</v>
      </c>
      <c s="32">
        <f>ROUND(ROUND(L129,2)*ROUND(G129,3),2)</f>
      </c>
      <c s="36" t="s">
        <v>55</v>
      </c>
      <c>
        <f>(M129*21)/100</f>
      </c>
      <c t="s">
        <v>28</v>
      </c>
    </row>
    <row r="130" spans="1:5" ht="12.75">
      <c r="A130" s="35" t="s">
        <v>56</v>
      </c>
      <c r="E130" s="39" t="s">
        <v>2598</v>
      </c>
    </row>
    <row r="131" spans="1:5" ht="12.75">
      <c r="A131" s="35" t="s">
        <v>57</v>
      </c>
      <c r="E131" s="40" t="s">
        <v>2512</v>
      </c>
    </row>
    <row r="132" spans="1:5" ht="12.75">
      <c r="A132" t="s">
        <v>59</v>
      </c>
      <c r="E132" s="39" t="s">
        <v>5</v>
      </c>
    </row>
    <row r="133" spans="1:16" ht="12.75">
      <c r="A133" t="s">
        <v>50</v>
      </c>
      <c s="34" t="s">
        <v>326</v>
      </c>
      <c s="34" t="s">
        <v>2599</v>
      </c>
      <c s="35" t="s">
        <v>5</v>
      </c>
      <c s="6" t="s">
        <v>2600</v>
      </c>
      <c s="36" t="s">
        <v>244</v>
      </c>
      <c s="37">
        <v>1</v>
      </c>
      <c s="36">
        <v>0</v>
      </c>
      <c s="36">
        <f>ROUND(G133*H133,6)</f>
      </c>
      <c r="L133" s="38">
        <v>0</v>
      </c>
      <c s="32">
        <f>ROUND(ROUND(L133,2)*ROUND(G133,3),2)</f>
      </c>
      <c s="36" t="s">
        <v>55</v>
      </c>
      <c>
        <f>(M133*21)/100</f>
      </c>
      <c t="s">
        <v>28</v>
      </c>
    </row>
    <row r="134" spans="1:5" ht="12.75">
      <c r="A134" s="35" t="s">
        <v>56</v>
      </c>
      <c r="E134" s="39" t="s">
        <v>2600</v>
      </c>
    </row>
    <row r="135" spans="1:5" ht="12.75">
      <c r="A135" s="35" t="s">
        <v>57</v>
      </c>
      <c r="E135" s="40" t="s">
        <v>2512</v>
      </c>
    </row>
    <row r="136" spans="1:5" ht="12.75">
      <c r="A136" t="s">
        <v>59</v>
      </c>
      <c r="E136" s="39" t="s">
        <v>5</v>
      </c>
    </row>
    <row r="137" spans="1:16" ht="12.75">
      <c r="A137" t="s">
        <v>50</v>
      </c>
      <c s="34" t="s">
        <v>330</v>
      </c>
      <c s="34" t="s">
        <v>2601</v>
      </c>
      <c s="35" t="s">
        <v>5</v>
      </c>
      <c s="6" t="s">
        <v>2602</v>
      </c>
      <c s="36" t="s">
        <v>244</v>
      </c>
      <c s="37">
        <v>1</v>
      </c>
      <c s="36">
        <v>0</v>
      </c>
      <c s="36">
        <f>ROUND(G137*H137,6)</f>
      </c>
      <c r="L137" s="38">
        <v>0</v>
      </c>
      <c s="32">
        <f>ROUND(ROUND(L137,2)*ROUND(G137,3),2)</f>
      </c>
      <c s="36" t="s">
        <v>55</v>
      </c>
      <c>
        <f>(M137*21)/100</f>
      </c>
      <c t="s">
        <v>28</v>
      </c>
    </row>
    <row r="138" spans="1:5" ht="12.75">
      <c r="A138" s="35" t="s">
        <v>56</v>
      </c>
      <c r="E138" s="39" t="s">
        <v>2602</v>
      </c>
    </row>
    <row r="139" spans="1:5" ht="12.75">
      <c r="A139" s="35" t="s">
        <v>57</v>
      </c>
      <c r="E139" s="40" t="s">
        <v>2512</v>
      </c>
    </row>
    <row r="140" spans="1:5" ht="12.75">
      <c r="A140" t="s">
        <v>59</v>
      </c>
      <c r="E140" s="39" t="s">
        <v>5</v>
      </c>
    </row>
    <row r="141" spans="1:16" ht="12.75">
      <c r="A141" t="s">
        <v>50</v>
      </c>
      <c s="34" t="s">
        <v>304</v>
      </c>
      <c s="34" t="s">
        <v>2603</v>
      </c>
      <c s="35" t="s">
        <v>5</v>
      </c>
      <c s="6" t="s">
        <v>2604</v>
      </c>
      <c s="36" t="s">
        <v>244</v>
      </c>
      <c s="37">
        <v>1</v>
      </c>
      <c s="36">
        <v>0</v>
      </c>
      <c s="36">
        <f>ROUND(G141*H141,6)</f>
      </c>
      <c r="L141" s="38">
        <v>0</v>
      </c>
      <c s="32">
        <f>ROUND(ROUND(L141,2)*ROUND(G141,3),2)</f>
      </c>
      <c s="36" t="s">
        <v>55</v>
      </c>
      <c>
        <f>(M141*21)/100</f>
      </c>
      <c t="s">
        <v>28</v>
      </c>
    </row>
    <row r="142" spans="1:5" ht="12.75">
      <c r="A142" s="35" t="s">
        <v>56</v>
      </c>
      <c r="E142" s="39" t="s">
        <v>2604</v>
      </c>
    </row>
    <row r="143" spans="1:5" ht="25.5">
      <c r="A143" s="35" t="s">
        <v>57</v>
      </c>
      <c r="E143" s="40" t="s">
        <v>2519</v>
      </c>
    </row>
    <row r="144" spans="1:5" ht="12.75">
      <c r="A144" t="s">
        <v>59</v>
      </c>
      <c r="E144" s="39" t="s">
        <v>5</v>
      </c>
    </row>
    <row r="145" spans="1:16" ht="12.75">
      <c r="A145" t="s">
        <v>50</v>
      </c>
      <c s="34" t="s">
        <v>309</v>
      </c>
      <c s="34" t="s">
        <v>2605</v>
      </c>
      <c s="35" t="s">
        <v>5</v>
      </c>
      <c s="6" t="s">
        <v>2606</v>
      </c>
      <c s="36" t="s">
        <v>244</v>
      </c>
      <c s="37">
        <v>1</v>
      </c>
      <c s="36">
        <v>0</v>
      </c>
      <c s="36">
        <f>ROUND(G145*H145,6)</f>
      </c>
      <c r="L145" s="38">
        <v>0</v>
      </c>
      <c s="32">
        <f>ROUND(ROUND(L145,2)*ROUND(G145,3),2)</f>
      </c>
      <c s="36" t="s">
        <v>55</v>
      </c>
      <c>
        <f>(M145*21)/100</f>
      </c>
      <c t="s">
        <v>28</v>
      </c>
    </row>
    <row r="146" spans="1:5" ht="12.75">
      <c r="A146" s="35" t="s">
        <v>56</v>
      </c>
      <c r="E146" s="39" t="s">
        <v>2606</v>
      </c>
    </row>
    <row r="147" spans="1:5" ht="12.75">
      <c r="A147" s="35" t="s">
        <v>57</v>
      </c>
      <c r="E147" s="40" t="s">
        <v>2512</v>
      </c>
    </row>
    <row r="148" spans="1:5" ht="12.75">
      <c r="A148" t="s">
        <v>59</v>
      </c>
      <c r="E148" s="39" t="s">
        <v>2607</v>
      </c>
    </row>
    <row r="149" spans="1:16" ht="12.75">
      <c r="A149" t="s">
        <v>50</v>
      </c>
      <c s="34" t="s">
        <v>511</v>
      </c>
      <c s="34" t="s">
        <v>2608</v>
      </c>
      <c s="35" t="s">
        <v>5</v>
      </c>
      <c s="6" t="s">
        <v>2609</v>
      </c>
      <c s="36" t="s">
        <v>244</v>
      </c>
      <c s="37">
        <v>1</v>
      </c>
      <c s="36">
        <v>0</v>
      </c>
      <c s="36">
        <f>ROUND(G149*H149,6)</f>
      </c>
      <c r="L149" s="38">
        <v>0</v>
      </c>
      <c s="32">
        <f>ROUND(ROUND(L149,2)*ROUND(G149,3),2)</f>
      </c>
      <c s="36" t="s">
        <v>55</v>
      </c>
      <c>
        <f>(M149*21)/100</f>
      </c>
      <c t="s">
        <v>28</v>
      </c>
    </row>
    <row r="150" spans="1:5" ht="12.75">
      <c r="A150" s="35" t="s">
        <v>56</v>
      </c>
      <c r="E150" s="39" t="s">
        <v>2609</v>
      </c>
    </row>
    <row r="151" spans="1:5" ht="12.75">
      <c r="A151" s="35" t="s">
        <v>57</v>
      </c>
      <c r="E151" s="40" t="s">
        <v>2512</v>
      </c>
    </row>
    <row r="152" spans="1:5" ht="12.75">
      <c r="A152" t="s">
        <v>59</v>
      </c>
      <c r="E152" s="39" t="s">
        <v>2607</v>
      </c>
    </row>
    <row r="153" spans="1:16" ht="12.75">
      <c r="A153" t="s">
        <v>50</v>
      </c>
      <c s="34" t="s">
        <v>516</v>
      </c>
      <c s="34" t="s">
        <v>2610</v>
      </c>
      <c s="35" t="s">
        <v>5</v>
      </c>
      <c s="6" t="s">
        <v>2611</v>
      </c>
      <c s="36" t="s">
        <v>244</v>
      </c>
      <c s="37">
        <v>1</v>
      </c>
      <c s="36">
        <v>0</v>
      </c>
      <c s="36">
        <f>ROUND(G153*H153,6)</f>
      </c>
      <c r="L153" s="38">
        <v>0</v>
      </c>
      <c s="32">
        <f>ROUND(ROUND(L153,2)*ROUND(G153,3),2)</f>
      </c>
      <c s="36" t="s">
        <v>55</v>
      </c>
      <c>
        <f>(M153*21)/100</f>
      </c>
      <c t="s">
        <v>28</v>
      </c>
    </row>
    <row r="154" spans="1:5" ht="12.75">
      <c r="A154" s="35" t="s">
        <v>56</v>
      </c>
      <c r="E154" s="39" t="s">
        <v>2611</v>
      </c>
    </row>
    <row r="155" spans="1:5" ht="12.75">
      <c r="A155" s="35" t="s">
        <v>57</v>
      </c>
      <c r="E155" s="40" t="s">
        <v>2512</v>
      </c>
    </row>
    <row r="156" spans="1:5" ht="12.75">
      <c r="A156" t="s">
        <v>59</v>
      </c>
      <c r="E156" s="39" t="s">
        <v>2607</v>
      </c>
    </row>
    <row r="157" spans="1:16" ht="12.75">
      <c r="A157" t="s">
        <v>50</v>
      </c>
      <c s="34" t="s">
        <v>520</v>
      </c>
      <c s="34" t="s">
        <v>2612</v>
      </c>
      <c s="35" t="s">
        <v>5</v>
      </c>
      <c s="6" t="s">
        <v>2613</v>
      </c>
      <c s="36" t="s">
        <v>244</v>
      </c>
      <c s="37">
        <v>1</v>
      </c>
      <c s="36">
        <v>0</v>
      </c>
      <c s="36">
        <f>ROUND(G157*H157,6)</f>
      </c>
      <c r="L157" s="38">
        <v>0</v>
      </c>
      <c s="32">
        <f>ROUND(ROUND(L157,2)*ROUND(G157,3),2)</f>
      </c>
      <c s="36" t="s">
        <v>55</v>
      </c>
      <c>
        <f>(M157*21)/100</f>
      </c>
      <c t="s">
        <v>28</v>
      </c>
    </row>
    <row r="158" spans="1:5" ht="12.75">
      <c r="A158" s="35" t="s">
        <v>56</v>
      </c>
      <c r="E158" s="39" t="s">
        <v>2613</v>
      </c>
    </row>
    <row r="159" spans="1:5" ht="25.5">
      <c r="A159" s="35" t="s">
        <v>57</v>
      </c>
      <c r="E159" s="40" t="s">
        <v>2614</v>
      </c>
    </row>
    <row r="160" spans="1:5" ht="12.75">
      <c r="A160" t="s">
        <v>59</v>
      </c>
      <c r="E160" s="39" t="s">
        <v>2615</v>
      </c>
    </row>
    <row r="161" spans="1:16" ht="12.75">
      <c r="A161" t="s">
        <v>50</v>
      </c>
      <c s="34" t="s">
        <v>524</v>
      </c>
      <c s="34" t="s">
        <v>2616</v>
      </c>
      <c s="35" t="s">
        <v>5</v>
      </c>
      <c s="6" t="s">
        <v>2617</v>
      </c>
      <c s="36" t="s">
        <v>244</v>
      </c>
      <c s="37">
        <v>1</v>
      </c>
      <c s="36">
        <v>0</v>
      </c>
      <c s="36">
        <f>ROUND(G161*H161,6)</f>
      </c>
      <c r="L161" s="38">
        <v>0</v>
      </c>
      <c s="32">
        <f>ROUND(ROUND(L161,2)*ROUND(G161,3),2)</f>
      </c>
      <c s="36" t="s">
        <v>55</v>
      </c>
      <c>
        <f>(M161*21)/100</f>
      </c>
      <c t="s">
        <v>28</v>
      </c>
    </row>
    <row r="162" spans="1:5" ht="12.75">
      <c r="A162" s="35" t="s">
        <v>56</v>
      </c>
      <c r="E162" s="39" t="s">
        <v>2617</v>
      </c>
    </row>
    <row r="163" spans="1:5" ht="12.75">
      <c r="A163" s="35" t="s">
        <v>57</v>
      </c>
      <c r="E163" s="40" t="s">
        <v>2618</v>
      </c>
    </row>
    <row r="164" spans="1:5" ht="12.75">
      <c r="A164" t="s">
        <v>59</v>
      </c>
      <c r="E164" s="39" t="s">
        <v>5</v>
      </c>
    </row>
    <row r="165" spans="1:16" ht="12.75">
      <c r="A165" t="s">
        <v>50</v>
      </c>
      <c s="34" t="s">
        <v>526</v>
      </c>
      <c s="34" t="s">
        <v>2619</v>
      </c>
      <c s="35" t="s">
        <v>5</v>
      </c>
      <c s="6" t="s">
        <v>2620</v>
      </c>
      <c s="36" t="s">
        <v>244</v>
      </c>
      <c s="37">
        <v>2</v>
      </c>
      <c s="36">
        <v>0</v>
      </c>
      <c s="36">
        <f>ROUND(G165*H165,6)</f>
      </c>
      <c r="L165" s="38">
        <v>0</v>
      </c>
      <c s="32">
        <f>ROUND(ROUND(L165,2)*ROUND(G165,3),2)</f>
      </c>
      <c s="36" t="s">
        <v>55</v>
      </c>
      <c>
        <f>(M165*21)/100</f>
      </c>
      <c t="s">
        <v>28</v>
      </c>
    </row>
    <row r="166" spans="1:5" ht="12.75">
      <c r="A166" s="35" t="s">
        <v>56</v>
      </c>
      <c r="E166" s="39" t="s">
        <v>2620</v>
      </c>
    </row>
    <row r="167" spans="1:5" ht="12.75">
      <c r="A167" s="35" t="s">
        <v>57</v>
      </c>
      <c r="E167" s="40" t="s">
        <v>2523</v>
      </c>
    </row>
    <row r="168" spans="1:5" ht="12.75">
      <c r="A168" t="s">
        <v>59</v>
      </c>
      <c r="E168" s="39" t="s">
        <v>5</v>
      </c>
    </row>
    <row r="169" spans="1:16" ht="12.75">
      <c r="A169" t="s">
        <v>50</v>
      </c>
      <c s="34" t="s">
        <v>531</v>
      </c>
      <c s="34" t="s">
        <v>2621</v>
      </c>
      <c s="35" t="s">
        <v>5</v>
      </c>
      <c s="6" t="s">
        <v>2622</v>
      </c>
      <c s="36" t="s">
        <v>244</v>
      </c>
      <c s="37">
        <v>4</v>
      </c>
      <c s="36">
        <v>0</v>
      </c>
      <c s="36">
        <f>ROUND(G169*H169,6)</f>
      </c>
      <c r="L169" s="38">
        <v>0</v>
      </c>
      <c s="32">
        <f>ROUND(ROUND(L169,2)*ROUND(G169,3),2)</f>
      </c>
      <c s="36" t="s">
        <v>55</v>
      </c>
      <c>
        <f>(M169*21)/100</f>
      </c>
      <c t="s">
        <v>28</v>
      </c>
    </row>
    <row r="170" spans="1:5" ht="12.75">
      <c r="A170" s="35" t="s">
        <v>56</v>
      </c>
      <c r="E170" s="39" t="s">
        <v>2622</v>
      </c>
    </row>
    <row r="171" spans="1:5" ht="51">
      <c r="A171" s="35" t="s">
        <v>57</v>
      </c>
      <c r="E171" s="40" t="s">
        <v>2623</v>
      </c>
    </row>
    <row r="172" spans="1:5" ht="12.75">
      <c r="A172" t="s">
        <v>59</v>
      </c>
      <c r="E172" s="39" t="s">
        <v>5</v>
      </c>
    </row>
    <row r="173" spans="1:16" ht="12.75">
      <c r="A173" t="s">
        <v>50</v>
      </c>
      <c s="34" t="s">
        <v>535</v>
      </c>
      <c s="34" t="s">
        <v>2624</v>
      </c>
      <c s="35" t="s">
        <v>5</v>
      </c>
      <c s="6" t="s">
        <v>2625</v>
      </c>
      <c s="36" t="s">
        <v>244</v>
      </c>
      <c s="37">
        <v>10</v>
      </c>
      <c s="36">
        <v>0</v>
      </c>
      <c s="36">
        <f>ROUND(G173*H173,6)</f>
      </c>
      <c r="L173" s="38">
        <v>0</v>
      </c>
      <c s="32">
        <f>ROUND(ROUND(L173,2)*ROUND(G173,3),2)</f>
      </c>
      <c s="36" t="s">
        <v>55</v>
      </c>
      <c>
        <f>(M173*21)/100</f>
      </c>
      <c t="s">
        <v>28</v>
      </c>
    </row>
    <row r="174" spans="1:5" ht="12.75">
      <c r="A174" s="35" t="s">
        <v>56</v>
      </c>
      <c r="E174" s="39" t="s">
        <v>2625</v>
      </c>
    </row>
    <row r="175" spans="1:5" ht="38.25">
      <c r="A175" s="35" t="s">
        <v>57</v>
      </c>
      <c r="E175" s="40" t="s">
        <v>2626</v>
      </c>
    </row>
    <row r="176" spans="1:5" ht="12.75">
      <c r="A176" t="s">
        <v>59</v>
      </c>
      <c r="E176" s="39" t="s">
        <v>5</v>
      </c>
    </row>
    <row r="177" spans="1:16" ht="12.75">
      <c r="A177" t="s">
        <v>50</v>
      </c>
      <c s="34" t="s">
        <v>539</v>
      </c>
      <c s="34" t="s">
        <v>2627</v>
      </c>
      <c s="35" t="s">
        <v>5</v>
      </c>
      <c s="6" t="s">
        <v>2628</v>
      </c>
      <c s="36" t="s">
        <v>244</v>
      </c>
      <c s="37">
        <v>4</v>
      </c>
      <c s="36">
        <v>0</v>
      </c>
      <c s="36">
        <f>ROUND(G177*H177,6)</f>
      </c>
      <c r="L177" s="38">
        <v>0</v>
      </c>
      <c s="32">
        <f>ROUND(ROUND(L177,2)*ROUND(G177,3),2)</f>
      </c>
      <c s="36" t="s">
        <v>55</v>
      </c>
      <c>
        <f>(M177*21)/100</f>
      </c>
      <c t="s">
        <v>28</v>
      </c>
    </row>
    <row r="178" spans="1:5" ht="12.75">
      <c r="A178" s="35" t="s">
        <v>56</v>
      </c>
      <c r="E178" s="39" t="s">
        <v>2628</v>
      </c>
    </row>
    <row r="179" spans="1:5" ht="51">
      <c r="A179" s="35" t="s">
        <v>57</v>
      </c>
      <c r="E179" s="40" t="s">
        <v>2629</v>
      </c>
    </row>
    <row r="180" spans="1:5" ht="12.75">
      <c r="A180" t="s">
        <v>59</v>
      </c>
      <c r="E180" s="39" t="s">
        <v>5</v>
      </c>
    </row>
    <row r="181" spans="1:16" ht="12.75">
      <c r="A181" t="s">
        <v>50</v>
      </c>
      <c s="34" t="s">
        <v>543</v>
      </c>
      <c s="34" t="s">
        <v>2630</v>
      </c>
      <c s="35" t="s">
        <v>5</v>
      </c>
      <c s="6" t="s">
        <v>2631</v>
      </c>
      <c s="36" t="s">
        <v>244</v>
      </c>
      <c s="37">
        <v>15</v>
      </c>
      <c s="36">
        <v>0</v>
      </c>
      <c s="36">
        <f>ROUND(G181*H181,6)</f>
      </c>
      <c r="L181" s="38">
        <v>0</v>
      </c>
      <c s="32">
        <f>ROUND(ROUND(L181,2)*ROUND(G181,3),2)</f>
      </c>
      <c s="36" t="s">
        <v>55</v>
      </c>
      <c>
        <f>(M181*21)/100</f>
      </c>
      <c t="s">
        <v>28</v>
      </c>
    </row>
    <row r="182" spans="1:5" ht="12.75">
      <c r="A182" s="35" t="s">
        <v>56</v>
      </c>
      <c r="E182" s="39" t="s">
        <v>2631</v>
      </c>
    </row>
    <row r="183" spans="1:5" ht="51">
      <c r="A183" s="35" t="s">
        <v>57</v>
      </c>
      <c r="E183" s="40" t="s">
        <v>2632</v>
      </c>
    </row>
    <row r="184" spans="1:5" ht="12.75">
      <c r="A184" t="s">
        <v>59</v>
      </c>
      <c r="E184" s="39" t="s">
        <v>5</v>
      </c>
    </row>
    <row r="185" spans="1:16" ht="12.75">
      <c r="A185" t="s">
        <v>50</v>
      </c>
      <c s="34" t="s">
        <v>547</v>
      </c>
      <c s="34" t="s">
        <v>2633</v>
      </c>
      <c s="35" t="s">
        <v>5</v>
      </c>
      <c s="6" t="s">
        <v>2634</v>
      </c>
      <c s="36" t="s">
        <v>244</v>
      </c>
      <c s="37">
        <v>3</v>
      </c>
      <c s="36">
        <v>0</v>
      </c>
      <c s="36">
        <f>ROUND(G185*H185,6)</f>
      </c>
      <c r="L185" s="38">
        <v>0</v>
      </c>
      <c s="32">
        <f>ROUND(ROUND(L185,2)*ROUND(G185,3),2)</f>
      </c>
      <c s="36" t="s">
        <v>55</v>
      </c>
      <c>
        <f>(M185*21)/100</f>
      </c>
      <c t="s">
        <v>28</v>
      </c>
    </row>
    <row r="186" spans="1:5" ht="12.75">
      <c r="A186" s="35" t="s">
        <v>56</v>
      </c>
      <c r="E186" s="39" t="s">
        <v>2634</v>
      </c>
    </row>
    <row r="187" spans="1:5" ht="12.75">
      <c r="A187" s="35" t="s">
        <v>57</v>
      </c>
      <c r="E187" s="40" t="s">
        <v>2583</v>
      </c>
    </row>
    <row r="188" spans="1:5" ht="25.5">
      <c r="A188" t="s">
        <v>59</v>
      </c>
      <c r="E188" s="39" t="s">
        <v>2635</v>
      </c>
    </row>
    <row r="189" spans="1:16" ht="12.75">
      <c r="A189" t="s">
        <v>50</v>
      </c>
      <c s="34" t="s">
        <v>550</v>
      </c>
      <c s="34" t="s">
        <v>2636</v>
      </c>
      <c s="35" t="s">
        <v>5</v>
      </c>
      <c s="6" t="s">
        <v>2637</v>
      </c>
      <c s="36" t="s">
        <v>244</v>
      </c>
      <c s="37">
        <v>2</v>
      </c>
      <c s="36">
        <v>0</v>
      </c>
      <c s="36">
        <f>ROUND(G189*H189,6)</f>
      </c>
      <c r="L189" s="38">
        <v>0</v>
      </c>
      <c s="32">
        <f>ROUND(ROUND(L189,2)*ROUND(G189,3),2)</f>
      </c>
      <c s="36" t="s">
        <v>55</v>
      </c>
      <c>
        <f>(M189*21)/100</f>
      </c>
      <c t="s">
        <v>28</v>
      </c>
    </row>
    <row r="190" spans="1:5" ht="12.75">
      <c r="A190" s="35" t="s">
        <v>56</v>
      </c>
      <c r="E190" s="39" t="s">
        <v>2637</v>
      </c>
    </row>
    <row r="191" spans="1:5" ht="12.75">
      <c r="A191" s="35" t="s">
        <v>57</v>
      </c>
      <c r="E191" s="40" t="s">
        <v>2523</v>
      </c>
    </row>
    <row r="192" spans="1:5" ht="12.75">
      <c r="A192" t="s">
        <v>59</v>
      </c>
      <c r="E192" s="39" t="s">
        <v>2638</v>
      </c>
    </row>
    <row r="193" spans="1:16" ht="12.75">
      <c r="A193" t="s">
        <v>50</v>
      </c>
      <c s="34" t="s">
        <v>554</v>
      </c>
      <c s="34" t="s">
        <v>2639</v>
      </c>
      <c s="35" t="s">
        <v>5</v>
      </c>
      <c s="6" t="s">
        <v>2640</v>
      </c>
      <c s="36" t="s">
        <v>244</v>
      </c>
      <c s="37">
        <v>3</v>
      </c>
      <c s="36">
        <v>0</v>
      </c>
      <c s="36">
        <f>ROUND(G193*H193,6)</f>
      </c>
      <c r="L193" s="38">
        <v>0</v>
      </c>
      <c s="32">
        <f>ROUND(ROUND(L193,2)*ROUND(G193,3),2)</f>
      </c>
      <c s="36" t="s">
        <v>55</v>
      </c>
      <c>
        <f>(M193*21)/100</f>
      </c>
      <c t="s">
        <v>28</v>
      </c>
    </row>
    <row r="194" spans="1:5" ht="12.75">
      <c r="A194" s="35" t="s">
        <v>56</v>
      </c>
      <c r="E194" s="39" t="s">
        <v>2640</v>
      </c>
    </row>
    <row r="195" spans="1:5" ht="12.75">
      <c r="A195" s="35" t="s">
        <v>57</v>
      </c>
      <c r="E195" s="40" t="s">
        <v>2583</v>
      </c>
    </row>
    <row r="196" spans="1:5" ht="12.75">
      <c r="A196" t="s">
        <v>59</v>
      </c>
      <c r="E196" s="39" t="s">
        <v>2638</v>
      </c>
    </row>
    <row r="197" spans="1:16" ht="12.75">
      <c r="A197" t="s">
        <v>50</v>
      </c>
      <c s="34" t="s">
        <v>558</v>
      </c>
      <c s="34" t="s">
        <v>2641</v>
      </c>
      <c s="35" t="s">
        <v>5</v>
      </c>
      <c s="6" t="s">
        <v>2642</v>
      </c>
      <c s="36" t="s">
        <v>244</v>
      </c>
      <c s="37">
        <v>3</v>
      </c>
      <c s="36">
        <v>0</v>
      </c>
      <c s="36">
        <f>ROUND(G197*H197,6)</f>
      </c>
      <c r="L197" s="38">
        <v>0</v>
      </c>
      <c s="32">
        <f>ROUND(ROUND(L197,2)*ROUND(G197,3),2)</f>
      </c>
      <c s="36" t="s">
        <v>55</v>
      </c>
      <c>
        <f>(M197*21)/100</f>
      </c>
      <c t="s">
        <v>28</v>
      </c>
    </row>
    <row r="198" spans="1:5" ht="12.75">
      <c r="A198" s="35" t="s">
        <v>56</v>
      </c>
      <c r="E198" s="39" t="s">
        <v>2642</v>
      </c>
    </row>
    <row r="199" spans="1:5" ht="12.75">
      <c r="A199" s="35" t="s">
        <v>57</v>
      </c>
      <c r="E199" s="40" t="s">
        <v>2583</v>
      </c>
    </row>
    <row r="200" spans="1:5" ht="12.75">
      <c r="A200" t="s">
        <v>59</v>
      </c>
      <c r="E200" s="39" t="s">
        <v>2638</v>
      </c>
    </row>
    <row r="201" spans="1:16" ht="12.75">
      <c r="A201" t="s">
        <v>50</v>
      </c>
      <c s="34" t="s">
        <v>563</v>
      </c>
      <c s="34" t="s">
        <v>2643</v>
      </c>
      <c s="35" t="s">
        <v>5</v>
      </c>
      <c s="6" t="s">
        <v>2644</v>
      </c>
      <c s="36" t="s">
        <v>244</v>
      </c>
      <c s="37">
        <v>2</v>
      </c>
      <c s="36">
        <v>0</v>
      </c>
      <c s="36">
        <f>ROUND(G201*H201,6)</f>
      </c>
      <c r="L201" s="38">
        <v>0</v>
      </c>
      <c s="32">
        <f>ROUND(ROUND(L201,2)*ROUND(G201,3),2)</f>
      </c>
      <c s="36" t="s">
        <v>55</v>
      </c>
      <c>
        <f>(M201*21)/100</f>
      </c>
      <c t="s">
        <v>28</v>
      </c>
    </row>
    <row r="202" spans="1:5" ht="12.75">
      <c r="A202" s="35" t="s">
        <v>56</v>
      </c>
      <c r="E202" s="39" t="s">
        <v>2644</v>
      </c>
    </row>
    <row r="203" spans="1:5" ht="12.75">
      <c r="A203" s="35" t="s">
        <v>57</v>
      </c>
      <c r="E203" s="40" t="s">
        <v>2523</v>
      </c>
    </row>
    <row r="204" spans="1:5" ht="12.75">
      <c r="A204" t="s">
        <v>59</v>
      </c>
      <c r="E204" s="39" t="s">
        <v>2645</v>
      </c>
    </row>
    <row r="205" spans="1:16" ht="12.75">
      <c r="A205" t="s">
        <v>50</v>
      </c>
      <c s="34" t="s">
        <v>567</v>
      </c>
      <c s="34" t="s">
        <v>2646</v>
      </c>
      <c s="35" t="s">
        <v>5</v>
      </c>
      <c s="6" t="s">
        <v>2647</v>
      </c>
      <c s="36" t="s">
        <v>244</v>
      </c>
      <c s="37">
        <v>2</v>
      </c>
      <c s="36">
        <v>0</v>
      </c>
      <c s="36">
        <f>ROUND(G205*H205,6)</f>
      </c>
      <c r="L205" s="38">
        <v>0</v>
      </c>
      <c s="32">
        <f>ROUND(ROUND(L205,2)*ROUND(G205,3),2)</f>
      </c>
      <c s="36" t="s">
        <v>55</v>
      </c>
      <c>
        <f>(M205*21)/100</f>
      </c>
      <c t="s">
        <v>28</v>
      </c>
    </row>
    <row r="206" spans="1:5" ht="12.75">
      <c r="A206" s="35" t="s">
        <v>56</v>
      </c>
      <c r="E206" s="39" t="s">
        <v>2647</v>
      </c>
    </row>
    <row r="207" spans="1:5" ht="12.75">
      <c r="A207" s="35" t="s">
        <v>57</v>
      </c>
      <c r="E207" s="40" t="s">
        <v>2523</v>
      </c>
    </row>
    <row r="208" spans="1:5" ht="12.75">
      <c r="A208" t="s">
        <v>59</v>
      </c>
      <c r="E208" s="39" t="s">
        <v>2645</v>
      </c>
    </row>
    <row r="209" spans="1:16" ht="12.75">
      <c r="A209" t="s">
        <v>50</v>
      </c>
      <c s="34" t="s">
        <v>138</v>
      </c>
      <c s="34" t="s">
        <v>2648</v>
      </c>
      <c s="35" t="s">
        <v>5</v>
      </c>
      <c s="6" t="s">
        <v>2649</v>
      </c>
      <c s="36" t="s">
        <v>244</v>
      </c>
      <c s="37">
        <v>20</v>
      </c>
      <c s="36">
        <v>0</v>
      </c>
      <c s="36">
        <f>ROUND(G209*H209,6)</f>
      </c>
      <c r="L209" s="38">
        <v>0</v>
      </c>
      <c s="32">
        <f>ROUND(ROUND(L209,2)*ROUND(G209,3),2)</f>
      </c>
      <c s="36" t="s">
        <v>55</v>
      </c>
      <c>
        <f>(M209*21)/100</f>
      </c>
      <c t="s">
        <v>28</v>
      </c>
    </row>
    <row r="210" spans="1:5" ht="12.75">
      <c r="A210" s="35" t="s">
        <v>56</v>
      </c>
      <c r="E210" s="39" t="s">
        <v>2649</v>
      </c>
    </row>
    <row r="211" spans="1:5" ht="38.25">
      <c r="A211" s="35" t="s">
        <v>57</v>
      </c>
      <c r="E211" s="40" t="s">
        <v>2650</v>
      </c>
    </row>
    <row r="212" spans="1:5" ht="12.75">
      <c r="A212" t="s">
        <v>59</v>
      </c>
      <c r="E212" s="39" t="s">
        <v>5</v>
      </c>
    </row>
    <row r="213" spans="1:16" ht="12.75">
      <c r="A213" t="s">
        <v>50</v>
      </c>
      <c s="34" t="s">
        <v>573</v>
      </c>
      <c s="34" t="s">
        <v>2651</v>
      </c>
      <c s="35" t="s">
        <v>5</v>
      </c>
      <c s="6" t="s">
        <v>2652</v>
      </c>
      <c s="36" t="s">
        <v>244</v>
      </c>
      <c s="37">
        <v>20</v>
      </c>
      <c s="36">
        <v>0</v>
      </c>
      <c s="36">
        <f>ROUND(G213*H213,6)</f>
      </c>
      <c r="L213" s="38">
        <v>0</v>
      </c>
      <c s="32">
        <f>ROUND(ROUND(L213,2)*ROUND(G213,3),2)</f>
      </c>
      <c s="36" t="s">
        <v>55</v>
      </c>
      <c>
        <f>(M213*21)/100</f>
      </c>
      <c t="s">
        <v>28</v>
      </c>
    </row>
    <row r="214" spans="1:5" ht="12.75">
      <c r="A214" s="35" t="s">
        <v>56</v>
      </c>
      <c r="E214" s="39" t="s">
        <v>2652</v>
      </c>
    </row>
    <row r="215" spans="1:5" ht="38.25">
      <c r="A215" s="35" t="s">
        <v>57</v>
      </c>
      <c r="E215" s="40" t="s">
        <v>2653</v>
      </c>
    </row>
    <row r="216" spans="1:5" ht="12.75">
      <c r="A216" t="s">
        <v>59</v>
      </c>
      <c r="E216" s="39" t="s">
        <v>5</v>
      </c>
    </row>
    <row r="217" spans="1:16" ht="25.5">
      <c r="A217" t="s">
        <v>50</v>
      </c>
      <c s="34" t="s">
        <v>576</v>
      </c>
      <c s="34" t="s">
        <v>2654</v>
      </c>
      <c s="35" t="s">
        <v>5</v>
      </c>
      <c s="6" t="s">
        <v>2655</v>
      </c>
      <c s="36" t="s">
        <v>244</v>
      </c>
      <c s="37">
        <v>20</v>
      </c>
      <c s="36">
        <v>0</v>
      </c>
      <c s="36">
        <f>ROUND(G217*H217,6)</f>
      </c>
      <c r="L217" s="38">
        <v>0</v>
      </c>
      <c s="32">
        <f>ROUND(ROUND(L217,2)*ROUND(G217,3),2)</f>
      </c>
      <c s="36" t="s">
        <v>55</v>
      </c>
      <c>
        <f>(M217*21)/100</f>
      </c>
      <c t="s">
        <v>28</v>
      </c>
    </row>
    <row r="218" spans="1:5" ht="25.5">
      <c r="A218" s="35" t="s">
        <v>56</v>
      </c>
      <c r="E218" s="39" t="s">
        <v>2655</v>
      </c>
    </row>
    <row r="219" spans="1:5" ht="51">
      <c r="A219" s="35" t="s">
        <v>57</v>
      </c>
      <c r="E219" s="40" t="s">
        <v>2656</v>
      </c>
    </row>
    <row r="220" spans="1:5" ht="12.75">
      <c r="A220" t="s">
        <v>59</v>
      </c>
      <c r="E220" s="39" t="s">
        <v>5</v>
      </c>
    </row>
    <row r="221" spans="1:16" ht="25.5">
      <c r="A221" t="s">
        <v>50</v>
      </c>
      <c s="34" t="s">
        <v>579</v>
      </c>
      <c s="34" t="s">
        <v>2657</v>
      </c>
      <c s="35" t="s">
        <v>5</v>
      </c>
      <c s="6" t="s">
        <v>2658</v>
      </c>
      <c s="36" t="s">
        <v>244</v>
      </c>
      <c s="37">
        <v>18</v>
      </c>
      <c s="36">
        <v>0</v>
      </c>
      <c s="36">
        <f>ROUND(G221*H221,6)</f>
      </c>
      <c r="L221" s="38">
        <v>0</v>
      </c>
      <c s="32">
        <f>ROUND(ROUND(L221,2)*ROUND(G221,3),2)</f>
      </c>
      <c s="36" t="s">
        <v>55</v>
      </c>
      <c>
        <f>(M221*21)/100</f>
      </c>
      <c t="s">
        <v>28</v>
      </c>
    </row>
    <row r="222" spans="1:5" ht="25.5">
      <c r="A222" s="35" t="s">
        <v>56</v>
      </c>
      <c r="E222" s="39" t="s">
        <v>2658</v>
      </c>
    </row>
    <row r="223" spans="1:5" ht="12.75">
      <c r="A223" s="35" t="s">
        <v>57</v>
      </c>
      <c r="E223" s="40" t="s">
        <v>2659</v>
      </c>
    </row>
    <row r="224" spans="1:5" ht="12.75">
      <c r="A224" t="s">
        <v>59</v>
      </c>
      <c r="E224" s="39" t="s">
        <v>5</v>
      </c>
    </row>
    <row r="225" spans="1:16" ht="12.75">
      <c r="A225" t="s">
        <v>50</v>
      </c>
      <c s="34" t="s">
        <v>582</v>
      </c>
      <c s="34" t="s">
        <v>2660</v>
      </c>
      <c s="35" t="s">
        <v>5</v>
      </c>
      <c s="6" t="s">
        <v>2661</v>
      </c>
      <c s="36" t="s">
        <v>244</v>
      </c>
      <c s="37">
        <v>6</v>
      </c>
      <c s="36">
        <v>0</v>
      </c>
      <c s="36">
        <f>ROUND(G225*H225,6)</f>
      </c>
      <c r="L225" s="38">
        <v>0</v>
      </c>
      <c s="32">
        <f>ROUND(ROUND(L225,2)*ROUND(G225,3),2)</f>
      </c>
      <c s="36" t="s">
        <v>55</v>
      </c>
      <c>
        <f>(M225*21)/100</f>
      </c>
      <c t="s">
        <v>28</v>
      </c>
    </row>
    <row r="226" spans="1:5" ht="12.75">
      <c r="A226" s="35" t="s">
        <v>56</v>
      </c>
      <c r="E226" s="39" t="s">
        <v>2661</v>
      </c>
    </row>
    <row r="227" spans="1:5" ht="89.25">
      <c r="A227" s="35" t="s">
        <v>57</v>
      </c>
      <c r="E227" s="40" t="s">
        <v>2662</v>
      </c>
    </row>
    <row r="228" spans="1:5" ht="12.75">
      <c r="A228" t="s">
        <v>59</v>
      </c>
      <c r="E228" s="39" t="s">
        <v>2663</v>
      </c>
    </row>
    <row r="229" spans="1:16" ht="12.75">
      <c r="A229" t="s">
        <v>50</v>
      </c>
      <c s="34" t="s">
        <v>585</v>
      </c>
      <c s="34" t="s">
        <v>2664</v>
      </c>
      <c s="35" t="s">
        <v>5</v>
      </c>
      <c s="6" t="s">
        <v>2665</v>
      </c>
      <c s="36" t="s">
        <v>244</v>
      </c>
      <c s="37">
        <v>3</v>
      </c>
      <c s="36">
        <v>0</v>
      </c>
      <c s="36">
        <f>ROUND(G229*H229,6)</f>
      </c>
      <c r="L229" s="38">
        <v>0</v>
      </c>
      <c s="32">
        <f>ROUND(ROUND(L229,2)*ROUND(G229,3),2)</f>
      </c>
      <c s="36" t="s">
        <v>55</v>
      </c>
      <c>
        <f>(M229*21)/100</f>
      </c>
      <c t="s">
        <v>28</v>
      </c>
    </row>
    <row r="230" spans="1:5" ht="12.75">
      <c r="A230" s="35" t="s">
        <v>56</v>
      </c>
      <c r="E230" s="39" t="s">
        <v>2665</v>
      </c>
    </row>
    <row r="231" spans="1:5" ht="63.75">
      <c r="A231" s="35" t="s">
        <v>57</v>
      </c>
      <c r="E231" s="40" t="s">
        <v>2666</v>
      </c>
    </row>
    <row r="232" spans="1:5" ht="12.75">
      <c r="A232" t="s">
        <v>59</v>
      </c>
      <c r="E232" s="39" t="s">
        <v>2663</v>
      </c>
    </row>
    <row r="233" spans="1:16" ht="12.75">
      <c r="A233" t="s">
        <v>50</v>
      </c>
      <c s="34" t="s">
        <v>588</v>
      </c>
      <c s="34" t="s">
        <v>2667</v>
      </c>
      <c s="35" t="s">
        <v>5</v>
      </c>
      <c s="6" t="s">
        <v>2668</v>
      </c>
      <c s="36" t="s">
        <v>244</v>
      </c>
      <c s="37">
        <v>1</v>
      </c>
      <c s="36">
        <v>0</v>
      </c>
      <c s="36">
        <f>ROUND(G233*H233,6)</f>
      </c>
      <c r="L233" s="38">
        <v>0</v>
      </c>
      <c s="32">
        <f>ROUND(ROUND(L233,2)*ROUND(G233,3),2)</f>
      </c>
      <c s="36" t="s">
        <v>55</v>
      </c>
      <c>
        <f>(M233*21)/100</f>
      </c>
      <c t="s">
        <v>28</v>
      </c>
    </row>
    <row r="234" spans="1:5" ht="12.75">
      <c r="A234" s="35" t="s">
        <v>56</v>
      </c>
      <c r="E234" s="39" t="s">
        <v>2668</v>
      </c>
    </row>
    <row r="235" spans="1:5" ht="25.5">
      <c r="A235" s="35" t="s">
        <v>57</v>
      </c>
      <c r="E235" s="40" t="s">
        <v>2669</v>
      </c>
    </row>
    <row r="236" spans="1:5" ht="12.75">
      <c r="A236" t="s">
        <v>59</v>
      </c>
      <c r="E236" s="39" t="s">
        <v>2663</v>
      </c>
    </row>
    <row r="237" spans="1:16" ht="12.75">
      <c r="A237" t="s">
        <v>50</v>
      </c>
      <c s="34" t="s">
        <v>591</v>
      </c>
      <c s="34" t="s">
        <v>2670</v>
      </c>
      <c s="35" t="s">
        <v>5</v>
      </c>
      <c s="6" t="s">
        <v>2671</v>
      </c>
      <c s="36" t="s">
        <v>244</v>
      </c>
      <c s="37">
        <v>1</v>
      </c>
      <c s="36">
        <v>0</v>
      </c>
      <c s="36">
        <f>ROUND(G237*H237,6)</f>
      </c>
      <c r="L237" s="38">
        <v>0</v>
      </c>
      <c s="32">
        <f>ROUND(ROUND(L237,2)*ROUND(G237,3),2)</f>
      </c>
      <c s="36" t="s">
        <v>55</v>
      </c>
      <c>
        <f>(M237*21)/100</f>
      </c>
      <c t="s">
        <v>28</v>
      </c>
    </row>
    <row r="238" spans="1:5" ht="12.75">
      <c r="A238" s="35" t="s">
        <v>56</v>
      </c>
      <c r="E238" s="39" t="s">
        <v>2671</v>
      </c>
    </row>
    <row r="239" spans="1:5" ht="25.5">
      <c r="A239" s="35" t="s">
        <v>57</v>
      </c>
      <c r="E239" s="40" t="s">
        <v>2669</v>
      </c>
    </row>
    <row r="240" spans="1:5" ht="12.75">
      <c r="A240" t="s">
        <v>59</v>
      </c>
      <c r="E240" s="39" t="s">
        <v>2663</v>
      </c>
    </row>
    <row r="241" spans="1:16" ht="12.75">
      <c r="A241" t="s">
        <v>50</v>
      </c>
      <c s="34" t="s">
        <v>594</v>
      </c>
      <c s="34" t="s">
        <v>2672</v>
      </c>
      <c s="35" t="s">
        <v>5</v>
      </c>
      <c s="6" t="s">
        <v>2673</v>
      </c>
      <c s="36" t="s">
        <v>244</v>
      </c>
      <c s="37">
        <v>1</v>
      </c>
      <c s="36">
        <v>0</v>
      </c>
      <c s="36">
        <f>ROUND(G241*H241,6)</f>
      </c>
      <c r="L241" s="38">
        <v>0</v>
      </c>
      <c s="32">
        <f>ROUND(ROUND(L241,2)*ROUND(G241,3),2)</f>
      </c>
      <c s="36" t="s">
        <v>55</v>
      </c>
      <c>
        <f>(M241*21)/100</f>
      </c>
      <c t="s">
        <v>28</v>
      </c>
    </row>
    <row r="242" spans="1:5" ht="12.75">
      <c r="A242" s="35" t="s">
        <v>56</v>
      </c>
      <c r="E242" s="39" t="s">
        <v>2673</v>
      </c>
    </row>
    <row r="243" spans="1:5" ht="12.75">
      <c r="A243" s="35" t="s">
        <v>57</v>
      </c>
      <c r="E243" s="40" t="s">
        <v>2618</v>
      </c>
    </row>
    <row r="244" spans="1:5" ht="12.75">
      <c r="A244" t="s">
        <v>59</v>
      </c>
      <c r="E244" s="39" t="s">
        <v>2674</v>
      </c>
    </row>
    <row r="245" spans="1:16" ht="25.5">
      <c r="A245" t="s">
        <v>50</v>
      </c>
      <c s="34" t="s">
        <v>597</v>
      </c>
      <c s="34" t="s">
        <v>2675</v>
      </c>
      <c s="35" t="s">
        <v>5</v>
      </c>
      <c s="6" t="s">
        <v>2676</v>
      </c>
      <c s="36" t="s">
        <v>244</v>
      </c>
      <c s="37">
        <v>11</v>
      </c>
      <c s="36">
        <v>0</v>
      </c>
      <c s="36">
        <f>ROUND(G245*H245,6)</f>
      </c>
      <c r="L245" s="38">
        <v>0</v>
      </c>
      <c s="32">
        <f>ROUND(ROUND(L245,2)*ROUND(G245,3),2)</f>
      </c>
      <c s="36" t="s">
        <v>55</v>
      </c>
      <c>
        <f>(M245*21)/100</f>
      </c>
      <c t="s">
        <v>28</v>
      </c>
    </row>
    <row r="246" spans="1:5" ht="25.5">
      <c r="A246" s="35" t="s">
        <v>56</v>
      </c>
      <c r="E246" s="39" t="s">
        <v>2676</v>
      </c>
    </row>
    <row r="247" spans="1:5" ht="12.75">
      <c r="A247" s="35" t="s">
        <v>57</v>
      </c>
      <c r="E247" s="40" t="s">
        <v>2677</v>
      </c>
    </row>
    <row r="248" spans="1:5" ht="12.75">
      <c r="A248" t="s">
        <v>59</v>
      </c>
      <c r="E248" s="39" t="s">
        <v>5</v>
      </c>
    </row>
    <row r="249" spans="1:16" ht="25.5">
      <c r="A249" t="s">
        <v>50</v>
      </c>
      <c s="34" t="s">
        <v>600</v>
      </c>
      <c s="34" t="s">
        <v>2678</v>
      </c>
      <c s="35" t="s">
        <v>5</v>
      </c>
      <c s="6" t="s">
        <v>2679</v>
      </c>
      <c s="36" t="s">
        <v>244</v>
      </c>
      <c s="37">
        <v>10</v>
      </c>
      <c s="36">
        <v>0</v>
      </c>
      <c s="36">
        <f>ROUND(G249*H249,6)</f>
      </c>
      <c r="L249" s="38">
        <v>0</v>
      </c>
      <c s="32">
        <f>ROUND(ROUND(L249,2)*ROUND(G249,3),2)</f>
      </c>
      <c s="36" t="s">
        <v>55</v>
      </c>
      <c>
        <f>(M249*21)/100</f>
      </c>
      <c t="s">
        <v>28</v>
      </c>
    </row>
    <row r="250" spans="1:5" ht="25.5">
      <c r="A250" s="35" t="s">
        <v>56</v>
      </c>
      <c r="E250" s="39" t="s">
        <v>2679</v>
      </c>
    </row>
    <row r="251" spans="1:5" ht="12.75">
      <c r="A251" s="35" t="s">
        <v>57</v>
      </c>
      <c r="E251" s="40" t="s">
        <v>2680</v>
      </c>
    </row>
    <row r="252" spans="1:5" ht="12.75">
      <c r="A252" t="s">
        <v>59</v>
      </c>
      <c r="E252" s="39" t="s">
        <v>5</v>
      </c>
    </row>
    <row r="253" spans="1:16" ht="25.5">
      <c r="A253" t="s">
        <v>50</v>
      </c>
      <c s="34" t="s">
        <v>603</v>
      </c>
      <c s="34" t="s">
        <v>2681</v>
      </c>
      <c s="35" t="s">
        <v>5</v>
      </c>
      <c s="6" t="s">
        <v>2682</v>
      </c>
      <c s="36" t="s">
        <v>244</v>
      </c>
      <c s="37">
        <v>16</v>
      </c>
      <c s="36">
        <v>0</v>
      </c>
      <c s="36">
        <f>ROUND(G253*H253,6)</f>
      </c>
      <c r="L253" s="38">
        <v>0</v>
      </c>
      <c s="32">
        <f>ROUND(ROUND(L253,2)*ROUND(G253,3),2)</f>
      </c>
      <c s="36" t="s">
        <v>55</v>
      </c>
      <c>
        <f>(M253*21)/100</f>
      </c>
      <c t="s">
        <v>28</v>
      </c>
    </row>
    <row r="254" spans="1:5" ht="25.5">
      <c r="A254" s="35" t="s">
        <v>56</v>
      </c>
      <c r="E254" s="39" t="s">
        <v>2682</v>
      </c>
    </row>
    <row r="255" spans="1:5" ht="38.25">
      <c r="A255" s="35" t="s">
        <v>57</v>
      </c>
      <c r="E255" s="40" t="s">
        <v>2683</v>
      </c>
    </row>
    <row r="256" spans="1:5" ht="12.75">
      <c r="A256" t="s">
        <v>59</v>
      </c>
      <c r="E256" s="39" t="s">
        <v>5</v>
      </c>
    </row>
    <row r="257" spans="1:16" ht="12.75">
      <c r="A257" t="s">
        <v>50</v>
      </c>
      <c s="34" t="s">
        <v>606</v>
      </c>
      <c s="34" t="s">
        <v>2684</v>
      </c>
      <c s="35" t="s">
        <v>5</v>
      </c>
      <c s="6" t="s">
        <v>2685</v>
      </c>
      <c s="36" t="s">
        <v>244</v>
      </c>
      <c s="37">
        <v>12</v>
      </c>
      <c s="36">
        <v>0</v>
      </c>
      <c s="36">
        <f>ROUND(G257*H257,6)</f>
      </c>
      <c r="L257" s="38">
        <v>0</v>
      </c>
      <c s="32">
        <f>ROUND(ROUND(L257,2)*ROUND(G257,3),2)</f>
      </c>
      <c s="36" t="s">
        <v>55</v>
      </c>
      <c>
        <f>(M257*21)/100</f>
      </c>
      <c t="s">
        <v>28</v>
      </c>
    </row>
    <row r="258" spans="1:5" ht="12.75">
      <c r="A258" s="35" t="s">
        <v>56</v>
      </c>
      <c r="E258" s="39" t="s">
        <v>2685</v>
      </c>
    </row>
    <row r="259" spans="1:5" ht="38.25">
      <c r="A259" s="35" t="s">
        <v>57</v>
      </c>
      <c r="E259" s="40" t="s">
        <v>2686</v>
      </c>
    </row>
    <row r="260" spans="1:5" ht="12.75">
      <c r="A260" t="s">
        <v>59</v>
      </c>
      <c r="E260" s="39" t="s">
        <v>5</v>
      </c>
    </row>
    <row r="261" spans="1:16" ht="12.75">
      <c r="A261" t="s">
        <v>50</v>
      </c>
      <c s="34" t="s">
        <v>609</v>
      </c>
      <c s="34" t="s">
        <v>2687</v>
      </c>
      <c s="35" t="s">
        <v>5</v>
      </c>
      <c s="6" t="s">
        <v>2688</v>
      </c>
      <c s="36" t="s">
        <v>244</v>
      </c>
      <c s="37">
        <v>1</v>
      </c>
      <c s="36">
        <v>0</v>
      </c>
      <c s="36">
        <f>ROUND(G261*H261,6)</f>
      </c>
      <c r="L261" s="38">
        <v>0</v>
      </c>
      <c s="32">
        <f>ROUND(ROUND(L261,2)*ROUND(G261,3),2)</f>
      </c>
      <c s="36" t="s">
        <v>55</v>
      </c>
      <c>
        <f>(M261*21)/100</f>
      </c>
      <c t="s">
        <v>28</v>
      </c>
    </row>
    <row r="262" spans="1:5" ht="12.75">
      <c r="A262" s="35" t="s">
        <v>56</v>
      </c>
      <c r="E262" s="39" t="s">
        <v>2688</v>
      </c>
    </row>
    <row r="263" spans="1:5" ht="12.75">
      <c r="A263" s="35" t="s">
        <v>57</v>
      </c>
      <c r="E263" s="40" t="s">
        <v>2618</v>
      </c>
    </row>
    <row r="264" spans="1:5" ht="12.75">
      <c r="A264" t="s">
        <v>59</v>
      </c>
      <c r="E264" s="39" t="s">
        <v>5</v>
      </c>
    </row>
    <row r="265" spans="1:16" ht="12.75">
      <c r="A265" t="s">
        <v>50</v>
      </c>
      <c s="34" t="s">
        <v>613</v>
      </c>
      <c s="34" t="s">
        <v>2689</v>
      </c>
      <c s="35" t="s">
        <v>5</v>
      </c>
      <c s="6" t="s">
        <v>2690</v>
      </c>
      <c s="36" t="s">
        <v>244</v>
      </c>
      <c s="37">
        <v>11</v>
      </c>
      <c s="36">
        <v>0</v>
      </c>
      <c s="36">
        <f>ROUND(G265*H265,6)</f>
      </c>
      <c r="L265" s="38">
        <v>0</v>
      </c>
      <c s="32">
        <f>ROUND(ROUND(L265,2)*ROUND(G265,3),2)</f>
      </c>
      <c s="36" t="s">
        <v>55</v>
      </c>
      <c>
        <f>(M265*21)/100</f>
      </c>
      <c t="s">
        <v>28</v>
      </c>
    </row>
    <row r="266" spans="1:5" ht="12.75">
      <c r="A266" s="35" t="s">
        <v>56</v>
      </c>
      <c r="E266" s="39" t="s">
        <v>2690</v>
      </c>
    </row>
    <row r="267" spans="1:5" ht="51">
      <c r="A267" s="35" t="s">
        <v>57</v>
      </c>
      <c r="E267" s="40" t="s">
        <v>2691</v>
      </c>
    </row>
    <row r="268" spans="1:5" ht="12.75">
      <c r="A268" t="s">
        <v>59</v>
      </c>
      <c r="E268" s="39" t="s">
        <v>5</v>
      </c>
    </row>
    <row r="269" spans="1:16" ht="12.75">
      <c r="A269" t="s">
        <v>50</v>
      </c>
      <c s="34" t="s">
        <v>616</v>
      </c>
      <c s="34" t="s">
        <v>2692</v>
      </c>
      <c s="35" t="s">
        <v>5</v>
      </c>
      <c s="6" t="s">
        <v>2693</v>
      </c>
      <c s="36" t="s">
        <v>244</v>
      </c>
      <c s="37">
        <v>1</v>
      </c>
      <c s="36">
        <v>0</v>
      </c>
      <c s="36">
        <f>ROUND(G269*H269,6)</f>
      </c>
      <c r="L269" s="38">
        <v>0</v>
      </c>
      <c s="32">
        <f>ROUND(ROUND(L269,2)*ROUND(G269,3),2)</f>
      </c>
      <c s="36" t="s">
        <v>55</v>
      </c>
      <c>
        <f>(M269*21)/100</f>
      </c>
      <c t="s">
        <v>28</v>
      </c>
    </row>
    <row r="270" spans="1:5" ht="12.75">
      <c r="A270" s="35" t="s">
        <v>56</v>
      </c>
      <c r="E270" s="39" t="s">
        <v>2693</v>
      </c>
    </row>
    <row r="271" spans="1:5" ht="12.75">
      <c r="A271" s="35" t="s">
        <v>57</v>
      </c>
      <c r="E271" s="40" t="s">
        <v>2694</v>
      </c>
    </row>
    <row r="272" spans="1:5" ht="12.75">
      <c r="A272" t="s">
        <v>59</v>
      </c>
      <c r="E272" s="39" t="s">
        <v>5</v>
      </c>
    </row>
    <row r="273" spans="1:16" ht="25.5">
      <c r="A273" t="s">
        <v>50</v>
      </c>
      <c s="34" t="s">
        <v>620</v>
      </c>
      <c s="34" t="s">
        <v>2695</v>
      </c>
      <c s="35" t="s">
        <v>5</v>
      </c>
      <c s="6" t="s">
        <v>2696</v>
      </c>
      <c s="36" t="s">
        <v>244</v>
      </c>
      <c s="37">
        <v>1</v>
      </c>
      <c s="36">
        <v>0</v>
      </c>
      <c s="36">
        <f>ROUND(G273*H273,6)</f>
      </c>
      <c r="L273" s="38">
        <v>0</v>
      </c>
      <c s="32">
        <f>ROUND(ROUND(L273,2)*ROUND(G273,3),2)</f>
      </c>
      <c s="36" t="s">
        <v>55</v>
      </c>
      <c>
        <f>(M273*21)/100</f>
      </c>
      <c t="s">
        <v>28</v>
      </c>
    </row>
    <row r="274" spans="1:5" ht="25.5">
      <c r="A274" s="35" t="s">
        <v>56</v>
      </c>
      <c r="E274" s="39" t="s">
        <v>2696</v>
      </c>
    </row>
    <row r="275" spans="1:5" ht="25.5">
      <c r="A275" s="35" t="s">
        <v>57</v>
      </c>
      <c r="E275" s="40" t="s">
        <v>2697</v>
      </c>
    </row>
    <row r="276" spans="1:5" ht="12.75">
      <c r="A276" t="s">
        <v>59</v>
      </c>
      <c r="E276" s="39" t="s">
        <v>5</v>
      </c>
    </row>
    <row r="277" spans="1:16" ht="12.75">
      <c r="A277" t="s">
        <v>50</v>
      </c>
      <c s="34" t="s">
        <v>622</v>
      </c>
      <c s="34" t="s">
        <v>2698</v>
      </c>
      <c s="35" t="s">
        <v>5</v>
      </c>
      <c s="6" t="s">
        <v>2699</v>
      </c>
      <c s="36" t="s">
        <v>244</v>
      </c>
      <c s="37">
        <v>12</v>
      </c>
      <c s="36">
        <v>0</v>
      </c>
      <c s="36">
        <f>ROUND(G277*H277,6)</f>
      </c>
      <c r="L277" s="38">
        <v>0</v>
      </c>
      <c s="32">
        <f>ROUND(ROUND(L277,2)*ROUND(G277,3),2)</f>
      </c>
      <c s="36" t="s">
        <v>55</v>
      </c>
      <c>
        <f>(M277*21)/100</f>
      </c>
      <c t="s">
        <v>28</v>
      </c>
    </row>
    <row r="278" spans="1:5" ht="12.75">
      <c r="A278" s="35" t="s">
        <v>56</v>
      </c>
      <c r="E278" s="39" t="s">
        <v>2699</v>
      </c>
    </row>
    <row r="279" spans="1:5" ht="38.25">
      <c r="A279" s="35" t="s">
        <v>57</v>
      </c>
      <c r="E279" s="40" t="s">
        <v>2686</v>
      </c>
    </row>
    <row r="280" spans="1:5" ht="12.75">
      <c r="A280" t="s">
        <v>59</v>
      </c>
      <c r="E280" s="39" t="s">
        <v>5</v>
      </c>
    </row>
    <row r="281" spans="1:16" ht="12.75">
      <c r="A281" t="s">
        <v>50</v>
      </c>
      <c s="34" t="s">
        <v>624</v>
      </c>
      <c s="34" t="s">
        <v>2700</v>
      </c>
      <c s="35" t="s">
        <v>5</v>
      </c>
      <c s="6" t="s">
        <v>2701</v>
      </c>
      <c s="36" t="s">
        <v>244</v>
      </c>
      <c s="37">
        <v>1</v>
      </c>
      <c s="36">
        <v>0</v>
      </c>
      <c s="36">
        <f>ROUND(G281*H281,6)</f>
      </c>
      <c r="L281" s="38">
        <v>0</v>
      </c>
      <c s="32">
        <f>ROUND(ROUND(L281,2)*ROUND(G281,3),2)</f>
      </c>
      <c s="36" t="s">
        <v>55</v>
      </c>
      <c>
        <f>(M281*21)/100</f>
      </c>
      <c t="s">
        <v>28</v>
      </c>
    </row>
    <row r="282" spans="1:5" ht="12.75">
      <c r="A282" s="35" t="s">
        <v>56</v>
      </c>
      <c r="E282" s="39" t="s">
        <v>2701</v>
      </c>
    </row>
    <row r="283" spans="1:5" ht="12.75">
      <c r="A283" s="35" t="s">
        <v>57</v>
      </c>
      <c r="E283" s="40" t="s">
        <v>2618</v>
      </c>
    </row>
    <row r="284" spans="1:5" ht="12.75">
      <c r="A284" t="s">
        <v>59</v>
      </c>
      <c r="E284" s="39" t="s">
        <v>5</v>
      </c>
    </row>
    <row r="285" spans="1:16" ht="12.75">
      <c r="A285" t="s">
        <v>50</v>
      </c>
      <c s="34" t="s">
        <v>626</v>
      </c>
      <c s="34" t="s">
        <v>2702</v>
      </c>
      <c s="35" t="s">
        <v>5</v>
      </c>
      <c s="6" t="s">
        <v>2703</v>
      </c>
      <c s="36" t="s">
        <v>244</v>
      </c>
      <c s="37">
        <v>11</v>
      </c>
      <c s="36">
        <v>0</v>
      </c>
      <c s="36">
        <f>ROUND(G285*H285,6)</f>
      </c>
      <c r="L285" s="38">
        <v>0</v>
      </c>
      <c s="32">
        <f>ROUND(ROUND(L285,2)*ROUND(G285,3),2)</f>
      </c>
      <c s="36" t="s">
        <v>55</v>
      </c>
      <c>
        <f>(M285*21)/100</f>
      </c>
      <c t="s">
        <v>28</v>
      </c>
    </row>
    <row r="286" spans="1:5" ht="12.75">
      <c r="A286" s="35" t="s">
        <v>56</v>
      </c>
      <c r="E286" s="39" t="s">
        <v>2703</v>
      </c>
    </row>
    <row r="287" spans="1:5" ht="51">
      <c r="A287" s="35" t="s">
        <v>57</v>
      </c>
      <c r="E287" s="40" t="s">
        <v>2691</v>
      </c>
    </row>
    <row r="288" spans="1:5" ht="12.75">
      <c r="A288" t="s">
        <v>59</v>
      </c>
      <c r="E288" s="39" t="s">
        <v>5</v>
      </c>
    </row>
    <row r="289" spans="1:16" ht="12.75">
      <c r="A289" t="s">
        <v>50</v>
      </c>
      <c s="34" t="s">
        <v>627</v>
      </c>
      <c s="34" t="s">
        <v>2704</v>
      </c>
      <c s="35" t="s">
        <v>5</v>
      </c>
      <c s="6" t="s">
        <v>2705</v>
      </c>
      <c s="36" t="s">
        <v>244</v>
      </c>
      <c s="37">
        <v>1</v>
      </c>
      <c s="36">
        <v>0</v>
      </c>
      <c s="36">
        <f>ROUND(G289*H289,6)</f>
      </c>
      <c r="L289" s="38">
        <v>0</v>
      </c>
      <c s="32">
        <f>ROUND(ROUND(L289,2)*ROUND(G289,3),2)</f>
      </c>
      <c s="36" t="s">
        <v>55</v>
      </c>
      <c>
        <f>(M289*21)/100</f>
      </c>
      <c t="s">
        <v>28</v>
      </c>
    </row>
    <row r="290" spans="1:5" ht="12.75">
      <c r="A290" s="35" t="s">
        <v>56</v>
      </c>
      <c r="E290" s="39" t="s">
        <v>2705</v>
      </c>
    </row>
    <row r="291" spans="1:5" ht="12.75">
      <c r="A291" s="35" t="s">
        <v>57</v>
      </c>
      <c r="E291" s="40" t="s">
        <v>2618</v>
      </c>
    </row>
    <row r="292" spans="1:5" ht="25.5">
      <c r="A292" t="s">
        <v>59</v>
      </c>
      <c r="E292" s="39" t="s">
        <v>2706</v>
      </c>
    </row>
    <row r="293" spans="1:16" ht="25.5">
      <c r="A293" t="s">
        <v>50</v>
      </c>
      <c s="34" t="s">
        <v>631</v>
      </c>
      <c s="34" t="s">
        <v>2707</v>
      </c>
      <c s="35" t="s">
        <v>5</v>
      </c>
      <c s="6" t="s">
        <v>2708</v>
      </c>
      <c s="36" t="s">
        <v>244</v>
      </c>
      <c s="37">
        <v>10</v>
      </c>
      <c s="36">
        <v>0</v>
      </c>
      <c s="36">
        <f>ROUND(G293*H293,6)</f>
      </c>
      <c r="L293" s="38">
        <v>0</v>
      </c>
      <c s="32">
        <f>ROUND(ROUND(L293,2)*ROUND(G293,3),2)</f>
      </c>
      <c s="36" t="s">
        <v>55</v>
      </c>
      <c>
        <f>(M293*21)/100</f>
      </c>
      <c t="s">
        <v>28</v>
      </c>
    </row>
    <row r="294" spans="1:5" ht="25.5">
      <c r="A294" s="35" t="s">
        <v>56</v>
      </c>
      <c r="E294" s="39" t="s">
        <v>2708</v>
      </c>
    </row>
    <row r="295" spans="1:5" ht="38.25">
      <c r="A295" s="35" t="s">
        <v>57</v>
      </c>
      <c r="E295" s="40" t="s">
        <v>2709</v>
      </c>
    </row>
    <row r="296" spans="1:5" ht="12.75">
      <c r="A296" t="s">
        <v>59</v>
      </c>
      <c r="E296" s="39" t="s">
        <v>2710</v>
      </c>
    </row>
    <row r="297" spans="1:16" ht="25.5">
      <c r="A297" t="s">
        <v>50</v>
      </c>
      <c s="34" t="s">
        <v>635</v>
      </c>
      <c s="34" t="s">
        <v>2711</v>
      </c>
      <c s="35" t="s">
        <v>5</v>
      </c>
      <c s="6" t="s">
        <v>2708</v>
      </c>
      <c s="36" t="s">
        <v>244</v>
      </c>
      <c s="37">
        <v>10</v>
      </c>
      <c s="36">
        <v>0</v>
      </c>
      <c s="36">
        <f>ROUND(G297*H297,6)</f>
      </c>
      <c r="L297" s="38">
        <v>0</v>
      </c>
      <c s="32">
        <f>ROUND(ROUND(L297,2)*ROUND(G297,3),2)</f>
      </c>
      <c s="36" t="s">
        <v>55</v>
      </c>
      <c>
        <f>(M297*21)/100</f>
      </c>
      <c t="s">
        <v>28</v>
      </c>
    </row>
    <row r="298" spans="1:5" ht="25.5">
      <c r="A298" s="35" t="s">
        <v>56</v>
      </c>
      <c r="E298" s="39" t="s">
        <v>2708</v>
      </c>
    </row>
    <row r="299" spans="1:5" ht="12.75">
      <c r="A299" s="35" t="s">
        <v>57</v>
      </c>
      <c r="E299" s="40" t="s">
        <v>2712</v>
      </c>
    </row>
    <row r="300" spans="1:5" ht="12.75">
      <c r="A300" t="s">
        <v>59</v>
      </c>
      <c r="E300" s="39" t="s">
        <v>2713</v>
      </c>
    </row>
    <row r="301" spans="1:16" ht="12.75">
      <c r="A301" t="s">
        <v>50</v>
      </c>
      <c s="34" t="s">
        <v>639</v>
      </c>
      <c s="34" t="s">
        <v>2714</v>
      </c>
      <c s="35" t="s">
        <v>5</v>
      </c>
      <c s="6" t="s">
        <v>2715</v>
      </c>
      <c s="36" t="s">
        <v>244</v>
      </c>
      <c s="37">
        <v>20</v>
      </c>
      <c s="36">
        <v>0</v>
      </c>
      <c s="36">
        <f>ROUND(G301*H301,6)</f>
      </c>
      <c r="L301" s="38">
        <v>0</v>
      </c>
      <c s="32">
        <f>ROUND(ROUND(L301,2)*ROUND(G301,3),2)</f>
      </c>
      <c s="36" t="s">
        <v>55</v>
      </c>
      <c>
        <f>(M301*21)/100</f>
      </c>
      <c t="s">
        <v>28</v>
      </c>
    </row>
    <row r="302" spans="1:5" ht="12.75">
      <c r="A302" s="35" t="s">
        <v>56</v>
      </c>
      <c r="E302" s="39" t="s">
        <v>2715</v>
      </c>
    </row>
    <row r="303" spans="1:5" ht="51">
      <c r="A303" s="35" t="s">
        <v>57</v>
      </c>
      <c r="E303" s="40" t="s">
        <v>2716</v>
      </c>
    </row>
    <row r="304" spans="1:5" ht="12.75">
      <c r="A304" t="s">
        <v>59</v>
      </c>
      <c r="E304" s="39" t="s">
        <v>5</v>
      </c>
    </row>
    <row r="305" spans="1:16" ht="12.75">
      <c r="A305" t="s">
        <v>50</v>
      </c>
      <c s="34" t="s">
        <v>643</v>
      </c>
      <c s="34" t="s">
        <v>2717</v>
      </c>
      <c s="35" t="s">
        <v>5</v>
      </c>
      <c s="6" t="s">
        <v>2718</v>
      </c>
      <c s="36" t="s">
        <v>244</v>
      </c>
      <c s="37">
        <v>39</v>
      </c>
      <c s="36">
        <v>0</v>
      </c>
      <c s="36">
        <f>ROUND(G305*H305,6)</f>
      </c>
      <c r="L305" s="38">
        <v>0</v>
      </c>
      <c s="32">
        <f>ROUND(ROUND(L305,2)*ROUND(G305,3),2)</f>
      </c>
      <c s="36" t="s">
        <v>55</v>
      </c>
      <c>
        <f>(M305*21)/100</f>
      </c>
      <c t="s">
        <v>28</v>
      </c>
    </row>
    <row r="306" spans="1:5" ht="12.75">
      <c r="A306" s="35" t="s">
        <v>56</v>
      </c>
      <c r="E306" s="39" t="s">
        <v>2718</v>
      </c>
    </row>
    <row r="307" spans="1:5" ht="38.25">
      <c r="A307" s="35" t="s">
        <v>57</v>
      </c>
      <c r="E307" s="40" t="s">
        <v>2719</v>
      </c>
    </row>
    <row r="308" spans="1:5" ht="12.75">
      <c r="A308" t="s">
        <v>59</v>
      </c>
      <c r="E308" s="39" t="s">
        <v>2720</v>
      </c>
    </row>
    <row r="309" spans="1:16" ht="12.75">
      <c r="A309" t="s">
        <v>50</v>
      </c>
      <c s="34" t="s">
        <v>646</v>
      </c>
      <c s="34" t="s">
        <v>2721</v>
      </c>
      <c s="35" t="s">
        <v>5</v>
      </c>
      <c s="6" t="s">
        <v>2722</v>
      </c>
      <c s="36" t="s">
        <v>244</v>
      </c>
      <c s="37">
        <v>42</v>
      </c>
      <c s="36">
        <v>0</v>
      </c>
      <c s="36">
        <f>ROUND(G309*H309,6)</f>
      </c>
      <c r="L309" s="38">
        <v>0</v>
      </c>
      <c s="32">
        <f>ROUND(ROUND(L309,2)*ROUND(G309,3),2)</f>
      </c>
      <c s="36" t="s">
        <v>55</v>
      </c>
      <c>
        <f>(M309*21)/100</f>
      </c>
      <c t="s">
        <v>28</v>
      </c>
    </row>
    <row r="310" spans="1:5" ht="12.75">
      <c r="A310" s="35" t="s">
        <v>56</v>
      </c>
      <c r="E310" s="39" t="s">
        <v>2722</v>
      </c>
    </row>
    <row r="311" spans="1:5" ht="51">
      <c r="A311" s="35" t="s">
        <v>57</v>
      </c>
      <c r="E311" s="40" t="s">
        <v>2723</v>
      </c>
    </row>
    <row r="312" spans="1:5" ht="12.75">
      <c r="A312" t="s">
        <v>59</v>
      </c>
      <c r="E312" s="39" t="s">
        <v>5</v>
      </c>
    </row>
    <row r="313" spans="1:13" ht="12.75">
      <c r="A313" t="s">
        <v>47</v>
      </c>
      <c r="C313" s="31" t="s">
        <v>277</v>
      </c>
      <c r="E313" s="33" t="s">
        <v>2724</v>
      </c>
      <c r="J313" s="32">
        <f>0</f>
      </c>
      <c s="32">
        <f>0</f>
      </c>
      <c s="32">
        <f>0+L314+L318+L322+L326+L330+L334+L338+L342+L346+L350+L354+L358+L362+L366+L370+L374+L378+L382+L386+L390+L394+L398+L402+L406+L410+L414+L418+L422+L426+L430+L434+L438+L442+L446+L450+L454</f>
      </c>
      <c s="32">
        <f>0+M314+M318+M322+M326+M330+M334+M338+M342+M346+M350+M354+M358+M362+M366+M370+M374+M378+M382+M386+M390+M394+M398+M402+M406+M410+M414+M418+M422+M426+M430+M434+M438+M442+M446+M450+M454</f>
      </c>
    </row>
    <row r="314" spans="1:16" ht="25.5">
      <c r="A314" t="s">
        <v>50</v>
      </c>
      <c s="34" t="s">
        <v>648</v>
      </c>
      <c s="34" t="s">
        <v>2725</v>
      </c>
      <c s="35" t="s">
        <v>5</v>
      </c>
      <c s="6" t="s">
        <v>2726</v>
      </c>
      <c s="36" t="s">
        <v>244</v>
      </c>
      <c s="37">
        <v>4</v>
      </c>
      <c s="36">
        <v>0</v>
      </c>
      <c s="36">
        <f>ROUND(G314*H314,6)</f>
      </c>
      <c r="L314" s="38">
        <v>0</v>
      </c>
      <c s="32">
        <f>ROUND(ROUND(L314,2)*ROUND(G314,3),2)</f>
      </c>
      <c s="36" t="s">
        <v>55</v>
      </c>
      <c>
        <f>(M314*21)/100</f>
      </c>
      <c t="s">
        <v>28</v>
      </c>
    </row>
    <row r="315" spans="1:5" ht="38.25">
      <c r="A315" s="35" t="s">
        <v>56</v>
      </c>
      <c r="E315" s="39" t="s">
        <v>2727</v>
      </c>
    </row>
    <row r="316" spans="1:5" ht="25.5">
      <c r="A316" s="35" t="s">
        <v>57</v>
      </c>
      <c r="E316" s="40" t="s">
        <v>2728</v>
      </c>
    </row>
    <row r="317" spans="1:5" ht="12.75">
      <c r="A317" t="s">
        <v>59</v>
      </c>
      <c r="E317" s="39" t="s">
        <v>2729</v>
      </c>
    </row>
    <row r="318" spans="1:16" ht="25.5">
      <c r="A318" t="s">
        <v>50</v>
      </c>
      <c s="34" t="s">
        <v>652</v>
      </c>
      <c s="34" t="s">
        <v>2730</v>
      </c>
      <c s="35" t="s">
        <v>5</v>
      </c>
      <c s="6" t="s">
        <v>2726</v>
      </c>
      <c s="36" t="s">
        <v>244</v>
      </c>
      <c s="37">
        <v>1</v>
      </c>
      <c s="36">
        <v>0</v>
      </c>
      <c s="36">
        <f>ROUND(G318*H318,6)</f>
      </c>
      <c r="L318" s="38">
        <v>0</v>
      </c>
      <c s="32">
        <f>ROUND(ROUND(L318,2)*ROUND(G318,3),2)</f>
      </c>
      <c s="36" t="s">
        <v>55</v>
      </c>
      <c>
        <f>(M318*21)/100</f>
      </c>
      <c t="s">
        <v>28</v>
      </c>
    </row>
    <row r="319" spans="1:5" ht="38.25">
      <c r="A319" s="35" t="s">
        <v>56</v>
      </c>
      <c r="E319" s="39" t="s">
        <v>2731</v>
      </c>
    </row>
    <row r="320" spans="1:5" ht="25.5">
      <c r="A320" s="35" t="s">
        <v>57</v>
      </c>
      <c r="E320" s="40" t="s">
        <v>2732</v>
      </c>
    </row>
    <row r="321" spans="1:5" ht="12.75">
      <c r="A321" t="s">
        <v>59</v>
      </c>
      <c r="E321" s="39" t="s">
        <v>2729</v>
      </c>
    </row>
    <row r="322" spans="1:16" ht="25.5">
      <c r="A322" t="s">
        <v>50</v>
      </c>
      <c s="34" t="s">
        <v>656</v>
      </c>
      <c s="34" t="s">
        <v>2733</v>
      </c>
      <c s="35" t="s">
        <v>5</v>
      </c>
      <c s="6" t="s">
        <v>2726</v>
      </c>
      <c s="36" t="s">
        <v>244</v>
      </c>
      <c s="37">
        <v>2</v>
      </c>
      <c s="36">
        <v>0</v>
      </c>
      <c s="36">
        <f>ROUND(G322*H322,6)</f>
      </c>
      <c r="L322" s="38">
        <v>0</v>
      </c>
      <c s="32">
        <f>ROUND(ROUND(L322,2)*ROUND(G322,3),2)</f>
      </c>
      <c s="36" t="s">
        <v>55</v>
      </c>
      <c>
        <f>(M322*21)/100</f>
      </c>
      <c t="s">
        <v>28</v>
      </c>
    </row>
    <row r="323" spans="1:5" ht="38.25">
      <c r="A323" s="35" t="s">
        <v>56</v>
      </c>
      <c r="E323" s="39" t="s">
        <v>2734</v>
      </c>
    </row>
    <row r="324" spans="1:5" ht="63.75">
      <c r="A324" s="35" t="s">
        <v>57</v>
      </c>
      <c r="E324" s="40" t="s">
        <v>2735</v>
      </c>
    </row>
    <row r="325" spans="1:5" ht="12.75">
      <c r="A325" t="s">
        <v>59</v>
      </c>
      <c r="E325" s="39" t="s">
        <v>2729</v>
      </c>
    </row>
    <row r="326" spans="1:16" ht="25.5">
      <c r="A326" t="s">
        <v>50</v>
      </c>
      <c s="34" t="s">
        <v>660</v>
      </c>
      <c s="34" t="s">
        <v>2736</v>
      </c>
      <c s="35" t="s">
        <v>5</v>
      </c>
      <c s="6" t="s">
        <v>2726</v>
      </c>
      <c s="36" t="s">
        <v>244</v>
      </c>
      <c s="37">
        <v>1</v>
      </c>
      <c s="36">
        <v>0</v>
      </c>
      <c s="36">
        <f>ROUND(G326*H326,6)</f>
      </c>
      <c r="L326" s="38">
        <v>0</v>
      </c>
      <c s="32">
        <f>ROUND(ROUND(L326,2)*ROUND(G326,3),2)</f>
      </c>
      <c s="36" t="s">
        <v>55</v>
      </c>
      <c>
        <f>(M326*21)/100</f>
      </c>
      <c t="s">
        <v>28</v>
      </c>
    </row>
    <row r="327" spans="1:5" ht="38.25">
      <c r="A327" s="35" t="s">
        <v>56</v>
      </c>
      <c r="E327" s="39" t="s">
        <v>2737</v>
      </c>
    </row>
    <row r="328" spans="1:5" ht="25.5">
      <c r="A328" s="35" t="s">
        <v>57</v>
      </c>
      <c r="E328" s="40" t="s">
        <v>2732</v>
      </c>
    </row>
    <row r="329" spans="1:5" ht="12.75">
      <c r="A329" t="s">
        <v>59</v>
      </c>
      <c r="E329" s="39" t="s">
        <v>2729</v>
      </c>
    </row>
    <row r="330" spans="1:16" ht="25.5">
      <c r="A330" t="s">
        <v>50</v>
      </c>
      <c s="34" t="s">
        <v>663</v>
      </c>
      <c s="34" t="s">
        <v>2738</v>
      </c>
      <c s="35" t="s">
        <v>5</v>
      </c>
      <c s="6" t="s">
        <v>2726</v>
      </c>
      <c s="36" t="s">
        <v>244</v>
      </c>
      <c s="37">
        <v>2</v>
      </c>
      <c s="36">
        <v>0</v>
      </c>
      <c s="36">
        <f>ROUND(G330*H330,6)</f>
      </c>
      <c r="L330" s="38">
        <v>0</v>
      </c>
      <c s="32">
        <f>ROUND(ROUND(L330,2)*ROUND(G330,3),2)</f>
      </c>
      <c s="36" t="s">
        <v>55</v>
      </c>
      <c>
        <f>(M330*21)/100</f>
      </c>
      <c t="s">
        <v>28</v>
      </c>
    </row>
    <row r="331" spans="1:5" ht="38.25">
      <c r="A331" s="35" t="s">
        <v>56</v>
      </c>
      <c r="E331" s="39" t="s">
        <v>2739</v>
      </c>
    </row>
    <row r="332" spans="1:5" ht="25.5">
      <c r="A332" s="35" t="s">
        <v>57</v>
      </c>
      <c r="E332" s="40" t="s">
        <v>2740</v>
      </c>
    </row>
    <row r="333" spans="1:5" ht="12.75">
      <c r="A333" t="s">
        <v>59</v>
      </c>
      <c r="E333" s="39" t="s">
        <v>2729</v>
      </c>
    </row>
    <row r="334" spans="1:16" ht="25.5">
      <c r="A334" t="s">
        <v>50</v>
      </c>
      <c s="34" t="s">
        <v>667</v>
      </c>
      <c s="34" t="s">
        <v>2741</v>
      </c>
      <c s="35" t="s">
        <v>5</v>
      </c>
      <c s="6" t="s">
        <v>2726</v>
      </c>
      <c s="36" t="s">
        <v>244</v>
      </c>
      <c s="37">
        <v>1</v>
      </c>
      <c s="36">
        <v>0</v>
      </c>
      <c s="36">
        <f>ROUND(G334*H334,6)</f>
      </c>
      <c r="L334" s="38">
        <v>0</v>
      </c>
      <c s="32">
        <f>ROUND(ROUND(L334,2)*ROUND(G334,3),2)</f>
      </c>
      <c s="36" t="s">
        <v>55</v>
      </c>
      <c>
        <f>(M334*21)/100</f>
      </c>
      <c t="s">
        <v>28</v>
      </c>
    </row>
    <row r="335" spans="1:5" ht="38.25">
      <c r="A335" s="35" t="s">
        <v>56</v>
      </c>
      <c r="E335" s="39" t="s">
        <v>2742</v>
      </c>
    </row>
    <row r="336" spans="1:5" ht="25.5">
      <c r="A336" s="35" t="s">
        <v>57</v>
      </c>
      <c r="E336" s="40" t="s">
        <v>2743</v>
      </c>
    </row>
    <row r="337" spans="1:5" ht="12.75">
      <c r="A337" t="s">
        <v>59</v>
      </c>
      <c r="E337" s="39" t="s">
        <v>2729</v>
      </c>
    </row>
    <row r="338" spans="1:16" ht="25.5">
      <c r="A338" t="s">
        <v>50</v>
      </c>
      <c s="34" t="s">
        <v>670</v>
      </c>
      <c s="34" t="s">
        <v>2744</v>
      </c>
      <c s="35" t="s">
        <v>5</v>
      </c>
      <c s="6" t="s">
        <v>2726</v>
      </c>
      <c s="36" t="s">
        <v>244</v>
      </c>
      <c s="37">
        <v>1</v>
      </c>
      <c s="36">
        <v>0</v>
      </c>
      <c s="36">
        <f>ROUND(G338*H338,6)</f>
      </c>
      <c r="L338" s="38">
        <v>0</v>
      </c>
      <c s="32">
        <f>ROUND(ROUND(L338,2)*ROUND(G338,3),2)</f>
      </c>
      <c s="36" t="s">
        <v>55</v>
      </c>
      <c>
        <f>(M338*21)/100</f>
      </c>
      <c t="s">
        <v>28</v>
      </c>
    </row>
    <row r="339" spans="1:5" ht="38.25">
      <c r="A339" s="35" t="s">
        <v>56</v>
      </c>
      <c r="E339" s="39" t="s">
        <v>2745</v>
      </c>
    </row>
    <row r="340" spans="1:5" ht="25.5">
      <c r="A340" s="35" t="s">
        <v>57</v>
      </c>
      <c r="E340" s="40" t="s">
        <v>2743</v>
      </c>
    </row>
    <row r="341" spans="1:5" ht="12.75">
      <c r="A341" t="s">
        <v>59</v>
      </c>
      <c r="E341" s="39" t="s">
        <v>2729</v>
      </c>
    </row>
    <row r="342" spans="1:16" ht="25.5">
      <c r="A342" t="s">
        <v>50</v>
      </c>
      <c s="34" t="s">
        <v>675</v>
      </c>
      <c s="34" t="s">
        <v>2746</v>
      </c>
      <c s="35" t="s">
        <v>5</v>
      </c>
      <c s="6" t="s">
        <v>2726</v>
      </c>
      <c s="36" t="s">
        <v>244</v>
      </c>
      <c s="37">
        <v>1</v>
      </c>
      <c s="36">
        <v>0</v>
      </c>
      <c s="36">
        <f>ROUND(G342*H342,6)</f>
      </c>
      <c r="L342" s="38">
        <v>0</v>
      </c>
      <c s="32">
        <f>ROUND(ROUND(L342,2)*ROUND(G342,3),2)</f>
      </c>
      <c s="36" t="s">
        <v>55</v>
      </c>
      <c>
        <f>(M342*21)/100</f>
      </c>
      <c t="s">
        <v>28</v>
      </c>
    </row>
    <row r="343" spans="1:5" ht="38.25">
      <c r="A343" s="35" t="s">
        <v>56</v>
      </c>
      <c r="E343" s="39" t="s">
        <v>2747</v>
      </c>
    </row>
    <row r="344" spans="1:5" ht="25.5">
      <c r="A344" s="35" t="s">
        <v>57</v>
      </c>
      <c r="E344" s="40" t="s">
        <v>2743</v>
      </c>
    </row>
    <row r="345" spans="1:5" ht="12.75">
      <c r="A345" t="s">
        <v>59</v>
      </c>
      <c r="E345" s="39" t="s">
        <v>2729</v>
      </c>
    </row>
    <row r="346" spans="1:16" ht="25.5">
      <c r="A346" t="s">
        <v>50</v>
      </c>
      <c s="34" t="s">
        <v>680</v>
      </c>
      <c s="34" t="s">
        <v>2748</v>
      </c>
      <c s="35" t="s">
        <v>5</v>
      </c>
      <c s="6" t="s">
        <v>2726</v>
      </c>
      <c s="36" t="s">
        <v>244</v>
      </c>
      <c s="37">
        <v>1</v>
      </c>
      <c s="36">
        <v>0</v>
      </c>
      <c s="36">
        <f>ROUND(G346*H346,6)</f>
      </c>
      <c r="L346" s="38">
        <v>0</v>
      </c>
      <c s="32">
        <f>ROUND(ROUND(L346,2)*ROUND(G346,3),2)</f>
      </c>
      <c s="36" t="s">
        <v>55</v>
      </c>
      <c>
        <f>(M346*21)/100</f>
      </c>
      <c t="s">
        <v>28</v>
      </c>
    </row>
    <row r="347" spans="1:5" ht="38.25">
      <c r="A347" s="35" t="s">
        <v>56</v>
      </c>
      <c r="E347" s="39" t="s">
        <v>2749</v>
      </c>
    </row>
    <row r="348" spans="1:5" ht="25.5">
      <c r="A348" s="35" t="s">
        <v>57</v>
      </c>
      <c r="E348" s="40" t="s">
        <v>2743</v>
      </c>
    </row>
    <row r="349" spans="1:5" ht="12.75">
      <c r="A349" t="s">
        <v>59</v>
      </c>
      <c r="E349" s="39" t="s">
        <v>2729</v>
      </c>
    </row>
    <row r="350" spans="1:16" ht="25.5">
      <c r="A350" t="s">
        <v>50</v>
      </c>
      <c s="34" t="s">
        <v>683</v>
      </c>
      <c s="34" t="s">
        <v>2750</v>
      </c>
      <c s="35" t="s">
        <v>5</v>
      </c>
      <c s="6" t="s">
        <v>2726</v>
      </c>
      <c s="36" t="s">
        <v>244</v>
      </c>
      <c s="37">
        <v>1</v>
      </c>
      <c s="36">
        <v>0</v>
      </c>
      <c s="36">
        <f>ROUND(G350*H350,6)</f>
      </c>
      <c r="L350" s="38">
        <v>0</v>
      </c>
      <c s="32">
        <f>ROUND(ROUND(L350,2)*ROUND(G350,3),2)</f>
      </c>
      <c s="36" t="s">
        <v>55</v>
      </c>
      <c>
        <f>(M350*21)/100</f>
      </c>
      <c t="s">
        <v>28</v>
      </c>
    </row>
    <row r="351" spans="1:5" ht="38.25">
      <c r="A351" s="35" t="s">
        <v>56</v>
      </c>
      <c r="E351" s="39" t="s">
        <v>2751</v>
      </c>
    </row>
    <row r="352" spans="1:5" ht="25.5">
      <c r="A352" s="35" t="s">
        <v>57</v>
      </c>
      <c r="E352" s="40" t="s">
        <v>2743</v>
      </c>
    </row>
    <row r="353" spans="1:5" ht="12.75">
      <c r="A353" t="s">
        <v>59</v>
      </c>
      <c r="E353" s="39" t="s">
        <v>2729</v>
      </c>
    </row>
    <row r="354" spans="1:16" ht="25.5">
      <c r="A354" t="s">
        <v>50</v>
      </c>
      <c s="34" t="s">
        <v>690</v>
      </c>
      <c s="34" t="s">
        <v>2752</v>
      </c>
      <c s="35" t="s">
        <v>5</v>
      </c>
      <c s="6" t="s">
        <v>2726</v>
      </c>
      <c s="36" t="s">
        <v>244</v>
      </c>
      <c s="37">
        <v>1</v>
      </c>
      <c s="36">
        <v>0</v>
      </c>
      <c s="36">
        <f>ROUND(G354*H354,6)</f>
      </c>
      <c r="L354" s="38">
        <v>0</v>
      </c>
      <c s="32">
        <f>ROUND(ROUND(L354,2)*ROUND(G354,3),2)</f>
      </c>
      <c s="36" t="s">
        <v>55</v>
      </c>
      <c>
        <f>(M354*21)/100</f>
      </c>
      <c t="s">
        <v>28</v>
      </c>
    </row>
    <row r="355" spans="1:5" ht="38.25">
      <c r="A355" s="35" t="s">
        <v>56</v>
      </c>
      <c r="E355" s="39" t="s">
        <v>2753</v>
      </c>
    </row>
    <row r="356" spans="1:5" ht="25.5">
      <c r="A356" s="35" t="s">
        <v>57</v>
      </c>
      <c r="E356" s="40" t="s">
        <v>2732</v>
      </c>
    </row>
    <row r="357" spans="1:5" ht="12.75">
      <c r="A357" t="s">
        <v>59</v>
      </c>
      <c r="E357" s="39" t="s">
        <v>2729</v>
      </c>
    </row>
    <row r="358" spans="1:16" ht="25.5">
      <c r="A358" t="s">
        <v>50</v>
      </c>
      <c s="34" t="s">
        <v>695</v>
      </c>
      <c s="34" t="s">
        <v>2754</v>
      </c>
      <c s="35" t="s">
        <v>5</v>
      </c>
      <c s="6" t="s">
        <v>2755</v>
      </c>
      <c s="36" t="s">
        <v>244</v>
      </c>
      <c s="37">
        <v>1</v>
      </c>
      <c s="36">
        <v>0</v>
      </c>
      <c s="36">
        <f>ROUND(G358*H358,6)</f>
      </c>
      <c r="L358" s="38">
        <v>0</v>
      </c>
      <c s="32">
        <f>ROUND(ROUND(L358,2)*ROUND(G358,3),2)</f>
      </c>
      <c s="36" t="s">
        <v>55</v>
      </c>
      <c>
        <f>(M358*21)/100</f>
      </c>
      <c t="s">
        <v>28</v>
      </c>
    </row>
    <row r="359" spans="1:5" ht="38.25">
      <c r="A359" s="35" t="s">
        <v>56</v>
      </c>
      <c r="E359" s="39" t="s">
        <v>2756</v>
      </c>
    </row>
    <row r="360" spans="1:5" ht="25.5">
      <c r="A360" s="35" t="s">
        <v>57</v>
      </c>
      <c r="E360" s="40" t="s">
        <v>2757</v>
      </c>
    </row>
    <row r="361" spans="1:5" ht="12.75">
      <c r="A361" t="s">
        <v>59</v>
      </c>
      <c r="E361" s="39" t="s">
        <v>2758</v>
      </c>
    </row>
    <row r="362" spans="1:16" ht="25.5">
      <c r="A362" t="s">
        <v>50</v>
      </c>
      <c s="34" t="s">
        <v>699</v>
      </c>
      <c s="34" t="s">
        <v>2759</v>
      </c>
      <c s="35" t="s">
        <v>5</v>
      </c>
      <c s="6" t="s">
        <v>2755</v>
      </c>
      <c s="36" t="s">
        <v>244</v>
      </c>
      <c s="37">
        <v>2</v>
      </c>
      <c s="36">
        <v>0</v>
      </c>
      <c s="36">
        <f>ROUND(G362*H362,6)</f>
      </c>
      <c r="L362" s="38">
        <v>0</v>
      </c>
      <c s="32">
        <f>ROUND(ROUND(L362,2)*ROUND(G362,3),2)</f>
      </c>
      <c s="36" t="s">
        <v>55</v>
      </c>
      <c>
        <f>(M362*21)/100</f>
      </c>
      <c t="s">
        <v>28</v>
      </c>
    </row>
    <row r="363" spans="1:5" ht="38.25">
      <c r="A363" s="35" t="s">
        <v>56</v>
      </c>
      <c r="E363" s="39" t="s">
        <v>2760</v>
      </c>
    </row>
    <row r="364" spans="1:5" ht="25.5">
      <c r="A364" s="35" t="s">
        <v>57</v>
      </c>
      <c r="E364" s="40" t="s">
        <v>2761</v>
      </c>
    </row>
    <row r="365" spans="1:5" ht="12.75">
      <c r="A365" t="s">
        <v>59</v>
      </c>
      <c r="E365" s="39" t="s">
        <v>2758</v>
      </c>
    </row>
    <row r="366" spans="1:16" ht="25.5">
      <c r="A366" t="s">
        <v>50</v>
      </c>
      <c s="34" t="s">
        <v>704</v>
      </c>
      <c s="34" t="s">
        <v>2762</v>
      </c>
      <c s="35" t="s">
        <v>5</v>
      </c>
      <c s="6" t="s">
        <v>2755</v>
      </c>
      <c s="36" t="s">
        <v>244</v>
      </c>
      <c s="37">
        <v>3</v>
      </c>
      <c s="36">
        <v>0</v>
      </c>
      <c s="36">
        <f>ROUND(G366*H366,6)</f>
      </c>
      <c r="L366" s="38">
        <v>0</v>
      </c>
      <c s="32">
        <f>ROUND(ROUND(L366,2)*ROUND(G366,3),2)</f>
      </c>
      <c s="36" t="s">
        <v>55</v>
      </c>
      <c>
        <f>(M366*21)/100</f>
      </c>
      <c t="s">
        <v>28</v>
      </c>
    </row>
    <row r="367" spans="1:5" ht="38.25">
      <c r="A367" s="35" t="s">
        <v>56</v>
      </c>
      <c r="E367" s="39" t="s">
        <v>2763</v>
      </c>
    </row>
    <row r="368" spans="1:5" ht="63.75">
      <c r="A368" s="35" t="s">
        <v>57</v>
      </c>
      <c r="E368" s="40" t="s">
        <v>2764</v>
      </c>
    </row>
    <row r="369" spans="1:5" ht="12.75">
      <c r="A369" t="s">
        <v>59</v>
      </c>
      <c r="E369" s="39" t="s">
        <v>2758</v>
      </c>
    </row>
    <row r="370" spans="1:16" ht="25.5">
      <c r="A370" t="s">
        <v>50</v>
      </c>
      <c s="34" t="s">
        <v>708</v>
      </c>
      <c s="34" t="s">
        <v>2765</v>
      </c>
      <c s="35" t="s">
        <v>5</v>
      </c>
      <c s="6" t="s">
        <v>2755</v>
      </c>
      <c s="36" t="s">
        <v>244</v>
      </c>
      <c s="37">
        <v>2</v>
      </c>
      <c s="36">
        <v>0</v>
      </c>
      <c s="36">
        <f>ROUND(G370*H370,6)</f>
      </c>
      <c r="L370" s="38">
        <v>0</v>
      </c>
      <c s="32">
        <f>ROUND(ROUND(L370,2)*ROUND(G370,3),2)</f>
      </c>
      <c s="36" t="s">
        <v>55</v>
      </c>
      <c>
        <f>(M370*21)/100</f>
      </c>
      <c t="s">
        <v>28</v>
      </c>
    </row>
    <row r="371" spans="1:5" ht="38.25">
      <c r="A371" s="35" t="s">
        <v>56</v>
      </c>
      <c r="E371" s="39" t="s">
        <v>2766</v>
      </c>
    </row>
    <row r="372" spans="1:5" ht="25.5">
      <c r="A372" s="35" t="s">
        <v>57</v>
      </c>
      <c r="E372" s="40" t="s">
        <v>2761</v>
      </c>
    </row>
    <row r="373" spans="1:5" ht="12.75">
      <c r="A373" t="s">
        <v>59</v>
      </c>
      <c r="E373" s="39" t="s">
        <v>2758</v>
      </c>
    </row>
    <row r="374" spans="1:16" ht="25.5">
      <c r="A374" t="s">
        <v>50</v>
      </c>
      <c s="34" t="s">
        <v>712</v>
      </c>
      <c s="34" t="s">
        <v>2767</v>
      </c>
      <c s="35" t="s">
        <v>5</v>
      </c>
      <c s="6" t="s">
        <v>2755</v>
      </c>
      <c s="36" t="s">
        <v>244</v>
      </c>
      <c s="37">
        <v>1</v>
      </c>
      <c s="36">
        <v>0</v>
      </c>
      <c s="36">
        <f>ROUND(G374*H374,6)</f>
      </c>
      <c r="L374" s="38">
        <v>0</v>
      </c>
      <c s="32">
        <f>ROUND(ROUND(L374,2)*ROUND(G374,3),2)</f>
      </c>
      <c s="36" t="s">
        <v>55</v>
      </c>
      <c>
        <f>(M374*21)/100</f>
      </c>
      <c t="s">
        <v>28</v>
      </c>
    </row>
    <row r="375" spans="1:5" ht="38.25">
      <c r="A375" s="35" t="s">
        <v>56</v>
      </c>
      <c r="E375" s="39" t="s">
        <v>2768</v>
      </c>
    </row>
    <row r="376" spans="1:5" ht="25.5">
      <c r="A376" s="35" t="s">
        <v>57</v>
      </c>
      <c r="E376" s="40" t="s">
        <v>2757</v>
      </c>
    </row>
    <row r="377" spans="1:5" ht="12.75">
      <c r="A377" t="s">
        <v>59</v>
      </c>
      <c r="E377" s="39" t="s">
        <v>2758</v>
      </c>
    </row>
    <row r="378" spans="1:16" ht="25.5">
      <c r="A378" t="s">
        <v>50</v>
      </c>
      <c s="34" t="s">
        <v>143</v>
      </c>
      <c s="34" t="s">
        <v>2769</v>
      </c>
      <c s="35" t="s">
        <v>5</v>
      </c>
      <c s="6" t="s">
        <v>2755</v>
      </c>
      <c s="36" t="s">
        <v>244</v>
      </c>
      <c s="37">
        <v>1</v>
      </c>
      <c s="36">
        <v>0</v>
      </c>
      <c s="36">
        <f>ROUND(G378*H378,6)</f>
      </c>
      <c r="L378" s="38">
        <v>0</v>
      </c>
      <c s="32">
        <f>ROUND(ROUND(L378,2)*ROUND(G378,3),2)</f>
      </c>
      <c s="36" t="s">
        <v>55</v>
      </c>
      <c>
        <f>(M378*21)/100</f>
      </c>
      <c t="s">
        <v>28</v>
      </c>
    </row>
    <row r="379" spans="1:5" ht="38.25">
      <c r="A379" s="35" t="s">
        <v>56</v>
      </c>
      <c r="E379" s="39" t="s">
        <v>2770</v>
      </c>
    </row>
    <row r="380" spans="1:5" ht="25.5">
      <c r="A380" s="35" t="s">
        <v>57</v>
      </c>
      <c r="E380" s="40" t="s">
        <v>2757</v>
      </c>
    </row>
    <row r="381" spans="1:5" ht="12.75">
      <c r="A381" t="s">
        <v>59</v>
      </c>
      <c r="E381" s="39" t="s">
        <v>2758</v>
      </c>
    </row>
    <row r="382" spans="1:16" ht="25.5">
      <c r="A382" t="s">
        <v>50</v>
      </c>
      <c s="34" t="s">
        <v>716</v>
      </c>
      <c s="34" t="s">
        <v>2771</v>
      </c>
      <c s="35" t="s">
        <v>5</v>
      </c>
      <c s="6" t="s">
        <v>2755</v>
      </c>
      <c s="36" t="s">
        <v>244</v>
      </c>
      <c s="37">
        <v>2</v>
      </c>
      <c s="36">
        <v>0</v>
      </c>
      <c s="36">
        <f>ROUND(G382*H382,6)</f>
      </c>
      <c r="L382" s="38">
        <v>0</v>
      </c>
      <c s="32">
        <f>ROUND(ROUND(L382,2)*ROUND(G382,3),2)</f>
      </c>
      <c s="36" t="s">
        <v>55</v>
      </c>
      <c>
        <f>(M382*21)/100</f>
      </c>
      <c t="s">
        <v>28</v>
      </c>
    </row>
    <row r="383" spans="1:5" ht="38.25">
      <c r="A383" s="35" t="s">
        <v>56</v>
      </c>
      <c r="E383" s="39" t="s">
        <v>2772</v>
      </c>
    </row>
    <row r="384" spans="1:5" ht="25.5">
      <c r="A384" s="35" t="s">
        <v>57</v>
      </c>
      <c r="E384" s="40" t="s">
        <v>2761</v>
      </c>
    </row>
    <row r="385" spans="1:5" ht="12.75">
      <c r="A385" t="s">
        <v>59</v>
      </c>
      <c r="E385" s="39" t="s">
        <v>2758</v>
      </c>
    </row>
    <row r="386" spans="1:16" ht="25.5">
      <c r="A386" t="s">
        <v>50</v>
      </c>
      <c s="34" t="s">
        <v>157</v>
      </c>
      <c s="34" t="s">
        <v>2773</v>
      </c>
      <c s="35" t="s">
        <v>5</v>
      </c>
      <c s="6" t="s">
        <v>2755</v>
      </c>
      <c s="36" t="s">
        <v>244</v>
      </c>
      <c s="37">
        <v>1</v>
      </c>
      <c s="36">
        <v>0</v>
      </c>
      <c s="36">
        <f>ROUND(G386*H386,6)</f>
      </c>
      <c r="L386" s="38">
        <v>0</v>
      </c>
      <c s="32">
        <f>ROUND(ROUND(L386,2)*ROUND(G386,3),2)</f>
      </c>
      <c s="36" t="s">
        <v>55</v>
      </c>
      <c>
        <f>(M386*21)/100</f>
      </c>
      <c t="s">
        <v>28</v>
      </c>
    </row>
    <row r="387" spans="1:5" ht="38.25">
      <c r="A387" s="35" t="s">
        <v>56</v>
      </c>
      <c r="E387" s="39" t="s">
        <v>2774</v>
      </c>
    </row>
    <row r="388" spans="1:5" ht="25.5">
      <c r="A388" s="35" t="s">
        <v>57</v>
      </c>
      <c r="E388" s="40" t="s">
        <v>2757</v>
      </c>
    </row>
    <row r="389" spans="1:5" ht="12.75">
      <c r="A389" t="s">
        <v>59</v>
      </c>
      <c r="E389" s="39" t="s">
        <v>2758</v>
      </c>
    </row>
    <row r="390" spans="1:16" ht="25.5">
      <c r="A390" t="s">
        <v>50</v>
      </c>
      <c s="34" t="s">
        <v>173</v>
      </c>
      <c s="34" t="s">
        <v>2775</v>
      </c>
      <c s="35" t="s">
        <v>5</v>
      </c>
      <c s="6" t="s">
        <v>2755</v>
      </c>
      <c s="36" t="s">
        <v>244</v>
      </c>
      <c s="37">
        <v>3</v>
      </c>
      <c s="36">
        <v>0</v>
      </c>
      <c s="36">
        <f>ROUND(G390*H390,6)</f>
      </c>
      <c r="L390" s="38">
        <v>0</v>
      </c>
      <c s="32">
        <f>ROUND(ROUND(L390,2)*ROUND(G390,3),2)</f>
      </c>
      <c s="36" t="s">
        <v>55</v>
      </c>
      <c>
        <f>(M390*21)/100</f>
      </c>
      <c t="s">
        <v>28</v>
      </c>
    </row>
    <row r="391" spans="1:5" ht="38.25">
      <c r="A391" s="35" t="s">
        <v>56</v>
      </c>
      <c r="E391" s="39" t="s">
        <v>2776</v>
      </c>
    </row>
    <row r="392" spans="1:5" ht="25.5">
      <c r="A392" s="35" t="s">
        <v>57</v>
      </c>
      <c r="E392" s="40" t="s">
        <v>2777</v>
      </c>
    </row>
    <row r="393" spans="1:5" ht="12.75">
      <c r="A393" t="s">
        <v>59</v>
      </c>
      <c r="E393" s="39" t="s">
        <v>2758</v>
      </c>
    </row>
    <row r="394" spans="1:16" ht="25.5">
      <c r="A394" t="s">
        <v>50</v>
      </c>
      <c s="34" t="s">
        <v>1005</v>
      </c>
      <c s="34" t="s">
        <v>2778</v>
      </c>
      <c s="35" t="s">
        <v>5</v>
      </c>
      <c s="6" t="s">
        <v>2755</v>
      </c>
      <c s="36" t="s">
        <v>244</v>
      </c>
      <c s="37">
        <v>1</v>
      </c>
      <c s="36">
        <v>0</v>
      </c>
      <c s="36">
        <f>ROUND(G394*H394,6)</f>
      </c>
      <c r="L394" s="38">
        <v>0</v>
      </c>
      <c s="32">
        <f>ROUND(ROUND(L394,2)*ROUND(G394,3),2)</f>
      </c>
      <c s="36" t="s">
        <v>55</v>
      </c>
      <c>
        <f>(M394*21)/100</f>
      </c>
      <c t="s">
        <v>28</v>
      </c>
    </row>
    <row r="395" spans="1:5" ht="38.25">
      <c r="A395" s="35" t="s">
        <v>56</v>
      </c>
      <c r="E395" s="39" t="s">
        <v>2779</v>
      </c>
    </row>
    <row r="396" spans="1:5" ht="25.5">
      <c r="A396" s="35" t="s">
        <v>57</v>
      </c>
      <c r="E396" s="40" t="s">
        <v>2757</v>
      </c>
    </row>
    <row r="397" spans="1:5" ht="12.75">
      <c r="A397" t="s">
        <v>59</v>
      </c>
      <c r="E397" s="39" t="s">
        <v>2758</v>
      </c>
    </row>
    <row r="398" spans="1:16" ht="25.5">
      <c r="A398" t="s">
        <v>50</v>
      </c>
      <c s="34" t="s">
        <v>1010</v>
      </c>
      <c s="34" t="s">
        <v>2780</v>
      </c>
      <c s="35" t="s">
        <v>5</v>
      </c>
      <c s="6" t="s">
        <v>2755</v>
      </c>
      <c s="36" t="s">
        <v>244</v>
      </c>
      <c s="37">
        <v>1</v>
      </c>
      <c s="36">
        <v>0</v>
      </c>
      <c s="36">
        <f>ROUND(G398*H398,6)</f>
      </c>
      <c r="L398" s="38">
        <v>0</v>
      </c>
      <c s="32">
        <f>ROUND(ROUND(L398,2)*ROUND(G398,3),2)</f>
      </c>
      <c s="36" t="s">
        <v>55</v>
      </c>
      <c>
        <f>(M398*21)/100</f>
      </c>
      <c t="s">
        <v>28</v>
      </c>
    </row>
    <row r="399" spans="1:5" ht="38.25">
      <c r="A399" s="35" t="s">
        <v>56</v>
      </c>
      <c r="E399" s="39" t="s">
        <v>2781</v>
      </c>
    </row>
    <row r="400" spans="1:5" ht="25.5">
      <c r="A400" s="35" t="s">
        <v>57</v>
      </c>
      <c r="E400" s="40" t="s">
        <v>2782</v>
      </c>
    </row>
    <row r="401" spans="1:5" ht="12.75">
      <c r="A401" t="s">
        <v>59</v>
      </c>
      <c r="E401" s="39" t="s">
        <v>2758</v>
      </c>
    </row>
    <row r="402" spans="1:16" ht="25.5">
      <c r="A402" t="s">
        <v>50</v>
      </c>
      <c s="34" t="s">
        <v>1013</v>
      </c>
      <c s="34" t="s">
        <v>2783</v>
      </c>
      <c s="35" t="s">
        <v>5</v>
      </c>
      <c s="6" t="s">
        <v>2755</v>
      </c>
      <c s="36" t="s">
        <v>244</v>
      </c>
      <c s="37">
        <v>2</v>
      </c>
      <c s="36">
        <v>0</v>
      </c>
      <c s="36">
        <f>ROUND(G402*H402,6)</f>
      </c>
      <c r="L402" s="38">
        <v>0</v>
      </c>
      <c s="32">
        <f>ROUND(ROUND(L402,2)*ROUND(G402,3),2)</f>
      </c>
      <c s="36" t="s">
        <v>55</v>
      </c>
      <c>
        <f>(M402*21)/100</f>
      </c>
      <c t="s">
        <v>28</v>
      </c>
    </row>
    <row r="403" spans="1:5" ht="38.25">
      <c r="A403" s="35" t="s">
        <v>56</v>
      </c>
      <c r="E403" s="39" t="s">
        <v>2784</v>
      </c>
    </row>
    <row r="404" spans="1:5" ht="25.5">
      <c r="A404" s="35" t="s">
        <v>57</v>
      </c>
      <c r="E404" s="40" t="s">
        <v>2785</v>
      </c>
    </row>
    <row r="405" spans="1:5" ht="12.75">
      <c r="A405" t="s">
        <v>59</v>
      </c>
      <c r="E405" s="39" t="s">
        <v>2758</v>
      </c>
    </row>
    <row r="406" spans="1:16" ht="25.5">
      <c r="A406" t="s">
        <v>50</v>
      </c>
      <c s="34" t="s">
        <v>1016</v>
      </c>
      <c s="34" t="s">
        <v>2786</v>
      </c>
      <c s="35" t="s">
        <v>5</v>
      </c>
      <c s="6" t="s">
        <v>2755</v>
      </c>
      <c s="36" t="s">
        <v>244</v>
      </c>
      <c s="37">
        <v>1</v>
      </c>
      <c s="36">
        <v>0</v>
      </c>
      <c s="36">
        <f>ROUND(G406*H406,6)</f>
      </c>
      <c r="L406" s="38">
        <v>0</v>
      </c>
      <c s="32">
        <f>ROUND(ROUND(L406,2)*ROUND(G406,3),2)</f>
      </c>
      <c s="36" t="s">
        <v>55</v>
      </c>
      <c>
        <f>(M406*21)/100</f>
      </c>
      <c t="s">
        <v>28</v>
      </c>
    </row>
    <row r="407" spans="1:5" ht="38.25">
      <c r="A407" s="35" t="s">
        <v>56</v>
      </c>
      <c r="E407" s="39" t="s">
        <v>2787</v>
      </c>
    </row>
    <row r="408" spans="1:5" ht="25.5">
      <c r="A408" s="35" t="s">
        <v>57</v>
      </c>
      <c r="E408" s="40" t="s">
        <v>2782</v>
      </c>
    </row>
    <row r="409" spans="1:5" ht="12.75">
      <c r="A409" t="s">
        <v>59</v>
      </c>
      <c r="E409" s="39" t="s">
        <v>2758</v>
      </c>
    </row>
    <row r="410" spans="1:16" ht="25.5">
      <c r="A410" t="s">
        <v>50</v>
      </c>
      <c s="34" t="s">
        <v>895</v>
      </c>
      <c s="34" t="s">
        <v>2788</v>
      </c>
      <c s="35" t="s">
        <v>5</v>
      </c>
      <c s="6" t="s">
        <v>2755</v>
      </c>
      <c s="36" t="s">
        <v>244</v>
      </c>
      <c s="37">
        <v>1</v>
      </c>
      <c s="36">
        <v>0</v>
      </c>
      <c s="36">
        <f>ROUND(G410*H410,6)</f>
      </c>
      <c r="L410" s="38">
        <v>0</v>
      </c>
      <c s="32">
        <f>ROUND(ROUND(L410,2)*ROUND(G410,3),2)</f>
      </c>
      <c s="36" t="s">
        <v>55</v>
      </c>
      <c>
        <f>(M410*21)/100</f>
      </c>
      <c t="s">
        <v>28</v>
      </c>
    </row>
    <row r="411" spans="1:5" ht="38.25">
      <c r="A411" s="35" t="s">
        <v>56</v>
      </c>
      <c r="E411" s="39" t="s">
        <v>2789</v>
      </c>
    </row>
    <row r="412" spans="1:5" ht="25.5">
      <c r="A412" s="35" t="s">
        <v>57</v>
      </c>
      <c r="E412" s="40" t="s">
        <v>2757</v>
      </c>
    </row>
    <row r="413" spans="1:5" ht="12.75">
      <c r="A413" t="s">
        <v>59</v>
      </c>
      <c r="E413" s="39" t="s">
        <v>2758</v>
      </c>
    </row>
    <row r="414" spans="1:16" ht="25.5">
      <c r="A414" t="s">
        <v>50</v>
      </c>
      <c s="34" t="s">
        <v>180</v>
      </c>
      <c s="34" t="s">
        <v>2790</v>
      </c>
      <c s="35" t="s">
        <v>5</v>
      </c>
      <c s="6" t="s">
        <v>2755</v>
      </c>
      <c s="36" t="s">
        <v>244</v>
      </c>
      <c s="37">
        <v>1</v>
      </c>
      <c s="36">
        <v>0</v>
      </c>
      <c s="36">
        <f>ROUND(G414*H414,6)</f>
      </c>
      <c r="L414" s="38">
        <v>0</v>
      </c>
      <c s="32">
        <f>ROUND(ROUND(L414,2)*ROUND(G414,3),2)</f>
      </c>
      <c s="36" t="s">
        <v>55</v>
      </c>
      <c>
        <f>(M414*21)/100</f>
      </c>
      <c t="s">
        <v>28</v>
      </c>
    </row>
    <row r="415" spans="1:5" ht="38.25">
      <c r="A415" s="35" t="s">
        <v>56</v>
      </c>
      <c r="E415" s="39" t="s">
        <v>2791</v>
      </c>
    </row>
    <row r="416" spans="1:5" ht="25.5">
      <c r="A416" s="35" t="s">
        <v>57</v>
      </c>
      <c r="E416" s="40" t="s">
        <v>2792</v>
      </c>
    </row>
    <row r="417" spans="1:5" ht="12.75">
      <c r="A417" t="s">
        <v>59</v>
      </c>
      <c r="E417" s="39" t="s">
        <v>2758</v>
      </c>
    </row>
    <row r="418" spans="1:16" ht="25.5">
      <c r="A418" t="s">
        <v>50</v>
      </c>
      <c s="34" t="s">
        <v>902</v>
      </c>
      <c s="34" t="s">
        <v>2793</v>
      </c>
      <c s="35" t="s">
        <v>5</v>
      </c>
      <c s="6" t="s">
        <v>2755</v>
      </c>
      <c s="36" t="s">
        <v>244</v>
      </c>
      <c s="37">
        <v>1</v>
      </c>
      <c s="36">
        <v>0</v>
      </c>
      <c s="36">
        <f>ROUND(G418*H418,6)</f>
      </c>
      <c r="L418" s="38">
        <v>0</v>
      </c>
      <c s="32">
        <f>ROUND(ROUND(L418,2)*ROUND(G418,3),2)</f>
      </c>
      <c s="36" t="s">
        <v>55</v>
      </c>
      <c>
        <f>(M418*21)/100</f>
      </c>
      <c t="s">
        <v>28</v>
      </c>
    </row>
    <row r="419" spans="1:5" ht="38.25">
      <c r="A419" s="35" t="s">
        <v>56</v>
      </c>
      <c r="E419" s="39" t="s">
        <v>2794</v>
      </c>
    </row>
    <row r="420" spans="1:5" ht="25.5">
      <c r="A420" s="35" t="s">
        <v>57</v>
      </c>
      <c r="E420" s="40" t="s">
        <v>2757</v>
      </c>
    </row>
    <row r="421" spans="1:5" ht="12.75">
      <c r="A421" t="s">
        <v>59</v>
      </c>
      <c r="E421" s="39" t="s">
        <v>2758</v>
      </c>
    </row>
    <row r="422" spans="1:16" ht="25.5">
      <c r="A422" t="s">
        <v>50</v>
      </c>
      <c s="34" t="s">
        <v>911</v>
      </c>
      <c s="34" t="s">
        <v>2795</v>
      </c>
      <c s="35" t="s">
        <v>5</v>
      </c>
      <c s="6" t="s">
        <v>2755</v>
      </c>
      <c s="36" t="s">
        <v>244</v>
      </c>
      <c s="37">
        <v>1</v>
      </c>
      <c s="36">
        <v>0</v>
      </c>
      <c s="36">
        <f>ROUND(G422*H422,6)</f>
      </c>
      <c r="L422" s="38">
        <v>0</v>
      </c>
      <c s="32">
        <f>ROUND(ROUND(L422,2)*ROUND(G422,3),2)</f>
      </c>
      <c s="36" t="s">
        <v>55</v>
      </c>
      <c>
        <f>(M422*21)/100</f>
      </c>
      <c t="s">
        <v>28</v>
      </c>
    </row>
    <row r="423" spans="1:5" ht="38.25">
      <c r="A423" s="35" t="s">
        <v>56</v>
      </c>
      <c r="E423" s="39" t="s">
        <v>2796</v>
      </c>
    </row>
    <row r="424" spans="1:5" ht="25.5">
      <c r="A424" s="35" t="s">
        <v>57</v>
      </c>
      <c r="E424" s="40" t="s">
        <v>2757</v>
      </c>
    </row>
    <row r="425" spans="1:5" ht="12.75">
      <c r="A425" t="s">
        <v>59</v>
      </c>
      <c r="E425" s="39" t="s">
        <v>2758</v>
      </c>
    </row>
    <row r="426" spans="1:16" ht="25.5">
      <c r="A426" t="s">
        <v>50</v>
      </c>
      <c s="34" t="s">
        <v>916</v>
      </c>
      <c s="34" t="s">
        <v>2797</v>
      </c>
      <c s="35" t="s">
        <v>5</v>
      </c>
      <c s="6" t="s">
        <v>2798</v>
      </c>
      <c s="36" t="s">
        <v>244</v>
      </c>
      <c s="37">
        <v>1</v>
      </c>
      <c s="36">
        <v>0</v>
      </c>
      <c s="36">
        <f>ROUND(G426*H426,6)</f>
      </c>
      <c r="L426" s="38">
        <v>0</v>
      </c>
      <c s="32">
        <f>ROUND(ROUND(L426,2)*ROUND(G426,3),2)</f>
      </c>
      <c s="36" t="s">
        <v>55</v>
      </c>
      <c>
        <f>(M426*21)/100</f>
      </c>
      <c t="s">
        <v>28</v>
      </c>
    </row>
    <row r="427" spans="1:5" ht="38.25">
      <c r="A427" s="35" t="s">
        <v>56</v>
      </c>
      <c r="E427" s="39" t="s">
        <v>2799</v>
      </c>
    </row>
    <row r="428" spans="1:5" ht="25.5">
      <c r="A428" s="35" t="s">
        <v>57</v>
      </c>
      <c r="E428" s="40" t="s">
        <v>2800</v>
      </c>
    </row>
    <row r="429" spans="1:5" ht="12.75">
      <c r="A429" t="s">
        <v>59</v>
      </c>
      <c r="E429" s="39" t="s">
        <v>2801</v>
      </c>
    </row>
    <row r="430" spans="1:16" ht="12.75">
      <c r="A430" t="s">
        <v>50</v>
      </c>
      <c s="34" t="s">
        <v>1021</v>
      </c>
      <c s="34" t="s">
        <v>2802</v>
      </c>
      <c s="35" t="s">
        <v>5</v>
      </c>
      <c s="6" t="s">
        <v>2803</v>
      </c>
      <c s="36" t="s">
        <v>244</v>
      </c>
      <c s="37">
        <v>5</v>
      </c>
      <c s="36">
        <v>0</v>
      </c>
      <c s="36">
        <f>ROUND(G430*H430,6)</f>
      </c>
      <c r="L430" s="38">
        <v>0</v>
      </c>
      <c s="32">
        <f>ROUND(ROUND(L430,2)*ROUND(G430,3),2)</f>
      </c>
      <c s="36" t="s">
        <v>55</v>
      </c>
      <c>
        <f>(M430*21)/100</f>
      </c>
      <c t="s">
        <v>28</v>
      </c>
    </row>
    <row r="431" spans="1:5" ht="12.75">
      <c r="A431" s="35" t="s">
        <v>56</v>
      </c>
      <c r="E431" s="39" t="s">
        <v>2803</v>
      </c>
    </row>
    <row r="432" spans="1:5" ht="25.5">
      <c r="A432" s="35" t="s">
        <v>57</v>
      </c>
      <c r="E432" s="40" t="s">
        <v>2804</v>
      </c>
    </row>
    <row r="433" spans="1:5" ht="12.75">
      <c r="A433" t="s">
        <v>59</v>
      </c>
      <c r="E433" s="39" t="s">
        <v>2805</v>
      </c>
    </row>
    <row r="434" spans="1:16" ht="12.75">
      <c r="A434" t="s">
        <v>50</v>
      </c>
      <c s="34" t="s">
        <v>1026</v>
      </c>
      <c s="34" t="s">
        <v>2806</v>
      </c>
      <c s="35" t="s">
        <v>5</v>
      </c>
      <c s="6" t="s">
        <v>2807</v>
      </c>
      <c s="36" t="s">
        <v>244</v>
      </c>
      <c s="37">
        <v>4</v>
      </c>
      <c s="36">
        <v>0</v>
      </c>
      <c s="36">
        <f>ROUND(G434*H434,6)</f>
      </c>
      <c r="L434" s="38">
        <v>0</v>
      </c>
      <c s="32">
        <f>ROUND(ROUND(L434,2)*ROUND(G434,3),2)</f>
      </c>
      <c s="36" t="s">
        <v>55</v>
      </c>
      <c>
        <f>(M434*21)/100</f>
      </c>
      <c t="s">
        <v>28</v>
      </c>
    </row>
    <row r="435" spans="1:5" ht="12.75">
      <c r="A435" s="35" t="s">
        <v>56</v>
      </c>
      <c r="E435" s="39" t="s">
        <v>2807</v>
      </c>
    </row>
    <row r="436" spans="1:5" ht="25.5">
      <c r="A436" s="35" t="s">
        <v>57</v>
      </c>
      <c r="E436" s="40" t="s">
        <v>2808</v>
      </c>
    </row>
    <row r="437" spans="1:5" ht="12.75">
      <c r="A437" t="s">
        <v>59</v>
      </c>
      <c r="E437" s="39" t="s">
        <v>2809</v>
      </c>
    </row>
    <row r="438" spans="1:16" ht="12.75">
      <c r="A438" t="s">
        <v>50</v>
      </c>
      <c s="34" t="s">
        <v>1031</v>
      </c>
      <c s="34" t="s">
        <v>2810</v>
      </c>
      <c s="35" t="s">
        <v>5</v>
      </c>
      <c s="6" t="s">
        <v>2811</v>
      </c>
      <c s="36" t="s">
        <v>244</v>
      </c>
      <c s="37">
        <v>1</v>
      </c>
      <c s="36">
        <v>0</v>
      </c>
      <c s="36">
        <f>ROUND(G438*H438,6)</f>
      </c>
      <c r="L438" s="38">
        <v>0</v>
      </c>
      <c s="32">
        <f>ROUND(ROUND(L438,2)*ROUND(G438,3),2)</f>
      </c>
      <c s="36" t="s">
        <v>55</v>
      </c>
      <c>
        <f>(M438*21)/100</f>
      </c>
      <c t="s">
        <v>28</v>
      </c>
    </row>
    <row r="439" spans="1:5" ht="12.75">
      <c r="A439" s="35" t="s">
        <v>56</v>
      </c>
      <c r="E439" s="39" t="s">
        <v>2811</v>
      </c>
    </row>
    <row r="440" spans="1:5" ht="25.5">
      <c r="A440" s="35" t="s">
        <v>57</v>
      </c>
      <c r="E440" s="40" t="s">
        <v>2812</v>
      </c>
    </row>
    <row r="441" spans="1:5" ht="12.75">
      <c r="A441" t="s">
        <v>59</v>
      </c>
      <c r="E441" s="39" t="s">
        <v>2809</v>
      </c>
    </row>
    <row r="442" spans="1:16" ht="12.75">
      <c r="A442" t="s">
        <v>50</v>
      </c>
      <c s="34" t="s">
        <v>1035</v>
      </c>
      <c s="34" t="s">
        <v>2813</v>
      </c>
      <c s="35" t="s">
        <v>5</v>
      </c>
      <c s="6" t="s">
        <v>2814</v>
      </c>
      <c s="36" t="s">
        <v>244</v>
      </c>
      <c s="37">
        <v>7</v>
      </c>
      <c s="36">
        <v>0</v>
      </c>
      <c s="36">
        <f>ROUND(G442*H442,6)</f>
      </c>
      <c r="L442" s="38">
        <v>0</v>
      </c>
      <c s="32">
        <f>ROUND(ROUND(L442,2)*ROUND(G442,3),2)</f>
      </c>
      <c s="36" t="s">
        <v>55</v>
      </c>
      <c>
        <f>(M442*21)/100</f>
      </c>
      <c t="s">
        <v>28</v>
      </c>
    </row>
    <row r="443" spans="1:5" ht="12.75">
      <c r="A443" s="35" t="s">
        <v>56</v>
      </c>
      <c r="E443" s="39" t="s">
        <v>2814</v>
      </c>
    </row>
    <row r="444" spans="1:5" ht="25.5">
      <c r="A444" s="35" t="s">
        <v>57</v>
      </c>
      <c r="E444" s="40" t="s">
        <v>2815</v>
      </c>
    </row>
    <row r="445" spans="1:5" ht="12.75">
      <c r="A445" t="s">
        <v>59</v>
      </c>
      <c r="E445" s="39" t="s">
        <v>2809</v>
      </c>
    </row>
    <row r="446" spans="1:16" ht="12.75">
      <c r="A446" t="s">
        <v>50</v>
      </c>
      <c s="34" t="s">
        <v>1039</v>
      </c>
      <c s="34" t="s">
        <v>2816</v>
      </c>
      <c s="35" t="s">
        <v>5</v>
      </c>
      <c s="6" t="s">
        <v>2817</v>
      </c>
      <c s="36" t="s">
        <v>244</v>
      </c>
      <c s="37">
        <v>2</v>
      </c>
      <c s="36">
        <v>0</v>
      </c>
      <c s="36">
        <f>ROUND(G446*H446,6)</f>
      </c>
      <c r="L446" s="38">
        <v>0</v>
      </c>
      <c s="32">
        <f>ROUND(ROUND(L446,2)*ROUND(G446,3),2)</f>
      </c>
      <c s="36" t="s">
        <v>55</v>
      </c>
      <c>
        <f>(M446*21)/100</f>
      </c>
      <c t="s">
        <v>28</v>
      </c>
    </row>
    <row r="447" spans="1:5" ht="12.75">
      <c r="A447" s="35" t="s">
        <v>56</v>
      </c>
      <c r="E447" s="39" t="s">
        <v>2817</v>
      </c>
    </row>
    <row r="448" spans="1:5" ht="25.5">
      <c r="A448" s="35" t="s">
        <v>57</v>
      </c>
      <c r="E448" s="40" t="s">
        <v>2818</v>
      </c>
    </row>
    <row r="449" spans="1:5" ht="12.75">
      <c r="A449" t="s">
        <v>59</v>
      </c>
      <c r="E449" s="39" t="s">
        <v>2809</v>
      </c>
    </row>
    <row r="450" spans="1:16" ht="12.75">
      <c r="A450" t="s">
        <v>50</v>
      </c>
      <c s="34" t="s">
        <v>1043</v>
      </c>
      <c s="34" t="s">
        <v>2819</v>
      </c>
      <c s="35" t="s">
        <v>5</v>
      </c>
      <c s="6" t="s">
        <v>2820</v>
      </c>
      <c s="36" t="s">
        <v>244</v>
      </c>
      <c s="37">
        <v>1</v>
      </c>
      <c s="36">
        <v>0</v>
      </c>
      <c s="36">
        <f>ROUND(G450*H450,6)</f>
      </c>
      <c r="L450" s="38">
        <v>0</v>
      </c>
      <c s="32">
        <f>ROUND(ROUND(L450,2)*ROUND(G450,3),2)</f>
      </c>
      <c s="36" t="s">
        <v>55</v>
      </c>
      <c>
        <f>(M450*21)/100</f>
      </c>
      <c t="s">
        <v>28</v>
      </c>
    </row>
    <row r="451" spans="1:5" ht="12.75">
      <c r="A451" s="35" t="s">
        <v>56</v>
      </c>
      <c r="E451" s="39" t="s">
        <v>2820</v>
      </c>
    </row>
    <row r="452" spans="1:5" ht="25.5">
      <c r="A452" s="35" t="s">
        <v>57</v>
      </c>
      <c r="E452" s="40" t="s">
        <v>2812</v>
      </c>
    </row>
    <row r="453" spans="1:5" ht="12.75">
      <c r="A453" t="s">
        <v>59</v>
      </c>
      <c r="E453" s="39" t="s">
        <v>2809</v>
      </c>
    </row>
    <row r="454" spans="1:16" ht="12.75">
      <c r="A454" t="s">
        <v>50</v>
      </c>
      <c s="34" t="s">
        <v>1046</v>
      </c>
      <c s="34" t="s">
        <v>2821</v>
      </c>
      <c s="35" t="s">
        <v>5</v>
      </c>
      <c s="6" t="s">
        <v>2822</v>
      </c>
      <c s="36" t="s">
        <v>54</v>
      </c>
      <c s="37">
        <v>3.1</v>
      </c>
      <c s="36">
        <v>0</v>
      </c>
      <c s="36">
        <f>ROUND(G454*H454,6)</f>
      </c>
      <c r="L454" s="38">
        <v>0</v>
      </c>
      <c s="32">
        <f>ROUND(ROUND(L454,2)*ROUND(G454,3),2)</f>
      </c>
      <c s="36" t="s">
        <v>55</v>
      </c>
      <c>
        <f>(M454*21)/100</f>
      </c>
      <c t="s">
        <v>28</v>
      </c>
    </row>
    <row r="455" spans="1:5" ht="12.75">
      <c r="A455" s="35" t="s">
        <v>56</v>
      </c>
      <c r="E455" s="39" t="s">
        <v>2822</v>
      </c>
    </row>
    <row r="456" spans="1:5" ht="12.75">
      <c r="A456" s="35" t="s">
        <v>57</v>
      </c>
      <c r="E456" s="40" t="s">
        <v>5</v>
      </c>
    </row>
    <row r="457" spans="1:5" ht="12.75">
      <c r="A457" t="s">
        <v>59</v>
      </c>
      <c r="E457" s="39" t="s">
        <v>5</v>
      </c>
    </row>
    <row r="458" spans="1:13" ht="12.75">
      <c r="A458" t="s">
        <v>47</v>
      </c>
      <c r="C458" s="31" t="s">
        <v>285</v>
      </c>
      <c r="E458" s="33" t="s">
        <v>2823</v>
      </c>
      <c r="J458" s="32">
        <f>0</f>
      </c>
      <c s="32">
        <f>0</f>
      </c>
      <c s="32">
        <f>0+L459+L463+L467+L471+L475+L479+L483+L487+L491+L495+L499+L503+L507+L511</f>
      </c>
      <c s="32">
        <f>0+M459+M463+M467+M471+M475+M479+M483+M487+M491+M495+M499+M503+M507+M511</f>
      </c>
    </row>
    <row r="459" spans="1:16" ht="12.75">
      <c r="A459" t="s">
        <v>50</v>
      </c>
      <c s="34" t="s">
        <v>1050</v>
      </c>
      <c s="34" t="s">
        <v>2824</v>
      </c>
      <c s="35" t="s">
        <v>5</v>
      </c>
      <c s="6" t="s">
        <v>2825</v>
      </c>
      <c s="36" t="s">
        <v>147</v>
      </c>
      <c s="37">
        <v>3050</v>
      </c>
      <c s="36">
        <v>0</v>
      </c>
      <c s="36">
        <f>ROUND(G459*H459,6)</f>
      </c>
      <c r="L459" s="38">
        <v>0</v>
      </c>
      <c s="32">
        <f>ROUND(ROUND(L459,2)*ROUND(G459,3),2)</f>
      </c>
      <c s="36" t="s">
        <v>55</v>
      </c>
      <c>
        <f>(M459*21)/100</f>
      </c>
      <c t="s">
        <v>28</v>
      </c>
    </row>
    <row r="460" spans="1:5" ht="12.75">
      <c r="A460" s="35" t="s">
        <v>56</v>
      </c>
      <c r="E460" s="39" t="s">
        <v>2825</v>
      </c>
    </row>
    <row r="461" spans="1:5" ht="12.75">
      <c r="A461" s="35" t="s">
        <v>57</v>
      </c>
      <c r="E461" s="40" t="s">
        <v>2826</v>
      </c>
    </row>
    <row r="462" spans="1:5" ht="12.75">
      <c r="A462" t="s">
        <v>59</v>
      </c>
      <c r="E462" s="39" t="s">
        <v>5</v>
      </c>
    </row>
    <row r="463" spans="1:16" ht="12.75">
      <c r="A463" t="s">
        <v>50</v>
      </c>
      <c s="34" t="s">
        <v>1055</v>
      </c>
      <c s="34" t="s">
        <v>2827</v>
      </c>
      <c s="35" t="s">
        <v>5</v>
      </c>
      <c s="6" t="s">
        <v>2828</v>
      </c>
      <c s="36" t="s">
        <v>244</v>
      </c>
      <c s="37">
        <v>8</v>
      </c>
      <c s="36">
        <v>0</v>
      </c>
      <c s="36">
        <f>ROUND(G463*H463,6)</f>
      </c>
      <c r="L463" s="38">
        <v>0</v>
      </c>
      <c s="32">
        <f>ROUND(ROUND(L463,2)*ROUND(G463,3),2)</f>
      </c>
      <c s="36" t="s">
        <v>55</v>
      </c>
      <c>
        <f>(M463*21)/100</f>
      </c>
      <c t="s">
        <v>28</v>
      </c>
    </row>
    <row r="464" spans="1:5" ht="12.75">
      <c r="A464" s="35" t="s">
        <v>56</v>
      </c>
      <c r="E464" s="39" t="s">
        <v>2828</v>
      </c>
    </row>
    <row r="465" spans="1:5" ht="12.75">
      <c r="A465" s="35" t="s">
        <v>57</v>
      </c>
      <c r="E465" s="40" t="s">
        <v>2829</v>
      </c>
    </row>
    <row r="466" spans="1:5" ht="12.75">
      <c r="A466" t="s">
        <v>59</v>
      </c>
      <c r="E466" s="39" t="s">
        <v>5</v>
      </c>
    </row>
    <row r="467" spans="1:16" ht="12.75">
      <c r="A467" t="s">
        <v>50</v>
      </c>
      <c s="34" t="s">
        <v>1059</v>
      </c>
      <c s="34" t="s">
        <v>2830</v>
      </c>
      <c s="35" t="s">
        <v>5</v>
      </c>
      <c s="6" t="s">
        <v>2831</v>
      </c>
      <c s="36" t="s">
        <v>244</v>
      </c>
      <c s="37">
        <v>16</v>
      </c>
      <c s="36">
        <v>0</v>
      </c>
      <c s="36">
        <f>ROUND(G467*H467,6)</f>
      </c>
      <c r="L467" s="38">
        <v>0</v>
      </c>
      <c s="32">
        <f>ROUND(ROUND(L467,2)*ROUND(G467,3),2)</f>
      </c>
      <c s="36" t="s">
        <v>55</v>
      </c>
      <c>
        <f>(M467*21)/100</f>
      </c>
      <c t="s">
        <v>28</v>
      </c>
    </row>
    <row r="468" spans="1:5" ht="12.75">
      <c r="A468" s="35" t="s">
        <v>56</v>
      </c>
      <c r="E468" s="39" t="s">
        <v>2831</v>
      </c>
    </row>
    <row r="469" spans="1:5" ht="12.75">
      <c r="A469" s="35" t="s">
        <v>57</v>
      </c>
      <c r="E469" s="40" t="s">
        <v>2832</v>
      </c>
    </row>
    <row r="470" spans="1:5" ht="12.75">
      <c r="A470" t="s">
        <v>59</v>
      </c>
      <c r="E470" s="39" t="s">
        <v>5</v>
      </c>
    </row>
    <row r="471" spans="1:16" ht="12.75">
      <c r="A471" t="s">
        <v>50</v>
      </c>
      <c s="34" t="s">
        <v>906</v>
      </c>
      <c s="34" t="s">
        <v>2833</v>
      </c>
      <c s="35" t="s">
        <v>5</v>
      </c>
      <c s="6" t="s">
        <v>2834</v>
      </c>
      <c s="36" t="s">
        <v>244</v>
      </c>
      <c s="37">
        <v>38</v>
      </c>
      <c s="36">
        <v>0</v>
      </c>
      <c s="36">
        <f>ROUND(G471*H471,6)</f>
      </c>
      <c r="L471" s="38">
        <v>0</v>
      </c>
      <c s="32">
        <f>ROUND(ROUND(L471,2)*ROUND(G471,3),2)</f>
      </c>
      <c s="36" t="s">
        <v>55</v>
      </c>
      <c>
        <f>(M471*21)/100</f>
      </c>
      <c t="s">
        <v>28</v>
      </c>
    </row>
    <row r="472" spans="1:5" ht="12.75">
      <c r="A472" s="35" t="s">
        <v>56</v>
      </c>
      <c r="E472" s="39" t="s">
        <v>2834</v>
      </c>
    </row>
    <row r="473" spans="1:5" ht="12.75">
      <c r="A473" s="35" t="s">
        <v>57</v>
      </c>
      <c r="E473" s="40" t="s">
        <v>2835</v>
      </c>
    </row>
    <row r="474" spans="1:5" ht="12.75">
      <c r="A474" t="s">
        <v>59</v>
      </c>
      <c r="E474" s="39" t="s">
        <v>5</v>
      </c>
    </row>
    <row r="475" spans="1:16" ht="12.75">
      <c r="A475" t="s">
        <v>50</v>
      </c>
      <c s="34" t="s">
        <v>920</v>
      </c>
      <c s="34" t="s">
        <v>2836</v>
      </c>
      <c s="35" t="s">
        <v>5</v>
      </c>
      <c s="6" t="s">
        <v>2837</v>
      </c>
      <c s="36" t="s">
        <v>244</v>
      </c>
      <c s="37">
        <v>7000</v>
      </c>
      <c s="36">
        <v>0</v>
      </c>
      <c s="36">
        <f>ROUND(G475*H475,6)</f>
      </c>
      <c r="L475" s="38">
        <v>0</v>
      </c>
      <c s="32">
        <f>ROUND(ROUND(L475,2)*ROUND(G475,3),2)</f>
      </c>
      <c s="36" t="s">
        <v>55</v>
      </c>
      <c>
        <f>(M475*21)/100</f>
      </c>
      <c t="s">
        <v>28</v>
      </c>
    </row>
    <row r="476" spans="1:5" ht="12.75">
      <c r="A476" s="35" t="s">
        <v>56</v>
      </c>
      <c r="E476" s="39" t="s">
        <v>2837</v>
      </c>
    </row>
    <row r="477" spans="1:5" ht="12.75">
      <c r="A477" s="35" t="s">
        <v>57</v>
      </c>
      <c r="E477" s="40" t="s">
        <v>2838</v>
      </c>
    </row>
    <row r="478" spans="1:5" ht="12.75">
      <c r="A478" t="s">
        <v>59</v>
      </c>
      <c r="E478" s="39" t="s">
        <v>5</v>
      </c>
    </row>
    <row r="479" spans="1:16" ht="12.75">
      <c r="A479" t="s">
        <v>50</v>
      </c>
      <c s="34" t="s">
        <v>1305</v>
      </c>
      <c s="34" t="s">
        <v>2839</v>
      </c>
      <c s="35" t="s">
        <v>5</v>
      </c>
      <c s="6" t="s">
        <v>2840</v>
      </c>
      <c s="36" t="s">
        <v>147</v>
      </c>
      <c s="37">
        <v>100</v>
      </c>
      <c s="36">
        <v>0</v>
      </c>
      <c s="36">
        <f>ROUND(G479*H479,6)</f>
      </c>
      <c r="L479" s="38">
        <v>0</v>
      </c>
      <c s="32">
        <f>ROUND(ROUND(L479,2)*ROUND(G479,3),2)</f>
      </c>
      <c s="36" t="s">
        <v>55</v>
      </c>
      <c>
        <f>(M479*21)/100</f>
      </c>
      <c t="s">
        <v>28</v>
      </c>
    </row>
    <row r="480" spans="1:5" ht="12.75">
      <c r="A480" s="35" t="s">
        <v>56</v>
      </c>
      <c r="E480" s="39" t="s">
        <v>2840</v>
      </c>
    </row>
    <row r="481" spans="1:5" ht="12.75">
      <c r="A481" s="35" t="s">
        <v>57</v>
      </c>
      <c r="E481" s="40" t="s">
        <v>2841</v>
      </c>
    </row>
    <row r="482" spans="1:5" ht="12.75">
      <c r="A482" t="s">
        <v>59</v>
      </c>
      <c r="E482" s="39" t="s">
        <v>5</v>
      </c>
    </row>
    <row r="483" spans="1:16" ht="12.75">
      <c r="A483" t="s">
        <v>50</v>
      </c>
      <c s="34" t="s">
        <v>1063</v>
      </c>
      <c s="34" t="s">
        <v>2842</v>
      </c>
      <c s="35" t="s">
        <v>5</v>
      </c>
      <c s="6" t="s">
        <v>2843</v>
      </c>
      <c s="36" t="s">
        <v>2844</v>
      </c>
      <c s="37">
        <v>3</v>
      </c>
      <c s="36">
        <v>0</v>
      </c>
      <c s="36">
        <f>ROUND(G483*H483,6)</f>
      </c>
      <c r="L483" s="38">
        <v>0</v>
      </c>
      <c s="32">
        <f>ROUND(ROUND(L483,2)*ROUND(G483,3),2)</f>
      </c>
      <c s="36" t="s">
        <v>55</v>
      </c>
      <c>
        <f>(M483*21)/100</f>
      </c>
      <c t="s">
        <v>28</v>
      </c>
    </row>
    <row r="484" spans="1:5" ht="12.75">
      <c r="A484" s="35" t="s">
        <v>56</v>
      </c>
      <c r="E484" s="39" t="s">
        <v>2843</v>
      </c>
    </row>
    <row r="485" spans="1:5" ht="12.75">
      <c r="A485" s="35" t="s">
        <v>57</v>
      </c>
      <c r="E485" s="40" t="s">
        <v>2845</v>
      </c>
    </row>
    <row r="486" spans="1:5" ht="12.75">
      <c r="A486" t="s">
        <v>59</v>
      </c>
      <c r="E486" s="39" t="s">
        <v>5</v>
      </c>
    </row>
    <row r="487" spans="1:16" ht="12.75">
      <c r="A487" t="s">
        <v>50</v>
      </c>
      <c s="34" t="s">
        <v>1314</v>
      </c>
      <c s="34" t="s">
        <v>2846</v>
      </c>
      <c s="35" t="s">
        <v>5</v>
      </c>
      <c s="6" t="s">
        <v>2847</v>
      </c>
      <c s="36" t="s">
        <v>2844</v>
      </c>
      <c s="37">
        <v>1</v>
      </c>
      <c s="36">
        <v>0</v>
      </c>
      <c s="36">
        <f>ROUND(G487*H487,6)</f>
      </c>
      <c r="L487" s="38">
        <v>0</v>
      </c>
      <c s="32">
        <f>ROUND(ROUND(L487,2)*ROUND(G487,3),2)</f>
      </c>
      <c s="36" t="s">
        <v>55</v>
      </c>
      <c>
        <f>(M487*21)/100</f>
      </c>
      <c t="s">
        <v>28</v>
      </c>
    </row>
    <row r="488" spans="1:5" ht="12.75">
      <c r="A488" s="35" t="s">
        <v>56</v>
      </c>
      <c r="E488" s="39" t="s">
        <v>2847</v>
      </c>
    </row>
    <row r="489" spans="1:5" ht="12.75">
      <c r="A489" s="35" t="s">
        <v>57</v>
      </c>
      <c r="E489" s="40" t="s">
        <v>2618</v>
      </c>
    </row>
    <row r="490" spans="1:5" ht="12.75">
      <c r="A490" t="s">
        <v>59</v>
      </c>
      <c r="E490" s="39" t="s">
        <v>5</v>
      </c>
    </row>
    <row r="491" spans="1:16" ht="12.75">
      <c r="A491" t="s">
        <v>50</v>
      </c>
      <c s="34" t="s">
        <v>1317</v>
      </c>
      <c s="34" t="s">
        <v>2848</v>
      </c>
      <c s="35" t="s">
        <v>5</v>
      </c>
      <c s="6" t="s">
        <v>2849</v>
      </c>
      <c s="36" t="s">
        <v>2844</v>
      </c>
      <c s="37">
        <v>2</v>
      </c>
      <c s="36">
        <v>0</v>
      </c>
      <c s="36">
        <f>ROUND(G491*H491,6)</f>
      </c>
      <c r="L491" s="38">
        <v>0</v>
      </c>
      <c s="32">
        <f>ROUND(ROUND(L491,2)*ROUND(G491,3),2)</f>
      </c>
      <c s="36" t="s">
        <v>55</v>
      </c>
      <c>
        <f>(M491*21)/100</f>
      </c>
      <c t="s">
        <v>28</v>
      </c>
    </row>
    <row r="492" spans="1:5" ht="12.75">
      <c r="A492" s="35" t="s">
        <v>56</v>
      </c>
      <c r="E492" s="39" t="s">
        <v>2849</v>
      </c>
    </row>
    <row r="493" spans="1:5" ht="12.75">
      <c r="A493" s="35" t="s">
        <v>57</v>
      </c>
      <c r="E493" s="40" t="s">
        <v>2850</v>
      </c>
    </row>
    <row r="494" spans="1:5" ht="12.75">
      <c r="A494" t="s">
        <v>59</v>
      </c>
      <c r="E494" s="39" t="s">
        <v>5</v>
      </c>
    </row>
    <row r="495" spans="1:16" ht="12.75">
      <c r="A495" t="s">
        <v>50</v>
      </c>
      <c s="34" t="s">
        <v>1321</v>
      </c>
      <c s="34" t="s">
        <v>2851</v>
      </c>
      <c s="35" t="s">
        <v>5</v>
      </c>
      <c s="6" t="s">
        <v>2852</v>
      </c>
      <c s="36" t="s">
        <v>244</v>
      </c>
      <c s="37">
        <v>3</v>
      </c>
      <c s="36">
        <v>0</v>
      </c>
      <c s="36">
        <f>ROUND(G495*H495,6)</f>
      </c>
      <c r="L495" s="38">
        <v>0</v>
      </c>
      <c s="32">
        <f>ROUND(ROUND(L495,2)*ROUND(G495,3),2)</f>
      </c>
      <c s="36" t="s">
        <v>55</v>
      </c>
      <c>
        <f>(M495*21)/100</f>
      </c>
      <c t="s">
        <v>28</v>
      </c>
    </row>
    <row r="496" spans="1:5" ht="12.75">
      <c r="A496" s="35" t="s">
        <v>56</v>
      </c>
      <c r="E496" s="39" t="s">
        <v>2852</v>
      </c>
    </row>
    <row r="497" spans="1:5" ht="12.75">
      <c r="A497" s="35" t="s">
        <v>57</v>
      </c>
      <c r="E497" s="40" t="s">
        <v>2845</v>
      </c>
    </row>
    <row r="498" spans="1:5" ht="12.75">
      <c r="A498" t="s">
        <v>59</v>
      </c>
      <c r="E498" s="39" t="s">
        <v>5</v>
      </c>
    </row>
    <row r="499" spans="1:16" ht="12.75">
      <c r="A499" t="s">
        <v>50</v>
      </c>
      <c s="34" t="s">
        <v>1325</v>
      </c>
      <c s="34" t="s">
        <v>2853</v>
      </c>
      <c s="35" t="s">
        <v>5</v>
      </c>
      <c s="6" t="s">
        <v>2854</v>
      </c>
      <c s="36" t="s">
        <v>244</v>
      </c>
      <c s="37">
        <v>38</v>
      </c>
      <c s="36">
        <v>0</v>
      </c>
      <c s="36">
        <f>ROUND(G499*H499,6)</f>
      </c>
      <c r="L499" s="38">
        <v>0</v>
      </c>
      <c s="32">
        <f>ROUND(ROUND(L499,2)*ROUND(G499,3),2)</f>
      </c>
      <c s="36" t="s">
        <v>55</v>
      </c>
      <c>
        <f>(M499*21)/100</f>
      </c>
      <c t="s">
        <v>28</v>
      </c>
    </row>
    <row r="500" spans="1:5" ht="12.75">
      <c r="A500" s="35" t="s">
        <v>56</v>
      </c>
      <c r="E500" s="39" t="s">
        <v>2854</v>
      </c>
    </row>
    <row r="501" spans="1:5" ht="12.75">
      <c r="A501" s="35" t="s">
        <v>57</v>
      </c>
      <c r="E501" s="40" t="s">
        <v>2835</v>
      </c>
    </row>
    <row r="502" spans="1:5" ht="12.75">
      <c r="A502" t="s">
        <v>59</v>
      </c>
      <c r="E502" s="39" t="s">
        <v>5</v>
      </c>
    </row>
    <row r="503" spans="1:16" ht="12.75">
      <c r="A503" t="s">
        <v>50</v>
      </c>
      <c s="34" t="s">
        <v>1329</v>
      </c>
      <c s="34" t="s">
        <v>2855</v>
      </c>
      <c s="35" t="s">
        <v>5</v>
      </c>
      <c s="6" t="s">
        <v>2856</v>
      </c>
      <c s="36" t="s">
        <v>2857</v>
      </c>
      <c s="37">
        <v>3</v>
      </c>
      <c s="36">
        <v>0</v>
      </c>
      <c s="36">
        <f>ROUND(G503*H503,6)</f>
      </c>
      <c r="L503" s="38">
        <v>0</v>
      </c>
      <c s="32">
        <f>ROUND(ROUND(L503,2)*ROUND(G503,3),2)</f>
      </c>
      <c s="36" t="s">
        <v>55</v>
      </c>
      <c>
        <f>(M503*21)/100</f>
      </c>
      <c t="s">
        <v>28</v>
      </c>
    </row>
    <row r="504" spans="1:5" ht="12.75">
      <c r="A504" s="35" t="s">
        <v>56</v>
      </c>
      <c r="E504" s="39" t="s">
        <v>2856</v>
      </c>
    </row>
    <row r="505" spans="1:5" ht="12.75">
      <c r="A505" s="35" t="s">
        <v>57</v>
      </c>
      <c r="E505" s="40" t="s">
        <v>2845</v>
      </c>
    </row>
    <row r="506" spans="1:5" ht="12.75">
      <c r="A506" t="s">
        <v>59</v>
      </c>
      <c r="E506" s="39" t="s">
        <v>5</v>
      </c>
    </row>
    <row r="507" spans="1:16" ht="12.75">
      <c r="A507" t="s">
        <v>50</v>
      </c>
      <c s="34" t="s">
        <v>1332</v>
      </c>
      <c s="34" t="s">
        <v>2858</v>
      </c>
      <c s="35" t="s">
        <v>5</v>
      </c>
      <c s="6" t="s">
        <v>2859</v>
      </c>
      <c s="36" t="s">
        <v>244</v>
      </c>
      <c s="37">
        <v>1</v>
      </c>
      <c s="36">
        <v>0</v>
      </c>
      <c s="36">
        <f>ROUND(G507*H507,6)</f>
      </c>
      <c r="L507" s="38">
        <v>0</v>
      </c>
      <c s="32">
        <f>ROUND(ROUND(L507,2)*ROUND(G507,3),2)</f>
      </c>
      <c s="36" t="s">
        <v>55</v>
      </c>
      <c>
        <f>(M507*21)/100</f>
      </c>
      <c t="s">
        <v>28</v>
      </c>
    </row>
    <row r="508" spans="1:5" ht="12.75">
      <c r="A508" s="35" t="s">
        <v>56</v>
      </c>
      <c r="E508" s="39" t="s">
        <v>2859</v>
      </c>
    </row>
    <row r="509" spans="1:5" ht="12.75">
      <c r="A509" s="35" t="s">
        <v>57</v>
      </c>
      <c r="E509" s="40" t="s">
        <v>2618</v>
      </c>
    </row>
    <row r="510" spans="1:5" ht="12.75">
      <c r="A510" t="s">
        <v>59</v>
      </c>
      <c r="E510" s="39" t="s">
        <v>5</v>
      </c>
    </row>
    <row r="511" spans="1:16" ht="12.75">
      <c r="A511" t="s">
        <v>50</v>
      </c>
      <c s="34" t="s">
        <v>1336</v>
      </c>
      <c s="34" t="s">
        <v>2860</v>
      </c>
      <c s="35" t="s">
        <v>5</v>
      </c>
      <c s="6" t="s">
        <v>2861</v>
      </c>
      <c s="36" t="s">
        <v>244</v>
      </c>
      <c s="37">
        <v>1</v>
      </c>
      <c s="36">
        <v>0</v>
      </c>
      <c s="36">
        <f>ROUND(G511*H511,6)</f>
      </c>
      <c r="L511" s="38">
        <v>0</v>
      </c>
      <c s="32">
        <f>ROUND(ROUND(L511,2)*ROUND(G511,3),2)</f>
      </c>
      <c s="36" t="s">
        <v>55</v>
      </c>
      <c>
        <f>(M511*21)/100</f>
      </c>
      <c t="s">
        <v>28</v>
      </c>
    </row>
    <row r="512" spans="1:5" ht="12.75">
      <c r="A512" s="35" t="s">
        <v>56</v>
      </c>
      <c r="E512" s="39" t="s">
        <v>2861</v>
      </c>
    </row>
    <row r="513" spans="1:5" ht="12.75">
      <c r="A513" s="35" t="s">
        <v>57</v>
      </c>
      <c r="E513" s="40" t="s">
        <v>2618</v>
      </c>
    </row>
    <row r="514" spans="1:5" ht="12.75">
      <c r="A514" t="s">
        <v>59</v>
      </c>
      <c r="E514" s="39" t="s">
        <v>5</v>
      </c>
    </row>
    <row r="515" spans="1:13" ht="12.75">
      <c r="A515" t="s">
        <v>47</v>
      </c>
      <c r="C515" s="31" t="s">
        <v>313</v>
      </c>
      <c r="E515" s="33" t="s">
        <v>2862</v>
      </c>
      <c r="J515" s="32">
        <f>0</f>
      </c>
      <c s="32">
        <f>0</f>
      </c>
      <c s="32">
        <f>0+L516+L520+L524+L528+L532+L536+L540+L544+L548+L552+L556+L560+L564+L568</f>
      </c>
      <c s="32">
        <f>0+M516+M520+M524+M528+M532+M536+M540+M544+M548+M552+M556+M560+M564+M568</f>
      </c>
    </row>
    <row r="516" spans="1:16" ht="12.75">
      <c r="A516" t="s">
        <v>50</v>
      </c>
      <c s="34" t="s">
        <v>1339</v>
      </c>
      <c s="34" t="s">
        <v>2863</v>
      </c>
      <c s="35" t="s">
        <v>5</v>
      </c>
      <c s="6" t="s">
        <v>2864</v>
      </c>
      <c s="36" t="s">
        <v>147</v>
      </c>
      <c s="37">
        <v>115</v>
      </c>
      <c s="36">
        <v>0</v>
      </c>
      <c s="36">
        <f>ROUND(G516*H516,6)</f>
      </c>
      <c r="L516" s="38">
        <v>0</v>
      </c>
      <c s="32">
        <f>ROUND(ROUND(L516,2)*ROUND(G516,3),2)</f>
      </c>
      <c s="36" t="s">
        <v>55</v>
      </c>
      <c>
        <f>(M516*21)/100</f>
      </c>
      <c t="s">
        <v>28</v>
      </c>
    </row>
    <row r="517" spans="1:5" ht="12.75">
      <c r="A517" s="35" t="s">
        <v>56</v>
      </c>
      <c r="E517" s="39" t="s">
        <v>2864</v>
      </c>
    </row>
    <row r="518" spans="1:5" ht="25.5">
      <c r="A518" s="35" t="s">
        <v>57</v>
      </c>
      <c r="E518" s="40" t="s">
        <v>2865</v>
      </c>
    </row>
    <row r="519" spans="1:5" ht="12.75">
      <c r="A519" t="s">
        <v>59</v>
      </c>
      <c r="E519" s="39" t="s">
        <v>5</v>
      </c>
    </row>
    <row r="520" spans="1:16" ht="12.75">
      <c r="A520" t="s">
        <v>50</v>
      </c>
      <c s="34" t="s">
        <v>1342</v>
      </c>
      <c s="34" t="s">
        <v>2866</v>
      </c>
      <c s="35" t="s">
        <v>5</v>
      </c>
      <c s="6" t="s">
        <v>2867</v>
      </c>
      <c s="36" t="s">
        <v>147</v>
      </c>
      <c s="37">
        <v>190</v>
      </c>
      <c s="36">
        <v>0</v>
      </c>
      <c s="36">
        <f>ROUND(G520*H520,6)</f>
      </c>
      <c r="L520" s="38">
        <v>0</v>
      </c>
      <c s="32">
        <f>ROUND(ROUND(L520,2)*ROUND(G520,3),2)</f>
      </c>
      <c s="36" t="s">
        <v>55</v>
      </c>
      <c>
        <f>(M520*21)/100</f>
      </c>
      <c t="s">
        <v>28</v>
      </c>
    </row>
    <row r="521" spans="1:5" ht="12.75">
      <c r="A521" s="35" t="s">
        <v>56</v>
      </c>
      <c r="E521" s="39" t="s">
        <v>2867</v>
      </c>
    </row>
    <row r="522" spans="1:5" ht="25.5">
      <c r="A522" s="35" t="s">
        <v>57</v>
      </c>
      <c r="E522" s="40" t="s">
        <v>2868</v>
      </c>
    </row>
    <row r="523" spans="1:5" ht="12.75">
      <c r="A523" t="s">
        <v>59</v>
      </c>
      <c r="E523" s="39" t="s">
        <v>5</v>
      </c>
    </row>
    <row r="524" spans="1:16" ht="12.75">
      <c r="A524" t="s">
        <v>50</v>
      </c>
      <c s="34" t="s">
        <v>1716</v>
      </c>
      <c s="34" t="s">
        <v>2869</v>
      </c>
      <c s="35" t="s">
        <v>5</v>
      </c>
      <c s="6" t="s">
        <v>2870</v>
      </c>
      <c s="36" t="s">
        <v>147</v>
      </c>
      <c s="37">
        <v>210</v>
      </c>
      <c s="36">
        <v>0</v>
      </c>
      <c s="36">
        <f>ROUND(G524*H524,6)</f>
      </c>
      <c r="L524" s="38">
        <v>0</v>
      </c>
      <c s="32">
        <f>ROUND(ROUND(L524,2)*ROUND(G524,3),2)</f>
      </c>
      <c s="36" t="s">
        <v>55</v>
      </c>
      <c>
        <f>(M524*21)/100</f>
      </c>
      <c t="s">
        <v>28</v>
      </c>
    </row>
    <row r="525" spans="1:5" ht="12.75">
      <c r="A525" s="35" t="s">
        <v>56</v>
      </c>
      <c r="E525" s="39" t="s">
        <v>2870</v>
      </c>
    </row>
    <row r="526" spans="1:5" ht="25.5">
      <c r="A526" s="35" t="s">
        <v>57</v>
      </c>
      <c r="E526" s="40" t="s">
        <v>2871</v>
      </c>
    </row>
    <row r="527" spans="1:5" ht="12.75">
      <c r="A527" t="s">
        <v>59</v>
      </c>
      <c r="E527" s="39" t="s">
        <v>5</v>
      </c>
    </row>
    <row r="528" spans="1:16" ht="12.75">
      <c r="A528" t="s">
        <v>50</v>
      </c>
      <c s="34" t="s">
        <v>1718</v>
      </c>
      <c s="34" t="s">
        <v>2872</v>
      </c>
      <c s="35" t="s">
        <v>5</v>
      </c>
      <c s="6" t="s">
        <v>2873</v>
      </c>
      <c s="36" t="s">
        <v>147</v>
      </c>
      <c s="37">
        <v>145</v>
      </c>
      <c s="36">
        <v>0</v>
      </c>
      <c s="36">
        <f>ROUND(G528*H528,6)</f>
      </c>
      <c r="L528" s="38">
        <v>0</v>
      </c>
      <c s="32">
        <f>ROUND(ROUND(L528,2)*ROUND(G528,3),2)</f>
      </c>
      <c s="36" t="s">
        <v>55</v>
      </c>
      <c>
        <f>(M528*21)/100</f>
      </c>
      <c t="s">
        <v>28</v>
      </c>
    </row>
    <row r="529" spans="1:5" ht="12.75">
      <c r="A529" s="35" t="s">
        <v>56</v>
      </c>
      <c r="E529" s="39" t="s">
        <v>2873</v>
      </c>
    </row>
    <row r="530" spans="1:5" ht="25.5">
      <c r="A530" s="35" t="s">
        <v>57</v>
      </c>
      <c r="E530" s="40" t="s">
        <v>2874</v>
      </c>
    </row>
    <row r="531" spans="1:5" ht="12.75">
      <c r="A531" t="s">
        <v>59</v>
      </c>
      <c r="E531" s="39" t="s">
        <v>5</v>
      </c>
    </row>
    <row r="532" spans="1:16" ht="12.75">
      <c r="A532" t="s">
        <v>50</v>
      </c>
      <c s="34" t="s">
        <v>1720</v>
      </c>
      <c s="34" t="s">
        <v>2875</v>
      </c>
      <c s="35" t="s">
        <v>5</v>
      </c>
      <c s="6" t="s">
        <v>2876</v>
      </c>
      <c s="36" t="s">
        <v>147</v>
      </c>
      <c s="37">
        <v>292</v>
      </c>
      <c s="36">
        <v>0</v>
      </c>
      <c s="36">
        <f>ROUND(G532*H532,6)</f>
      </c>
      <c r="L532" s="38">
        <v>0</v>
      </c>
      <c s="32">
        <f>ROUND(ROUND(L532,2)*ROUND(G532,3),2)</f>
      </c>
      <c s="36" t="s">
        <v>55</v>
      </c>
      <c>
        <f>(M532*21)/100</f>
      </c>
      <c t="s">
        <v>28</v>
      </c>
    </row>
    <row r="533" spans="1:5" ht="12.75">
      <c r="A533" s="35" t="s">
        <v>56</v>
      </c>
      <c r="E533" s="39" t="s">
        <v>2876</v>
      </c>
    </row>
    <row r="534" spans="1:5" ht="25.5">
      <c r="A534" s="35" t="s">
        <v>57</v>
      </c>
      <c r="E534" s="40" t="s">
        <v>2877</v>
      </c>
    </row>
    <row r="535" spans="1:5" ht="12.75">
      <c r="A535" t="s">
        <v>59</v>
      </c>
      <c r="E535" s="39" t="s">
        <v>5</v>
      </c>
    </row>
    <row r="536" spans="1:16" ht="12.75">
      <c r="A536" t="s">
        <v>50</v>
      </c>
      <c s="34" t="s">
        <v>1723</v>
      </c>
      <c s="34" t="s">
        <v>2878</v>
      </c>
      <c s="35" t="s">
        <v>5</v>
      </c>
      <c s="6" t="s">
        <v>2879</v>
      </c>
      <c s="36" t="s">
        <v>147</v>
      </c>
      <c s="37">
        <v>75</v>
      </c>
      <c s="36">
        <v>0</v>
      </c>
      <c s="36">
        <f>ROUND(G536*H536,6)</f>
      </c>
      <c r="L536" s="38">
        <v>0</v>
      </c>
      <c s="32">
        <f>ROUND(ROUND(L536,2)*ROUND(G536,3),2)</f>
      </c>
      <c s="36" t="s">
        <v>55</v>
      </c>
      <c>
        <f>(M536*21)/100</f>
      </c>
      <c t="s">
        <v>28</v>
      </c>
    </row>
    <row r="537" spans="1:5" ht="12.75">
      <c r="A537" s="35" t="s">
        <v>56</v>
      </c>
      <c r="E537" s="39" t="s">
        <v>2879</v>
      </c>
    </row>
    <row r="538" spans="1:5" ht="25.5">
      <c r="A538" s="35" t="s">
        <v>57</v>
      </c>
      <c r="E538" s="40" t="s">
        <v>2880</v>
      </c>
    </row>
    <row r="539" spans="1:5" ht="12.75">
      <c r="A539" t="s">
        <v>59</v>
      </c>
      <c r="E539" s="39" t="s">
        <v>5</v>
      </c>
    </row>
    <row r="540" spans="1:16" ht="12.75">
      <c r="A540" t="s">
        <v>50</v>
      </c>
      <c s="34" t="s">
        <v>1725</v>
      </c>
      <c s="34" t="s">
        <v>2881</v>
      </c>
      <c s="35" t="s">
        <v>5</v>
      </c>
      <c s="6" t="s">
        <v>2882</v>
      </c>
      <c s="36" t="s">
        <v>147</v>
      </c>
      <c s="37">
        <v>135</v>
      </c>
      <c s="36">
        <v>0</v>
      </c>
      <c s="36">
        <f>ROUND(G540*H540,6)</f>
      </c>
      <c r="L540" s="38">
        <v>0</v>
      </c>
      <c s="32">
        <f>ROUND(ROUND(L540,2)*ROUND(G540,3),2)</f>
      </c>
      <c s="36" t="s">
        <v>55</v>
      </c>
      <c>
        <f>(M540*21)/100</f>
      </c>
      <c t="s">
        <v>28</v>
      </c>
    </row>
    <row r="541" spans="1:5" ht="12.75">
      <c r="A541" s="35" t="s">
        <v>56</v>
      </c>
      <c r="E541" s="39" t="s">
        <v>2882</v>
      </c>
    </row>
    <row r="542" spans="1:5" ht="25.5">
      <c r="A542" s="35" t="s">
        <v>57</v>
      </c>
      <c r="E542" s="40" t="s">
        <v>2883</v>
      </c>
    </row>
    <row r="543" spans="1:5" ht="12.75">
      <c r="A543" t="s">
        <v>59</v>
      </c>
      <c r="E543" s="39" t="s">
        <v>5</v>
      </c>
    </row>
    <row r="544" spans="1:16" ht="12.75">
      <c r="A544" t="s">
        <v>50</v>
      </c>
      <c s="34" t="s">
        <v>1728</v>
      </c>
      <c s="34" t="s">
        <v>2884</v>
      </c>
      <c s="35" t="s">
        <v>5</v>
      </c>
      <c s="6" t="s">
        <v>2885</v>
      </c>
      <c s="36" t="s">
        <v>147</v>
      </c>
      <c s="37">
        <v>145</v>
      </c>
      <c s="36">
        <v>0</v>
      </c>
      <c s="36">
        <f>ROUND(G544*H544,6)</f>
      </c>
      <c r="L544" s="38">
        <v>0</v>
      </c>
      <c s="32">
        <f>ROUND(ROUND(L544,2)*ROUND(G544,3),2)</f>
      </c>
      <c s="36" t="s">
        <v>55</v>
      </c>
      <c>
        <f>(M544*21)/100</f>
      </c>
      <c t="s">
        <v>28</v>
      </c>
    </row>
    <row r="545" spans="1:5" ht="12.75">
      <c r="A545" s="35" t="s">
        <v>56</v>
      </c>
      <c r="E545" s="39" t="s">
        <v>2885</v>
      </c>
    </row>
    <row r="546" spans="1:5" ht="25.5">
      <c r="A546" s="35" t="s">
        <v>57</v>
      </c>
      <c r="E546" s="40" t="s">
        <v>2874</v>
      </c>
    </row>
    <row r="547" spans="1:5" ht="12.75">
      <c r="A547" t="s">
        <v>59</v>
      </c>
      <c r="E547" s="39" t="s">
        <v>5</v>
      </c>
    </row>
    <row r="548" spans="1:16" ht="12.75">
      <c r="A548" t="s">
        <v>50</v>
      </c>
      <c s="34" t="s">
        <v>1730</v>
      </c>
      <c s="34" t="s">
        <v>2886</v>
      </c>
      <c s="35" t="s">
        <v>5</v>
      </c>
      <c s="6" t="s">
        <v>2887</v>
      </c>
      <c s="36" t="s">
        <v>147</v>
      </c>
      <c s="37">
        <v>3</v>
      </c>
      <c s="36">
        <v>0</v>
      </c>
      <c s="36">
        <f>ROUND(G548*H548,6)</f>
      </c>
      <c r="L548" s="38">
        <v>0</v>
      </c>
      <c s="32">
        <f>ROUND(ROUND(L548,2)*ROUND(G548,3),2)</f>
      </c>
      <c s="36" t="s">
        <v>55</v>
      </c>
      <c>
        <f>(M548*21)/100</f>
      </c>
      <c t="s">
        <v>28</v>
      </c>
    </row>
    <row r="549" spans="1:5" ht="12.75">
      <c r="A549" s="35" t="s">
        <v>56</v>
      </c>
      <c r="E549" s="39" t="s">
        <v>2887</v>
      </c>
    </row>
    <row r="550" spans="1:5" ht="25.5">
      <c r="A550" s="35" t="s">
        <v>57</v>
      </c>
      <c r="E550" s="40" t="s">
        <v>2888</v>
      </c>
    </row>
    <row r="551" spans="1:5" ht="12.75">
      <c r="A551" t="s">
        <v>59</v>
      </c>
      <c r="E551" s="39" t="s">
        <v>5</v>
      </c>
    </row>
    <row r="552" spans="1:16" ht="12.75">
      <c r="A552" t="s">
        <v>50</v>
      </c>
      <c s="34" t="s">
        <v>1733</v>
      </c>
      <c s="34" t="s">
        <v>2889</v>
      </c>
      <c s="35" t="s">
        <v>5</v>
      </c>
      <c s="6" t="s">
        <v>2890</v>
      </c>
      <c s="36" t="s">
        <v>147</v>
      </c>
      <c s="37">
        <v>15</v>
      </c>
      <c s="36">
        <v>0</v>
      </c>
      <c s="36">
        <f>ROUND(G552*H552,6)</f>
      </c>
      <c r="L552" s="38">
        <v>0</v>
      </c>
      <c s="32">
        <f>ROUND(ROUND(L552,2)*ROUND(G552,3),2)</f>
      </c>
      <c s="36" t="s">
        <v>55</v>
      </c>
      <c>
        <f>(M552*21)/100</f>
      </c>
      <c t="s">
        <v>28</v>
      </c>
    </row>
    <row r="553" spans="1:5" ht="12.75">
      <c r="A553" s="35" t="s">
        <v>56</v>
      </c>
      <c r="E553" s="39" t="s">
        <v>2890</v>
      </c>
    </row>
    <row r="554" spans="1:5" ht="25.5">
      <c r="A554" s="35" t="s">
        <v>57</v>
      </c>
      <c r="E554" s="40" t="s">
        <v>2891</v>
      </c>
    </row>
    <row r="555" spans="1:5" ht="12.75">
      <c r="A555" t="s">
        <v>59</v>
      </c>
      <c r="E555" s="39" t="s">
        <v>5</v>
      </c>
    </row>
    <row r="556" spans="1:16" ht="12.75">
      <c r="A556" t="s">
        <v>50</v>
      </c>
      <c s="34" t="s">
        <v>1737</v>
      </c>
      <c s="34" t="s">
        <v>2892</v>
      </c>
      <c s="35" t="s">
        <v>5</v>
      </c>
      <c s="6" t="s">
        <v>2893</v>
      </c>
      <c s="36" t="s">
        <v>147</v>
      </c>
      <c s="37">
        <v>8</v>
      </c>
      <c s="36">
        <v>0</v>
      </c>
      <c s="36">
        <f>ROUND(G556*H556,6)</f>
      </c>
      <c r="L556" s="38">
        <v>0</v>
      </c>
      <c s="32">
        <f>ROUND(ROUND(L556,2)*ROUND(G556,3),2)</f>
      </c>
      <c s="36" t="s">
        <v>55</v>
      </c>
      <c>
        <f>(M556*21)/100</f>
      </c>
      <c t="s">
        <v>28</v>
      </c>
    </row>
    <row r="557" spans="1:5" ht="12.75">
      <c r="A557" s="35" t="s">
        <v>56</v>
      </c>
      <c r="E557" s="39" t="s">
        <v>2893</v>
      </c>
    </row>
    <row r="558" spans="1:5" ht="25.5">
      <c r="A558" s="35" t="s">
        <v>57</v>
      </c>
      <c r="E558" s="40" t="s">
        <v>2894</v>
      </c>
    </row>
    <row r="559" spans="1:5" ht="12.75">
      <c r="A559" t="s">
        <v>59</v>
      </c>
      <c r="E559" s="39" t="s">
        <v>5</v>
      </c>
    </row>
    <row r="560" spans="1:16" ht="12.75">
      <c r="A560" t="s">
        <v>50</v>
      </c>
      <c s="34" t="s">
        <v>1739</v>
      </c>
      <c s="34" t="s">
        <v>2895</v>
      </c>
      <c s="35" t="s">
        <v>5</v>
      </c>
      <c s="6" t="s">
        <v>2896</v>
      </c>
      <c s="36" t="s">
        <v>147</v>
      </c>
      <c s="37">
        <v>7</v>
      </c>
      <c s="36">
        <v>0</v>
      </c>
      <c s="36">
        <f>ROUND(G560*H560,6)</f>
      </c>
      <c r="L560" s="38">
        <v>0</v>
      </c>
      <c s="32">
        <f>ROUND(ROUND(L560,2)*ROUND(G560,3),2)</f>
      </c>
      <c s="36" t="s">
        <v>55</v>
      </c>
      <c>
        <f>(M560*21)/100</f>
      </c>
      <c t="s">
        <v>28</v>
      </c>
    </row>
    <row r="561" spans="1:5" ht="12.75">
      <c r="A561" s="35" t="s">
        <v>56</v>
      </c>
      <c r="E561" s="39" t="s">
        <v>2896</v>
      </c>
    </row>
    <row r="562" spans="1:5" ht="25.5">
      <c r="A562" s="35" t="s">
        <v>57</v>
      </c>
      <c r="E562" s="40" t="s">
        <v>2897</v>
      </c>
    </row>
    <row r="563" spans="1:5" ht="12.75">
      <c r="A563" t="s">
        <v>59</v>
      </c>
      <c r="E563" s="39" t="s">
        <v>5</v>
      </c>
    </row>
    <row r="564" spans="1:16" ht="12.75">
      <c r="A564" t="s">
        <v>50</v>
      </c>
      <c s="34" t="s">
        <v>1346</v>
      </c>
      <c s="34" t="s">
        <v>2898</v>
      </c>
      <c s="35" t="s">
        <v>5</v>
      </c>
      <c s="6" t="s">
        <v>2899</v>
      </c>
      <c s="36" t="s">
        <v>147</v>
      </c>
      <c s="37">
        <v>1340</v>
      </c>
      <c s="36">
        <v>0</v>
      </c>
      <c s="36">
        <f>ROUND(G564*H564,6)</f>
      </c>
      <c r="L564" s="38">
        <v>0</v>
      </c>
      <c s="32">
        <f>ROUND(ROUND(L564,2)*ROUND(G564,3),2)</f>
      </c>
      <c s="36" t="s">
        <v>55</v>
      </c>
      <c>
        <f>(M564*21)/100</f>
      </c>
      <c t="s">
        <v>28</v>
      </c>
    </row>
    <row r="565" spans="1:5" ht="12.75">
      <c r="A565" s="35" t="s">
        <v>56</v>
      </c>
      <c r="E565" s="39" t="s">
        <v>2899</v>
      </c>
    </row>
    <row r="566" spans="1:5" ht="25.5">
      <c r="A566" s="35" t="s">
        <v>57</v>
      </c>
      <c r="E566" s="40" t="s">
        <v>2900</v>
      </c>
    </row>
    <row r="567" spans="1:5" ht="12.75">
      <c r="A567" t="s">
        <v>59</v>
      </c>
      <c r="E567" s="39" t="s">
        <v>5</v>
      </c>
    </row>
    <row r="568" spans="1:16" ht="12.75">
      <c r="A568" t="s">
        <v>50</v>
      </c>
      <c s="34" t="s">
        <v>1351</v>
      </c>
      <c s="34" t="s">
        <v>2901</v>
      </c>
      <c s="35" t="s">
        <v>5</v>
      </c>
      <c s="6" t="s">
        <v>2902</v>
      </c>
      <c s="36" t="s">
        <v>54</v>
      </c>
      <c s="37">
        <v>0.9</v>
      </c>
      <c s="36">
        <v>0</v>
      </c>
      <c s="36">
        <f>ROUND(G568*H568,6)</f>
      </c>
      <c r="L568" s="38">
        <v>0</v>
      </c>
      <c s="32">
        <f>ROUND(ROUND(L568,2)*ROUND(G568,3),2)</f>
      </c>
      <c s="36" t="s">
        <v>55</v>
      </c>
      <c>
        <f>(M568*21)/100</f>
      </c>
      <c t="s">
        <v>28</v>
      </c>
    </row>
    <row r="569" spans="1:5" ht="12.75">
      <c r="A569" s="35" t="s">
        <v>56</v>
      </c>
      <c r="E569" s="39" t="s">
        <v>2902</v>
      </c>
    </row>
    <row r="570" spans="1:5" ht="12.75">
      <c r="A570" s="35" t="s">
        <v>57</v>
      </c>
      <c r="E570" s="40" t="s">
        <v>5</v>
      </c>
    </row>
    <row r="571" spans="1:5" ht="12.75">
      <c r="A571" t="s">
        <v>59</v>
      </c>
      <c r="E571" s="39" t="s">
        <v>5</v>
      </c>
    </row>
    <row r="572" spans="1:13" ht="12.75">
      <c r="A572" t="s">
        <v>47</v>
      </c>
      <c r="C572" s="31" t="s">
        <v>2903</v>
      </c>
      <c r="E572" s="33" t="s">
        <v>2904</v>
      </c>
      <c r="J572" s="32">
        <f>0</f>
      </c>
      <c s="32">
        <f>0</f>
      </c>
      <c s="32">
        <f>0+L573+L577+L581+L585+L589+L593+L597+L601+L605+L609+L613+L617+L621+L625+L629</f>
      </c>
      <c s="32">
        <f>0+M573+M577+M581+M585+M589+M593+M597+M601+M605+M609+M613+M617+M621+M625+M629</f>
      </c>
    </row>
    <row r="573" spans="1:16" ht="25.5">
      <c r="A573" t="s">
        <v>50</v>
      </c>
      <c s="34" t="s">
        <v>1354</v>
      </c>
      <c s="34" t="s">
        <v>2905</v>
      </c>
      <c s="35" t="s">
        <v>5</v>
      </c>
      <c s="6" t="s">
        <v>2906</v>
      </c>
      <c s="36" t="s">
        <v>147</v>
      </c>
      <c s="37">
        <v>111</v>
      </c>
      <c s="36">
        <v>0</v>
      </c>
      <c s="36">
        <f>ROUND(G573*H573,6)</f>
      </c>
      <c r="L573" s="38">
        <v>0</v>
      </c>
      <c s="32">
        <f>ROUND(ROUND(L573,2)*ROUND(G573,3),2)</f>
      </c>
      <c s="36" t="s">
        <v>55</v>
      </c>
      <c>
        <f>(M573*21)/100</f>
      </c>
      <c t="s">
        <v>28</v>
      </c>
    </row>
    <row r="574" spans="1:5" ht="25.5">
      <c r="A574" s="35" t="s">
        <v>56</v>
      </c>
      <c r="E574" s="39" t="s">
        <v>2906</v>
      </c>
    </row>
    <row r="575" spans="1:5" ht="25.5">
      <c r="A575" s="35" t="s">
        <v>57</v>
      </c>
      <c r="E575" s="40" t="s">
        <v>2907</v>
      </c>
    </row>
    <row r="576" spans="1:5" ht="12.75">
      <c r="A576" t="s">
        <v>59</v>
      </c>
      <c r="E576" s="39" t="s">
        <v>5</v>
      </c>
    </row>
    <row r="577" spans="1:16" ht="25.5">
      <c r="A577" t="s">
        <v>50</v>
      </c>
      <c s="34" t="s">
        <v>1359</v>
      </c>
      <c s="34" t="s">
        <v>2908</v>
      </c>
      <c s="35" t="s">
        <v>5</v>
      </c>
      <c s="6" t="s">
        <v>2909</v>
      </c>
      <c s="36" t="s">
        <v>147</v>
      </c>
      <c s="37">
        <v>176</v>
      </c>
      <c s="36">
        <v>0</v>
      </c>
      <c s="36">
        <f>ROUND(G577*H577,6)</f>
      </c>
      <c r="L577" s="38">
        <v>0</v>
      </c>
      <c s="32">
        <f>ROUND(ROUND(L577,2)*ROUND(G577,3),2)</f>
      </c>
      <c s="36" t="s">
        <v>55</v>
      </c>
      <c>
        <f>(M577*21)/100</f>
      </c>
      <c t="s">
        <v>28</v>
      </c>
    </row>
    <row r="578" spans="1:5" ht="25.5">
      <c r="A578" s="35" t="s">
        <v>56</v>
      </c>
      <c r="E578" s="39" t="s">
        <v>2909</v>
      </c>
    </row>
    <row r="579" spans="1:5" ht="25.5">
      <c r="A579" s="35" t="s">
        <v>57</v>
      </c>
      <c r="E579" s="40" t="s">
        <v>2910</v>
      </c>
    </row>
    <row r="580" spans="1:5" ht="12.75">
      <c r="A580" t="s">
        <v>59</v>
      </c>
      <c r="E580" s="39" t="s">
        <v>5</v>
      </c>
    </row>
    <row r="581" spans="1:16" ht="25.5">
      <c r="A581" t="s">
        <v>50</v>
      </c>
      <c s="34" t="s">
        <v>1362</v>
      </c>
      <c s="34" t="s">
        <v>2911</v>
      </c>
      <c s="35" t="s">
        <v>5</v>
      </c>
      <c s="6" t="s">
        <v>2912</v>
      </c>
      <c s="36" t="s">
        <v>147</v>
      </c>
      <c s="37">
        <v>163</v>
      </c>
      <c s="36">
        <v>0</v>
      </c>
      <c s="36">
        <f>ROUND(G581*H581,6)</f>
      </c>
      <c r="L581" s="38">
        <v>0</v>
      </c>
      <c s="32">
        <f>ROUND(ROUND(L581,2)*ROUND(G581,3),2)</f>
      </c>
      <c s="36" t="s">
        <v>55</v>
      </c>
      <c>
        <f>(M581*21)/100</f>
      </c>
      <c t="s">
        <v>28</v>
      </c>
    </row>
    <row r="582" spans="1:5" ht="25.5">
      <c r="A582" s="35" t="s">
        <v>56</v>
      </c>
      <c r="E582" s="39" t="s">
        <v>2912</v>
      </c>
    </row>
    <row r="583" spans="1:5" ht="25.5">
      <c r="A583" s="35" t="s">
        <v>57</v>
      </c>
      <c r="E583" s="40" t="s">
        <v>2913</v>
      </c>
    </row>
    <row r="584" spans="1:5" ht="12.75">
      <c r="A584" t="s">
        <v>59</v>
      </c>
      <c r="E584" s="39" t="s">
        <v>5</v>
      </c>
    </row>
    <row r="585" spans="1:16" ht="25.5">
      <c r="A585" t="s">
        <v>50</v>
      </c>
      <c s="34" t="s">
        <v>1366</v>
      </c>
      <c s="34" t="s">
        <v>2914</v>
      </c>
      <c s="35" t="s">
        <v>5</v>
      </c>
      <c s="6" t="s">
        <v>2915</v>
      </c>
      <c s="36" t="s">
        <v>147</v>
      </c>
      <c s="37">
        <v>81</v>
      </c>
      <c s="36">
        <v>0</v>
      </c>
      <c s="36">
        <f>ROUND(G585*H585,6)</f>
      </c>
      <c r="L585" s="38">
        <v>0</v>
      </c>
      <c s="32">
        <f>ROUND(ROUND(L585,2)*ROUND(G585,3),2)</f>
      </c>
      <c s="36" t="s">
        <v>55</v>
      </c>
      <c>
        <f>(M585*21)/100</f>
      </c>
      <c t="s">
        <v>28</v>
      </c>
    </row>
    <row r="586" spans="1:5" ht="25.5">
      <c r="A586" s="35" t="s">
        <v>56</v>
      </c>
      <c r="E586" s="39" t="s">
        <v>2915</v>
      </c>
    </row>
    <row r="587" spans="1:5" ht="25.5">
      <c r="A587" s="35" t="s">
        <v>57</v>
      </c>
      <c r="E587" s="40" t="s">
        <v>2916</v>
      </c>
    </row>
    <row r="588" spans="1:5" ht="12.75">
      <c r="A588" t="s">
        <v>59</v>
      </c>
      <c r="E588" s="39" t="s">
        <v>5</v>
      </c>
    </row>
    <row r="589" spans="1:16" ht="25.5">
      <c r="A589" t="s">
        <v>50</v>
      </c>
      <c s="34" t="s">
        <v>1371</v>
      </c>
      <c s="34" t="s">
        <v>2917</v>
      </c>
      <c s="35" t="s">
        <v>5</v>
      </c>
      <c s="6" t="s">
        <v>2918</v>
      </c>
      <c s="36" t="s">
        <v>147</v>
      </c>
      <c s="37">
        <v>13</v>
      </c>
      <c s="36">
        <v>0</v>
      </c>
      <c s="36">
        <f>ROUND(G589*H589,6)</f>
      </c>
      <c r="L589" s="38">
        <v>0</v>
      </c>
      <c s="32">
        <f>ROUND(ROUND(L589,2)*ROUND(G589,3),2)</f>
      </c>
      <c s="36" t="s">
        <v>55</v>
      </c>
      <c>
        <f>(M589*21)/100</f>
      </c>
      <c t="s">
        <v>28</v>
      </c>
    </row>
    <row r="590" spans="1:5" ht="25.5">
      <c r="A590" s="35" t="s">
        <v>56</v>
      </c>
      <c r="E590" s="39" t="s">
        <v>2918</v>
      </c>
    </row>
    <row r="591" spans="1:5" ht="25.5">
      <c r="A591" s="35" t="s">
        <v>57</v>
      </c>
      <c r="E591" s="40" t="s">
        <v>2919</v>
      </c>
    </row>
    <row r="592" spans="1:5" ht="12.75">
      <c r="A592" t="s">
        <v>59</v>
      </c>
      <c r="E592" s="39" t="s">
        <v>5</v>
      </c>
    </row>
    <row r="593" spans="1:16" ht="25.5">
      <c r="A593" t="s">
        <v>50</v>
      </c>
      <c s="34" t="s">
        <v>1375</v>
      </c>
      <c s="34" t="s">
        <v>2920</v>
      </c>
      <c s="35" t="s">
        <v>5</v>
      </c>
      <c s="6" t="s">
        <v>2921</v>
      </c>
      <c s="36" t="s">
        <v>147</v>
      </c>
      <c s="37">
        <v>1</v>
      </c>
      <c s="36">
        <v>0</v>
      </c>
      <c s="36">
        <f>ROUND(G593*H593,6)</f>
      </c>
      <c r="L593" s="38">
        <v>0</v>
      </c>
      <c s="32">
        <f>ROUND(ROUND(L593,2)*ROUND(G593,3),2)</f>
      </c>
      <c s="36" t="s">
        <v>55</v>
      </c>
      <c>
        <f>(M593*21)/100</f>
      </c>
      <c t="s">
        <v>28</v>
      </c>
    </row>
    <row r="594" spans="1:5" ht="25.5">
      <c r="A594" s="35" t="s">
        <v>56</v>
      </c>
      <c r="E594" s="39" t="s">
        <v>2921</v>
      </c>
    </row>
    <row r="595" spans="1:5" ht="25.5">
      <c r="A595" s="35" t="s">
        <v>57</v>
      </c>
      <c r="E595" s="40" t="s">
        <v>2922</v>
      </c>
    </row>
    <row r="596" spans="1:5" ht="12.75">
      <c r="A596" t="s">
        <v>59</v>
      </c>
      <c r="E596" s="39" t="s">
        <v>5</v>
      </c>
    </row>
    <row r="597" spans="1:16" ht="25.5">
      <c r="A597" t="s">
        <v>50</v>
      </c>
      <c s="34" t="s">
        <v>1378</v>
      </c>
      <c s="34" t="s">
        <v>2923</v>
      </c>
      <c s="35" t="s">
        <v>5</v>
      </c>
      <c s="6" t="s">
        <v>2924</v>
      </c>
      <c s="36" t="s">
        <v>147</v>
      </c>
      <c s="37">
        <v>40</v>
      </c>
      <c s="36">
        <v>0</v>
      </c>
      <c s="36">
        <f>ROUND(G597*H597,6)</f>
      </c>
      <c r="L597" s="38">
        <v>0</v>
      </c>
      <c s="32">
        <f>ROUND(ROUND(L597,2)*ROUND(G597,3),2)</f>
      </c>
      <c s="36" t="s">
        <v>55</v>
      </c>
      <c>
        <f>(M597*21)/100</f>
      </c>
      <c t="s">
        <v>28</v>
      </c>
    </row>
    <row r="598" spans="1:5" ht="25.5">
      <c r="A598" s="35" t="s">
        <v>56</v>
      </c>
      <c r="E598" s="39" t="s">
        <v>2924</v>
      </c>
    </row>
    <row r="599" spans="1:5" ht="25.5">
      <c r="A599" s="35" t="s">
        <v>57</v>
      </c>
      <c r="E599" s="40" t="s">
        <v>2925</v>
      </c>
    </row>
    <row r="600" spans="1:5" ht="12.75">
      <c r="A600" t="s">
        <v>59</v>
      </c>
      <c r="E600" s="39" t="s">
        <v>5</v>
      </c>
    </row>
    <row r="601" spans="1:16" ht="25.5">
      <c r="A601" t="s">
        <v>50</v>
      </c>
      <c s="34" t="s">
        <v>1381</v>
      </c>
      <c s="34" t="s">
        <v>2926</v>
      </c>
      <c s="35" t="s">
        <v>5</v>
      </c>
      <c s="6" t="s">
        <v>2927</v>
      </c>
      <c s="36" t="s">
        <v>147</v>
      </c>
      <c s="37">
        <v>63</v>
      </c>
      <c s="36">
        <v>0</v>
      </c>
      <c s="36">
        <f>ROUND(G601*H601,6)</f>
      </c>
      <c r="L601" s="38">
        <v>0</v>
      </c>
      <c s="32">
        <f>ROUND(ROUND(L601,2)*ROUND(G601,3),2)</f>
      </c>
      <c s="36" t="s">
        <v>55</v>
      </c>
      <c>
        <f>(M601*21)/100</f>
      </c>
      <c t="s">
        <v>28</v>
      </c>
    </row>
    <row r="602" spans="1:5" ht="25.5">
      <c r="A602" s="35" t="s">
        <v>56</v>
      </c>
      <c r="E602" s="39" t="s">
        <v>2927</v>
      </c>
    </row>
    <row r="603" spans="1:5" ht="25.5">
      <c r="A603" s="35" t="s">
        <v>57</v>
      </c>
      <c r="E603" s="40" t="s">
        <v>2928</v>
      </c>
    </row>
    <row r="604" spans="1:5" ht="12.75">
      <c r="A604" t="s">
        <v>59</v>
      </c>
      <c r="E604" s="39" t="s">
        <v>5</v>
      </c>
    </row>
    <row r="605" spans="1:16" ht="25.5">
      <c r="A605" t="s">
        <v>50</v>
      </c>
      <c s="34" t="s">
        <v>1384</v>
      </c>
      <c s="34" t="s">
        <v>2929</v>
      </c>
      <c s="35" t="s">
        <v>5</v>
      </c>
      <c s="6" t="s">
        <v>2930</v>
      </c>
      <c s="36" t="s">
        <v>147</v>
      </c>
      <c s="37">
        <v>272</v>
      </c>
      <c s="36">
        <v>0</v>
      </c>
      <c s="36">
        <f>ROUND(G605*H605,6)</f>
      </c>
      <c r="L605" s="38">
        <v>0</v>
      </c>
      <c s="32">
        <f>ROUND(ROUND(L605,2)*ROUND(G605,3),2)</f>
      </c>
      <c s="36" t="s">
        <v>55</v>
      </c>
      <c>
        <f>(M605*21)/100</f>
      </c>
      <c t="s">
        <v>28</v>
      </c>
    </row>
    <row r="606" spans="1:5" ht="25.5">
      <c r="A606" s="35" t="s">
        <v>56</v>
      </c>
      <c r="E606" s="39" t="s">
        <v>2930</v>
      </c>
    </row>
    <row r="607" spans="1:5" ht="25.5">
      <c r="A607" s="35" t="s">
        <v>57</v>
      </c>
      <c r="E607" s="40" t="s">
        <v>2931</v>
      </c>
    </row>
    <row r="608" spans="1:5" ht="12.75">
      <c r="A608" t="s">
        <v>59</v>
      </c>
      <c r="E608" s="39" t="s">
        <v>5</v>
      </c>
    </row>
    <row r="609" spans="1:16" ht="25.5">
      <c r="A609" t="s">
        <v>50</v>
      </c>
      <c s="34" t="s">
        <v>1387</v>
      </c>
      <c s="34" t="s">
        <v>2932</v>
      </c>
      <c s="35" t="s">
        <v>5</v>
      </c>
      <c s="6" t="s">
        <v>2933</v>
      </c>
      <c s="36" t="s">
        <v>147</v>
      </c>
      <c s="37">
        <v>22</v>
      </c>
      <c s="36">
        <v>0</v>
      </c>
      <c s="36">
        <f>ROUND(G609*H609,6)</f>
      </c>
      <c r="L609" s="38">
        <v>0</v>
      </c>
      <c s="32">
        <f>ROUND(ROUND(L609,2)*ROUND(G609,3),2)</f>
      </c>
      <c s="36" t="s">
        <v>55</v>
      </c>
      <c>
        <f>(M609*21)/100</f>
      </c>
      <c t="s">
        <v>28</v>
      </c>
    </row>
    <row r="610" spans="1:5" ht="25.5">
      <c r="A610" s="35" t="s">
        <v>56</v>
      </c>
      <c r="E610" s="39" t="s">
        <v>2933</v>
      </c>
    </row>
    <row r="611" spans="1:5" ht="25.5">
      <c r="A611" s="35" t="s">
        <v>57</v>
      </c>
      <c r="E611" s="40" t="s">
        <v>2934</v>
      </c>
    </row>
    <row r="612" spans="1:5" ht="12.75">
      <c r="A612" t="s">
        <v>59</v>
      </c>
      <c r="E612" s="39" t="s">
        <v>5</v>
      </c>
    </row>
    <row r="613" spans="1:16" ht="25.5">
      <c r="A613" t="s">
        <v>50</v>
      </c>
      <c s="34" t="s">
        <v>1229</v>
      </c>
      <c s="34" t="s">
        <v>2935</v>
      </c>
      <c s="35" t="s">
        <v>5</v>
      </c>
      <c s="6" t="s">
        <v>2936</v>
      </c>
      <c s="36" t="s">
        <v>147</v>
      </c>
      <c s="37">
        <v>59</v>
      </c>
      <c s="36">
        <v>0</v>
      </c>
      <c s="36">
        <f>ROUND(G613*H613,6)</f>
      </c>
      <c r="L613" s="38">
        <v>0</v>
      </c>
      <c s="32">
        <f>ROUND(ROUND(L613,2)*ROUND(G613,3),2)</f>
      </c>
      <c s="36" t="s">
        <v>55</v>
      </c>
      <c>
        <f>(M613*21)/100</f>
      </c>
      <c t="s">
        <v>28</v>
      </c>
    </row>
    <row r="614" spans="1:5" ht="25.5">
      <c r="A614" s="35" t="s">
        <v>56</v>
      </c>
      <c r="E614" s="39" t="s">
        <v>2936</v>
      </c>
    </row>
    <row r="615" spans="1:5" ht="25.5">
      <c r="A615" s="35" t="s">
        <v>57</v>
      </c>
      <c r="E615" s="40" t="s">
        <v>2937</v>
      </c>
    </row>
    <row r="616" spans="1:5" ht="12.75">
      <c r="A616" t="s">
        <v>59</v>
      </c>
      <c r="E616" s="39" t="s">
        <v>5</v>
      </c>
    </row>
    <row r="617" spans="1:16" ht="25.5">
      <c r="A617" t="s">
        <v>50</v>
      </c>
      <c s="34" t="s">
        <v>1234</v>
      </c>
      <c s="34" t="s">
        <v>2938</v>
      </c>
      <c s="35" t="s">
        <v>5</v>
      </c>
      <c s="6" t="s">
        <v>2939</v>
      </c>
      <c s="36" t="s">
        <v>147</v>
      </c>
      <c s="37">
        <v>248</v>
      </c>
      <c s="36">
        <v>0</v>
      </c>
      <c s="36">
        <f>ROUND(G617*H617,6)</f>
      </c>
      <c r="L617" s="38">
        <v>0</v>
      </c>
      <c s="32">
        <f>ROUND(ROUND(L617,2)*ROUND(G617,3),2)</f>
      </c>
      <c s="36" t="s">
        <v>55</v>
      </c>
      <c>
        <f>(M617*21)/100</f>
      </c>
      <c t="s">
        <v>28</v>
      </c>
    </row>
    <row r="618" spans="1:5" ht="25.5">
      <c r="A618" s="35" t="s">
        <v>56</v>
      </c>
      <c r="E618" s="39" t="s">
        <v>2939</v>
      </c>
    </row>
    <row r="619" spans="1:5" ht="25.5">
      <c r="A619" s="35" t="s">
        <v>57</v>
      </c>
      <c r="E619" s="40" t="s">
        <v>2940</v>
      </c>
    </row>
    <row r="620" spans="1:5" ht="12.75">
      <c r="A620" t="s">
        <v>59</v>
      </c>
      <c r="E620" s="39" t="s">
        <v>5</v>
      </c>
    </row>
    <row r="621" spans="1:16" ht="25.5">
      <c r="A621" t="s">
        <v>50</v>
      </c>
      <c s="34" t="s">
        <v>1239</v>
      </c>
      <c s="34" t="s">
        <v>2941</v>
      </c>
      <c s="35" t="s">
        <v>5</v>
      </c>
      <c s="6" t="s">
        <v>2942</v>
      </c>
      <c s="36" t="s">
        <v>147</v>
      </c>
      <c s="37">
        <v>18</v>
      </c>
      <c s="36">
        <v>0</v>
      </c>
      <c s="36">
        <f>ROUND(G621*H621,6)</f>
      </c>
      <c r="L621" s="38">
        <v>0</v>
      </c>
      <c s="32">
        <f>ROUND(ROUND(L621,2)*ROUND(G621,3),2)</f>
      </c>
      <c s="36" t="s">
        <v>55</v>
      </c>
      <c>
        <f>(M621*21)/100</f>
      </c>
      <c t="s">
        <v>28</v>
      </c>
    </row>
    <row r="622" spans="1:5" ht="25.5">
      <c r="A622" s="35" t="s">
        <v>56</v>
      </c>
      <c r="E622" s="39" t="s">
        <v>2942</v>
      </c>
    </row>
    <row r="623" spans="1:5" ht="25.5">
      <c r="A623" s="35" t="s">
        <v>57</v>
      </c>
      <c r="E623" s="40" t="s">
        <v>2943</v>
      </c>
    </row>
    <row r="624" spans="1:5" ht="12.75">
      <c r="A624" t="s">
        <v>59</v>
      </c>
      <c r="E624" s="39" t="s">
        <v>5</v>
      </c>
    </row>
    <row r="625" spans="1:16" ht="25.5">
      <c r="A625" t="s">
        <v>50</v>
      </c>
      <c s="34" t="s">
        <v>1242</v>
      </c>
      <c s="34" t="s">
        <v>2944</v>
      </c>
      <c s="35" t="s">
        <v>5</v>
      </c>
      <c s="6" t="s">
        <v>2945</v>
      </c>
      <c s="36" t="s">
        <v>147</v>
      </c>
      <c s="37">
        <v>11</v>
      </c>
      <c s="36">
        <v>0</v>
      </c>
      <c s="36">
        <f>ROUND(G625*H625,6)</f>
      </c>
      <c r="L625" s="38">
        <v>0</v>
      </c>
      <c s="32">
        <f>ROUND(ROUND(L625,2)*ROUND(G625,3),2)</f>
      </c>
      <c s="36" t="s">
        <v>55</v>
      </c>
      <c>
        <f>(M625*21)/100</f>
      </c>
      <c t="s">
        <v>28</v>
      </c>
    </row>
    <row r="626" spans="1:5" ht="25.5">
      <c r="A626" s="35" t="s">
        <v>56</v>
      </c>
      <c r="E626" s="39" t="s">
        <v>2945</v>
      </c>
    </row>
    <row r="627" spans="1:5" ht="25.5">
      <c r="A627" s="35" t="s">
        <v>57</v>
      </c>
      <c r="E627" s="40" t="s">
        <v>2946</v>
      </c>
    </row>
    <row r="628" spans="1:5" ht="12.75">
      <c r="A628" t="s">
        <v>59</v>
      </c>
      <c r="E628" s="39" t="s">
        <v>5</v>
      </c>
    </row>
    <row r="629" spans="1:16" ht="25.5">
      <c r="A629" t="s">
        <v>50</v>
      </c>
      <c s="34" t="s">
        <v>1245</v>
      </c>
      <c s="34" t="s">
        <v>2947</v>
      </c>
      <c s="35" t="s">
        <v>5</v>
      </c>
      <c s="6" t="s">
        <v>2948</v>
      </c>
      <c s="36" t="s">
        <v>147</v>
      </c>
      <c s="37">
        <v>10</v>
      </c>
      <c s="36">
        <v>0</v>
      </c>
      <c s="36">
        <f>ROUND(G629*H629,6)</f>
      </c>
      <c r="L629" s="38">
        <v>0</v>
      </c>
      <c s="32">
        <f>ROUND(ROUND(L629,2)*ROUND(G629,3),2)</f>
      </c>
      <c s="36" t="s">
        <v>55</v>
      </c>
      <c>
        <f>(M629*21)/100</f>
      </c>
      <c t="s">
        <v>28</v>
      </c>
    </row>
    <row r="630" spans="1:5" ht="25.5">
      <c r="A630" s="35" t="s">
        <v>56</v>
      </c>
      <c r="E630" s="39" t="s">
        <v>2948</v>
      </c>
    </row>
    <row r="631" spans="1:5" ht="25.5">
      <c r="A631" s="35" t="s">
        <v>57</v>
      </c>
      <c r="E631" s="40" t="s">
        <v>2949</v>
      </c>
    </row>
    <row r="632" spans="1:5" ht="12.75">
      <c r="A632" t="s">
        <v>59</v>
      </c>
      <c r="E632" s="39" t="s">
        <v>5</v>
      </c>
    </row>
    <row r="633" spans="1:13" ht="12.75">
      <c r="A633" t="s">
        <v>47</v>
      </c>
      <c r="C633" s="31" t="s">
        <v>2950</v>
      </c>
      <c r="E633" s="33" t="s">
        <v>2951</v>
      </c>
      <c r="J633" s="32">
        <f>0</f>
      </c>
      <c s="32">
        <f>0</f>
      </c>
      <c s="32">
        <f>0+L634+L638</f>
      </c>
      <c s="32">
        <f>0+M634+M638</f>
      </c>
    </row>
    <row r="634" spans="1:16" ht="12.75">
      <c r="A634" t="s">
        <v>50</v>
      </c>
      <c s="34" t="s">
        <v>1780</v>
      </c>
      <c s="34" t="s">
        <v>2952</v>
      </c>
      <c s="35" t="s">
        <v>5</v>
      </c>
      <c s="6" t="s">
        <v>2953</v>
      </c>
      <c s="36" t="s">
        <v>147</v>
      </c>
      <c s="37">
        <v>35</v>
      </c>
      <c s="36">
        <v>0</v>
      </c>
      <c s="36">
        <f>ROUND(G634*H634,6)</f>
      </c>
      <c r="L634" s="38">
        <v>0</v>
      </c>
      <c s="32">
        <f>ROUND(ROUND(L634,2)*ROUND(G634,3),2)</f>
      </c>
      <c s="36" t="s">
        <v>55</v>
      </c>
      <c>
        <f>(M634*21)/100</f>
      </c>
      <c t="s">
        <v>28</v>
      </c>
    </row>
    <row r="635" spans="1:5" ht="12.75">
      <c r="A635" s="35" t="s">
        <v>56</v>
      </c>
      <c r="E635" s="39" t="s">
        <v>2953</v>
      </c>
    </row>
    <row r="636" spans="1:5" ht="25.5">
      <c r="A636" s="35" t="s">
        <v>57</v>
      </c>
      <c r="E636" s="40" t="s">
        <v>2954</v>
      </c>
    </row>
    <row r="637" spans="1:5" ht="12.75">
      <c r="A637" t="s">
        <v>59</v>
      </c>
      <c r="E637" s="39" t="s">
        <v>5</v>
      </c>
    </row>
    <row r="638" spans="1:16" ht="25.5">
      <c r="A638" t="s">
        <v>50</v>
      </c>
      <c s="34" t="s">
        <v>1250</v>
      </c>
      <c s="34" t="s">
        <v>2955</v>
      </c>
      <c s="35" t="s">
        <v>5</v>
      </c>
      <c s="6" t="s">
        <v>2956</v>
      </c>
      <c s="36" t="s">
        <v>147</v>
      </c>
      <c s="37">
        <v>35</v>
      </c>
      <c s="36">
        <v>0</v>
      </c>
      <c s="36">
        <f>ROUND(G638*H638,6)</f>
      </c>
      <c r="L638" s="38">
        <v>0</v>
      </c>
      <c s="32">
        <f>ROUND(ROUND(L638,2)*ROUND(G638,3),2)</f>
      </c>
      <c s="36" t="s">
        <v>55</v>
      </c>
      <c>
        <f>(M638*21)/100</f>
      </c>
      <c t="s">
        <v>28</v>
      </c>
    </row>
    <row r="639" spans="1:5" ht="25.5">
      <c r="A639" s="35" t="s">
        <v>56</v>
      </c>
      <c r="E639" s="39" t="s">
        <v>2956</v>
      </c>
    </row>
    <row r="640" spans="1:5" ht="25.5">
      <c r="A640" s="35" t="s">
        <v>57</v>
      </c>
      <c r="E640" s="40" t="s">
        <v>2954</v>
      </c>
    </row>
    <row r="641" spans="1:5" ht="12.75">
      <c r="A641" t="s">
        <v>59</v>
      </c>
      <c r="E641" s="39" t="s">
        <v>5</v>
      </c>
    </row>
    <row r="642" spans="1:13" ht="12.75">
      <c r="A642" t="s">
        <v>47</v>
      </c>
      <c r="C642" s="31" t="s">
        <v>2957</v>
      </c>
      <c r="E642" s="33" t="s">
        <v>2958</v>
      </c>
      <c r="J642" s="32">
        <f>0</f>
      </c>
      <c s="32">
        <f>0</f>
      </c>
      <c s="32">
        <f>0+L643</f>
      </c>
      <c s="32">
        <f>0+M643</f>
      </c>
    </row>
    <row r="643" spans="1:16" ht="25.5">
      <c r="A643" t="s">
        <v>50</v>
      </c>
      <c s="34" t="s">
        <v>1129</v>
      </c>
      <c s="34" t="s">
        <v>2959</v>
      </c>
      <c s="35" t="s">
        <v>5</v>
      </c>
      <c s="6" t="s">
        <v>2960</v>
      </c>
      <c s="36" t="s">
        <v>373</v>
      </c>
      <c s="37">
        <v>200</v>
      </c>
      <c s="36">
        <v>0</v>
      </c>
      <c s="36">
        <f>ROUND(G643*H643,6)</f>
      </c>
      <c r="L643" s="38">
        <v>0</v>
      </c>
      <c s="32">
        <f>ROUND(ROUND(L643,2)*ROUND(G643,3),2)</f>
      </c>
      <c s="36" t="s">
        <v>55</v>
      </c>
      <c>
        <f>(M643*21)/100</f>
      </c>
      <c t="s">
        <v>28</v>
      </c>
    </row>
    <row r="644" spans="1:5" ht="25.5">
      <c r="A644" s="35" t="s">
        <v>56</v>
      </c>
      <c r="E644" s="39" t="s">
        <v>2960</v>
      </c>
    </row>
    <row r="645" spans="1:5" ht="25.5">
      <c r="A645" s="35" t="s">
        <v>57</v>
      </c>
      <c r="E645" s="40" t="s">
        <v>2961</v>
      </c>
    </row>
    <row r="646" spans="1:5" ht="12.75">
      <c r="A646" t="s">
        <v>59</v>
      </c>
      <c r="E6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COUNTIFS(L8:L911,"=0",A8:A911,"P")+COUNTIFS(L8:L911,"",A8:A911,"P")+SUM(Q8:Q911)</f>
      </c>
    </row>
    <row r="8" spans="1:13" ht="12.75">
      <c r="A8" t="s">
        <v>45</v>
      </c>
      <c r="C8" s="28" t="s">
        <v>2964</v>
      </c>
      <c r="E8" s="30" t="s">
        <v>2963</v>
      </c>
      <c r="J8" s="29">
        <f>0+J9+J78+J115+J144+J173+J202+J223+J256+J301+J310+J331+J412+J505+J586+J663+J736+J825+J870</f>
      </c>
      <c s="29">
        <f>0+K9+K78+K115+K144+K173+K202+K223+K256+K301+K310+K331+K412+K505+K586+K663+K736+K825+K870</f>
      </c>
      <c s="29">
        <f>0+L9+L78+L115+L144+L173+L202+L223+L256+L301+L310+L331+L412+L505+L586+L663+L736+L825+L870</f>
      </c>
      <c s="29">
        <f>0+M9+M78+M115+M144+M173+M202+M223+M256+M301+M310+M331+M412+M505+M586+M663+M736+M825+M870</f>
      </c>
    </row>
    <row r="9" spans="1:13" ht="12.75">
      <c r="A9" t="s">
        <v>47</v>
      </c>
      <c r="C9" s="31" t="s">
        <v>96</v>
      </c>
      <c r="E9" s="33" t="s">
        <v>2965</v>
      </c>
      <c r="J9" s="32">
        <f>0</f>
      </c>
      <c s="32">
        <f>0</f>
      </c>
      <c s="32">
        <f>0+L10+L14+L18+L22+L26+L30+L34+L38+L42+L46+L50+L54+L58+L62+L66+L70+L74</f>
      </c>
      <c s="32">
        <f>0+M10+M14+M18+M22+M26+M30+M34+M38+M42+M46+M50+M54+M58+M62+M66+M70+M74</f>
      </c>
    </row>
    <row r="10" spans="1:16" ht="38.25">
      <c r="A10" t="s">
        <v>50</v>
      </c>
      <c s="34" t="s">
        <v>96</v>
      </c>
      <c s="34" t="s">
        <v>2966</v>
      </c>
      <c s="35" t="s">
        <v>5</v>
      </c>
      <c s="6" t="s">
        <v>2967</v>
      </c>
      <c s="36" t="s">
        <v>244</v>
      </c>
      <c s="37">
        <v>1</v>
      </c>
      <c s="36">
        <v>0</v>
      </c>
      <c s="36">
        <f>ROUND(G10*H10,6)</f>
      </c>
      <c r="L10" s="38">
        <v>0</v>
      </c>
      <c s="32">
        <f>ROUND(ROUND(L10,2)*ROUND(G10,3),2)</f>
      </c>
      <c s="36" t="s">
        <v>55</v>
      </c>
      <c>
        <f>(M10*21)/100</f>
      </c>
      <c t="s">
        <v>28</v>
      </c>
    </row>
    <row r="11" spans="1:5" ht="38.25">
      <c r="A11" s="35" t="s">
        <v>56</v>
      </c>
      <c r="E11" s="39" t="s">
        <v>2967</v>
      </c>
    </row>
    <row r="12" spans="1:5" ht="25.5">
      <c r="A12" s="35" t="s">
        <v>57</v>
      </c>
      <c r="E12" s="40" t="s">
        <v>2968</v>
      </c>
    </row>
    <row r="13" spans="1:5" ht="12.75">
      <c r="A13" t="s">
        <v>59</v>
      </c>
      <c r="E13" s="39" t="s">
        <v>5</v>
      </c>
    </row>
    <row r="14" spans="1:16" ht="12.75">
      <c r="A14" t="s">
        <v>50</v>
      </c>
      <c s="34" t="s">
        <v>28</v>
      </c>
      <c s="34" t="s">
        <v>2969</v>
      </c>
      <c s="35" t="s">
        <v>5</v>
      </c>
      <c s="6" t="s">
        <v>2970</v>
      </c>
      <c s="36" t="s">
        <v>126</v>
      </c>
      <c s="37">
        <v>40</v>
      </c>
      <c s="36">
        <v>0</v>
      </c>
      <c s="36">
        <f>ROUND(G14*H14,6)</f>
      </c>
      <c r="L14" s="38">
        <v>0</v>
      </c>
      <c s="32">
        <f>ROUND(ROUND(L14,2)*ROUND(G14,3),2)</f>
      </c>
      <c s="36" t="s">
        <v>55</v>
      </c>
      <c>
        <f>(M14*21)/100</f>
      </c>
      <c t="s">
        <v>28</v>
      </c>
    </row>
    <row r="15" spans="1:5" ht="12.75">
      <c r="A15" s="35" t="s">
        <v>56</v>
      </c>
      <c r="E15" s="39" t="s">
        <v>2970</v>
      </c>
    </row>
    <row r="16" spans="1:5" ht="25.5">
      <c r="A16" s="35" t="s">
        <v>57</v>
      </c>
      <c r="E16" s="40" t="s">
        <v>2971</v>
      </c>
    </row>
    <row r="17" spans="1:5" ht="12.75">
      <c r="A17" t="s">
        <v>59</v>
      </c>
      <c r="E17" s="39" t="s">
        <v>5</v>
      </c>
    </row>
    <row r="18" spans="1:16" ht="12.75">
      <c r="A18" t="s">
        <v>50</v>
      </c>
      <c s="34" t="s">
        <v>26</v>
      </c>
      <c s="34" t="s">
        <v>2972</v>
      </c>
      <c s="35" t="s">
        <v>5</v>
      </c>
      <c s="6" t="s">
        <v>2973</v>
      </c>
      <c s="36" t="s">
        <v>1905</v>
      </c>
      <c s="37">
        <v>8</v>
      </c>
      <c s="36">
        <v>0</v>
      </c>
      <c s="36">
        <f>ROUND(G18*H18,6)</f>
      </c>
      <c r="L18" s="38">
        <v>0</v>
      </c>
      <c s="32">
        <f>ROUND(ROUND(L18,2)*ROUND(G18,3),2)</f>
      </c>
      <c s="36" t="s">
        <v>55</v>
      </c>
      <c>
        <f>(M18*21)/100</f>
      </c>
      <c t="s">
        <v>28</v>
      </c>
    </row>
    <row r="19" spans="1:5" ht="12.75">
      <c r="A19" s="35" t="s">
        <v>56</v>
      </c>
      <c r="E19" s="39" t="s">
        <v>2973</v>
      </c>
    </row>
    <row r="20" spans="1:5" ht="25.5">
      <c r="A20" s="35" t="s">
        <v>57</v>
      </c>
      <c r="E20" s="40" t="s">
        <v>2974</v>
      </c>
    </row>
    <row r="21" spans="1:5" ht="12.75">
      <c r="A21" t="s">
        <v>59</v>
      </c>
      <c r="E21" s="39" t="s">
        <v>5</v>
      </c>
    </row>
    <row r="22" spans="1:16" ht="12.75">
      <c r="A22" t="s">
        <v>50</v>
      </c>
      <c s="34" t="s">
        <v>66</v>
      </c>
      <c s="34" t="s">
        <v>2975</v>
      </c>
      <c s="35" t="s">
        <v>5</v>
      </c>
      <c s="6" t="s">
        <v>2976</v>
      </c>
      <c s="36" t="s">
        <v>1905</v>
      </c>
      <c s="37">
        <v>9</v>
      </c>
      <c s="36">
        <v>0</v>
      </c>
      <c s="36">
        <f>ROUND(G22*H22,6)</f>
      </c>
      <c r="L22" s="38">
        <v>0</v>
      </c>
      <c s="32">
        <f>ROUND(ROUND(L22,2)*ROUND(G22,3),2)</f>
      </c>
      <c s="36" t="s">
        <v>55</v>
      </c>
      <c>
        <f>(M22*21)/100</f>
      </c>
      <c t="s">
        <v>28</v>
      </c>
    </row>
    <row r="23" spans="1:5" ht="12.75">
      <c r="A23" s="35" t="s">
        <v>56</v>
      </c>
      <c r="E23" s="39" t="s">
        <v>2976</v>
      </c>
    </row>
    <row r="24" spans="1:5" ht="25.5">
      <c r="A24" s="35" t="s">
        <v>57</v>
      </c>
      <c r="E24" s="40" t="s">
        <v>2977</v>
      </c>
    </row>
    <row r="25" spans="1:5" ht="12.75">
      <c r="A25" t="s">
        <v>59</v>
      </c>
      <c r="E25" s="39" t="s">
        <v>5</v>
      </c>
    </row>
    <row r="26" spans="1:16" ht="12.75">
      <c r="A26" t="s">
        <v>50</v>
      </c>
      <c s="34" t="s">
        <v>72</v>
      </c>
      <c s="34" t="s">
        <v>2978</v>
      </c>
      <c s="35" t="s">
        <v>5</v>
      </c>
      <c s="6" t="s">
        <v>2979</v>
      </c>
      <c s="36" t="s">
        <v>1905</v>
      </c>
      <c s="37">
        <v>9</v>
      </c>
      <c s="36">
        <v>0</v>
      </c>
      <c s="36">
        <f>ROUND(G26*H26,6)</f>
      </c>
      <c r="L26" s="38">
        <v>0</v>
      </c>
      <c s="32">
        <f>ROUND(ROUND(L26,2)*ROUND(G26,3),2)</f>
      </c>
      <c s="36" t="s">
        <v>55</v>
      </c>
      <c>
        <f>(M26*21)/100</f>
      </c>
      <c t="s">
        <v>28</v>
      </c>
    </row>
    <row r="27" spans="1:5" ht="12.75">
      <c r="A27" s="35" t="s">
        <v>56</v>
      </c>
      <c r="E27" s="39" t="s">
        <v>2979</v>
      </c>
    </row>
    <row r="28" spans="1:5" ht="38.25">
      <c r="A28" s="35" t="s">
        <v>57</v>
      </c>
      <c r="E28" s="40" t="s">
        <v>2980</v>
      </c>
    </row>
    <row r="29" spans="1:5" ht="12.75">
      <c r="A29" t="s">
        <v>59</v>
      </c>
      <c r="E29" s="39" t="s">
        <v>5</v>
      </c>
    </row>
    <row r="30" spans="1:16" ht="12.75">
      <c r="A30" t="s">
        <v>50</v>
      </c>
      <c s="34" t="s">
        <v>27</v>
      </c>
      <c s="34" t="s">
        <v>2981</v>
      </c>
      <c s="35" t="s">
        <v>5</v>
      </c>
      <c s="6" t="s">
        <v>2982</v>
      </c>
      <c s="36" t="s">
        <v>1905</v>
      </c>
      <c s="37">
        <v>9</v>
      </c>
      <c s="36">
        <v>0</v>
      </c>
      <c s="36">
        <f>ROUND(G30*H30,6)</f>
      </c>
      <c r="L30" s="38">
        <v>0</v>
      </c>
      <c s="32">
        <f>ROUND(ROUND(L30,2)*ROUND(G30,3),2)</f>
      </c>
      <c s="36" t="s">
        <v>55</v>
      </c>
      <c>
        <f>(M30*21)/100</f>
      </c>
      <c t="s">
        <v>28</v>
      </c>
    </row>
    <row r="31" spans="1:5" ht="12.75">
      <c r="A31" s="35" t="s">
        <v>56</v>
      </c>
      <c r="E31" s="39" t="s">
        <v>2982</v>
      </c>
    </row>
    <row r="32" spans="1:5" ht="25.5">
      <c r="A32" s="35" t="s">
        <v>57</v>
      </c>
      <c r="E32" s="40" t="s">
        <v>2977</v>
      </c>
    </row>
    <row r="33" spans="1:5" ht="12.75">
      <c r="A33" t="s">
        <v>59</v>
      </c>
      <c r="E33" s="39" t="s">
        <v>5</v>
      </c>
    </row>
    <row r="34" spans="1:16" ht="12.75">
      <c r="A34" t="s">
        <v>50</v>
      </c>
      <c s="34" t="s">
        <v>81</v>
      </c>
      <c s="34" t="s">
        <v>2983</v>
      </c>
      <c s="35" t="s">
        <v>5</v>
      </c>
      <c s="6" t="s">
        <v>2984</v>
      </c>
      <c s="36" t="s">
        <v>1905</v>
      </c>
      <c s="37">
        <v>12</v>
      </c>
      <c s="36">
        <v>0</v>
      </c>
      <c s="36">
        <f>ROUND(G34*H34,6)</f>
      </c>
      <c r="L34" s="38">
        <v>0</v>
      </c>
      <c s="32">
        <f>ROUND(ROUND(L34,2)*ROUND(G34,3),2)</f>
      </c>
      <c s="36" t="s">
        <v>55</v>
      </c>
      <c>
        <f>(M34*21)/100</f>
      </c>
      <c t="s">
        <v>28</v>
      </c>
    </row>
    <row r="35" spans="1:5" ht="12.75">
      <c r="A35" s="35" t="s">
        <v>56</v>
      </c>
      <c r="E35" s="39" t="s">
        <v>2984</v>
      </c>
    </row>
    <row r="36" spans="1:5" ht="25.5">
      <c r="A36" s="35" t="s">
        <v>57</v>
      </c>
      <c r="E36" s="40" t="s">
        <v>2985</v>
      </c>
    </row>
    <row r="37" spans="1:5" ht="12.75">
      <c r="A37" t="s">
        <v>59</v>
      </c>
      <c r="E37" s="39" t="s">
        <v>5</v>
      </c>
    </row>
    <row r="38" spans="1:16" ht="12.75">
      <c r="A38" t="s">
        <v>50</v>
      </c>
      <c s="34" t="s">
        <v>86</v>
      </c>
      <c s="34" t="s">
        <v>2986</v>
      </c>
      <c s="35" t="s">
        <v>5</v>
      </c>
      <c s="6" t="s">
        <v>2987</v>
      </c>
      <c s="36" t="s">
        <v>244</v>
      </c>
      <c s="37">
        <v>1</v>
      </c>
      <c s="36">
        <v>0</v>
      </c>
      <c s="36">
        <f>ROUND(G38*H38,6)</f>
      </c>
      <c r="L38" s="38">
        <v>0</v>
      </c>
      <c s="32">
        <f>ROUND(ROUND(L38,2)*ROUND(G38,3),2)</f>
      </c>
      <c s="36" t="s">
        <v>55</v>
      </c>
      <c>
        <f>(M38*21)/100</f>
      </c>
      <c t="s">
        <v>28</v>
      </c>
    </row>
    <row r="39" spans="1:5" ht="12.75">
      <c r="A39" s="35" t="s">
        <v>56</v>
      </c>
      <c r="E39" s="39" t="s">
        <v>2987</v>
      </c>
    </row>
    <row r="40" spans="1:5" ht="25.5">
      <c r="A40" s="35" t="s">
        <v>57</v>
      </c>
      <c r="E40" s="40" t="s">
        <v>2968</v>
      </c>
    </row>
    <row r="41" spans="1:5" ht="12.75">
      <c r="A41" t="s">
        <v>59</v>
      </c>
      <c r="E41" s="39" t="s">
        <v>5</v>
      </c>
    </row>
    <row r="42" spans="1:16" ht="12.75">
      <c r="A42" t="s">
        <v>50</v>
      </c>
      <c s="34" t="s">
        <v>149</v>
      </c>
      <c s="34" t="s">
        <v>2988</v>
      </c>
      <c s="35" t="s">
        <v>5</v>
      </c>
      <c s="6" t="s">
        <v>2989</v>
      </c>
      <c s="36" t="s">
        <v>244</v>
      </c>
      <c s="37">
        <v>2</v>
      </c>
      <c s="36">
        <v>0</v>
      </c>
      <c s="36">
        <f>ROUND(G42*H42,6)</f>
      </c>
      <c r="L42" s="38">
        <v>0</v>
      </c>
      <c s="32">
        <f>ROUND(ROUND(L42,2)*ROUND(G42,3),2)</f>
      </c>
      <c s="36" t="s">
        <v>55</v>
      </c>
      <c>
        <f>(M42*21)/100</f>
      </c>
      <c t="s">
        <v>28</v>
      </c>
    </row>
    <row r="43" spans="1:5" ht="12.75">
      <c r="A43" s="35" t="s">
        <v>56</v>
      </c>
      <c r="E43" s="39" t="s">
        <v>2989</v>
      </c>
    </row>
    <row r="44" spans="1:5" ht="25.5">
      <c r="A44" s="35" t="s">
        <v>57</v>
      </c>
      <c r="E44" s="40" t="s">
        <v>2990</v>
      </c>
    </row>
    <row r="45" spans="1:5" ht="12.75">
      <c r="A45" t="s">
        <v>59</v>
      </c>
      <c r="E45" s="39" t="s">
        <v>5</v>
      </c>
    </row>
    <row r="46" spans="1:16" ht="12.75">
      <c r="A46" t="s">
        <v>50</v>
      </c>
      <c s="34" t="s">
        <v>159</v>
      </c>
      <c s="34" t="s">
        <v>2991</v>
      </c>
      <c s="35" t="s">
        <v>5</v>
      </c>
      <c s="6" t="s">
        <v>2992</v>
      </c>
      <c s="36" t="s">
        <v>244</v>
      </c>
      <c s="37">
        <v>4</v>
      </c>
      <c s="36">
        <v>0</v>
      </c>
      <c s="36">
        <f>ROUND(G46*H46,6)</f>
      </c>
      <c r="L46" s="38">
        <v>0</v>
      </c>
      <c s="32">
        <f>ROUND(ROUND(L46,2)*ROUND(G46,3),2)</f>
      </c>
      <c s="36" t="s">
        <v>55</v>
      </c>
      <c>
        <f>(M46*21)/100</f>
      </c>
      <c t="s">
        <v>28</v>
      </c>
    </row>
    <row r="47" spans="1:5" ht="12.75">
      <c r="A47" s="35" t="s">
        <v>56</v>
      </c>
      <c r="E47" s="39" t="s">
        <v>2992</v>
      </c>
    </row>
    <row r="48" spans="1:5" ht="25.5">
      <c r="A48" s="35" t="s">
        <v>57</v>
      </c>
      <c r="E48" s="40" t="s">
        <v>2993</v>
      </c>
    </row>
    <row r="49" spans="1:5" ht="12.75">
      <c r="A49" t="s">
        <v>59</v>
      </c>
      <c r="E49" s="39" t="s">
        <v>5</v>
      </c>
    </row>
    <row r="50" spans="1:16" ht="12.75">
      <c r="A50" t="s">
        <v>50</v>
      </c>
      <c s="34" t="s">
        <v>164</v>
      </c>
      <c s="34" t="s">
        <v>2994</v>
      </c>
      <c s="35" t="s">
        <v>5</v>
      </c>
      <c s="6" t="s">
        <v>2995</v>
      </c>
      <c s="36" t="s">
        <v>244</v>
      </c>
      <c s="37">
        <v>20</v>
      </c>
      <c s="36">
        <v>0</v>
      </c>
      <c s="36">
        <f>ROUND(G50*H50,6)</f>
      </c>
      <c r="L50" s="38">
        <v>0</v>
      </c>
      <c s="32">
        <f>ROUND(ROUND(L50,2)*ROUND(G50,3),2)</f>
      </c>
      <c s="36" t="s">
        <v>55</v>
      </c>
      <c>
        <f>(M50*21)/100</f>
      </c>
      <c t="s">
        <v>28</v>
      </c>
    </row>
    <row r="51" spans="1:5" ht="12.75">
      <c r="A51" s="35" t="s">
        <v>56</v>
      </c>
      <c r="E51" s="39" t="s">
        <v>2995</v>
      </c>
    </row>
    <row r="52" spans="1:5" ht="25.5">
      <c r="A52" s="35" t="s">
        <v>57</v>
      </c>
      <c r="E52" s="40" t="s">
        <v>2996</v>
      </c>
    </row>
    <row r="53" spans="1:5" ht="12.75">
      <c r="A53" t="s">
        <v>59</v>
      </c>
      <c r="E53" s="39" t="s">
        <v>5</v>
      </c>
    </row>
    <row r="54" spans="1:16" ht="12.75">
      <c r="A54" t="s">
        <v>50</v>
      </c>
      <c s="34" t="s">
        <v>167</v>
      </c>
      <c s="34" t="s">
        <v>2997</v>
      </c>
      <c s="35" t="s">
        <v>5</v>
      </c>
      <c s="6" t="s">
        <v>2998</v>
      </c>
      <c s="36" t="s">
        <v>126</v>
      </c>
      <c s="37">
        <v>35</v>
      </c>
      <c s="36">
        <v>0</v>
      </c>
      <c s="36">
        <f>ROUND(G54*H54,6)</f>
      </c>
      <c r="L54" s="38">
        <v>0</v>
      </c>
      <c s="32">
        <f>ROUND(ROUND(L54,2)*ROUND(G54,3),2)</f>
      </c>
      <c s="36" t="s">
        <v>55</v>
      </c>
      <c>
        <f>(M54*21)/100</f>
      </c>
      <c t="s">
        <v>28</v>
      </c>
    </row>
    <row r="55" spans="1:5" ht="12.75">
      <c r="A55" s="35" t="s">
        <v>56</v>
      </c>
      <c r="E55" s="39" t="s">
        <v>2998</v>
      </c>
    </row>
    <row r="56" spans="1:5" ht="25.5">
      <c r="A56" s="35" t="s">
        <v>57</v>
      </c>
      <c r="E56" s="40" t="s">
        <v>2999</v>
      </c>
    </row>
    <row r="57" spans="1:5" ht="12.75">
      <c r="A57" t="s">
        <v>59</v>
      </c>
      <c r="E57" s="39" t="s">
        <v>5</v>
      </c>
    </row>
    <row r="58" spans="1:16" ht="12.75">
      <c r="A58" t="s">
        <v>50</v>
      </c>
      <c s="34" t="s">
        <v>112</v>
      </c>
      <c s="34" t="s">
        <v>3000</v>
      </c>
      <c s="35" t="s">
        <v>5</v>
      </c>
      <c s="6" t="s">
        <v>3001</v>
      </c>
      <c s="36" t="s">
        <v>244</v>
      </c>
      <c s="37">
        <v>20</v>
      </c>
      <c s="36">
        <v>0</v>
      </c>
      <c s="36">
        <f>ROUND(G58*H58,6)</f>
      </c>
      <c r="L58" s="38">
        <v>0</v>
      </c>
      <c s="32">
        <f>ROUND(ROUND(L58,2)*ROUND(G58,3),2)</f>
      </c>
      <c s="36" t="s">
        <v>55</v>
      </c>
      <c>
        <f>(M58*21)/100</f>
      </c>
      <c t="s">
        <v>28</v>
      </c>
    </row>
    <row r="59" spans="1:5" ht="12.75">
      <c r="A59" s="35" t="s">
        <v>56</v>
      </c>
      <c r="E59" s="39" t="s">
        <v>3001</v>
      </c>
    </row>
    <row r="60" spans="1:5" ht="25.5">
      <c r="A60" s="35" t="s">
        <v>57</v>
      </c>
      <c r="E60" s="40" t="s">
        <v>2996</v>
      </c>
    </row>
    <row r="61" spans="1:5" ht="12.75">
      <c r="A61" t="s">
        <v>59</v>
      </c>
      <c r="E61" s="39" t="s">
        <v>5</v>
      </c>
    </row>
    <row r="62" spans="1:16" ht="25.5">
      <c r="A62" t="s">
        <v>50</v>
      </c>
      <c s="34" t="s">
        <v>175</v>
      </c>
      <c s="34" t="s">
        <v>3002</v>
      </c>
      <c s="35" t="s">
        <v>5</v>
      </c>
      <c s="6" t="s">
        <v>3003</v>
      </c>
      <c s="36" t="s">
        <v>244</v>
      </c>
      <c s="37">
        <v>8</v>
      </c>
      <c s="36">
        <v>0</v>
      </c>
      <c s="36">
        <f>ROUND(G62*H62,6)</f>
      </c>
      <c r="L62" s="38">
        <v>0</v>
      </c>
      <c s="32">
        <f>ROUND(ROUND(L62,2)*ROUND(G62,3),2)</f>
      </c>
      <c s="36" t="s">
        <v>55</v>
      </c>
      <c>
        <f>(M62*21)/100</f>
      </c>
      <c t="s">
        <v>28</v>
      </c>
    </row>
    <row r="63" spans="1:5" ht="25.5">
      <c r="A63" s="35" t="s">
        <v>56</v>
      </c>
      <c r="E63" s="39" t="s">
        <v>3003</v>
      </c>
    </row>
    <row r="64" spans="1:5" ht="25.5">
      <c r="A64" s="35" t="s">
        <v>57</v>
      </c>
      <c r="E64" s="40" t="s">
        <v>3004</v>
      </c>
    </row>
    <row r="65" spans="1:5" ht="12.75">
      <c r="A65" t="s">
        <v>59</v>
      </c>
      <c r="E65" s="39" t="s">
        <v>5</v>
      </c>
    </row>
    <row r="66" spans="1:16" ht="12.75">
      <c r="A66" t="s">
        <v>50</v>
      </c>
      <c s="34" t="s">
        <v>122</v>
      </c>
      <c s="34" t="s">
        <v>3005</v>
      </c>
      <c s="35" t="s">
        <v>5</v>
      </c>
      <c s="6" t="s">
        <v>3006</v>
      </c>
      <c s="36" t="s">
        <v>244</v>
      </c>
      <c s="37">
        <v>2</v>
      </c>
      <c s="36">
        <v>0</v>
      </c>
      <c s="36">
        <f>ROUND(G66*H66,6)</f>
      </c>
      <c r="L66" s="38">
        <v>0</v>
      </c>
      <c s="32">
        <f>ROUND(ROUND(L66,2)*ROUND(G66,3),2)</f>
      </c>
      <c s="36" t="s">
        <v>55</v>
      </c>
      <c>
        <f>(M66*21)/100</f>
      </c>
      <c t="s">
        <v>28</v>
      </c>
    </row>
    <row r="67" spans="1:5" ht="12.75">
      <c r="A67" s="35" t="s">
        <v>56</v>
      </c>
      <c r="E67" s="39" t="s">
        <v>3006</v>
      </c>
    </row>
    <row r="68" spans="1:5" ht="25.5">
      <c r="A68" s="35" t="s">
        <v>57</v>
      </c>
      <c r="E68" s="40" t="s">
        <v>2990</v>
      </c>
    </row>
    <row r="69" spans="1:5" ht="12.75">
      <c r="A69" t="s">
        <v>59</v>
      </c>
      <c r="E69" s="39" t="s">
        <v>5</v>
      </c>
    </row>
    <row r="70" spans="1:16" ht="12.75">
      <c r="A70" t="s">
        <v>50</v>
      </c>
      <c s="34" t="s">
        <v>187</v>
      </c>
      <c s="34" t="s">
        <v>3007</v>
      </c>
      <c s="35" t="s">
        <v>5</v>
      </c>
      <c s="6" t="s">
        <v>3008</v>
      </c>
      <c s="36" t="s">
        <v>244</v>
      </c>
      <c s="37">
        <v>1</v>
      </c>
      <c s="36">
        <v>0</v>
      </c>
      <c s="36">
        <f>ROUND(G70*H70,6)</f>
      </c>
      <c r="L70" s="38">
        <v>0</v>
      </c>
      <c s="32">
        <f>ROUND(ROUND(L70,2)*ROUND(G70,3),2)</f>
      </c>
      <c s="36" t="s">
        <v>55</v>
      </c>
      <c>
        <f>(M70*21)/100</f>
      </c>
      <c t="s">
        <v>28</v>
      </c>
    </row>
    <row r="71" spans="1:5" ht="12.75">
      <c r="A71" s="35" t="s">
        <v>56</v>
      </c>
      <c r="E71" s="39" t="s">
        <v>3008</v>
      </c>
    </row>
    <row r="72" spans="1:5" ht="25.5">
      <c r="A72" s="35" t="s">
        <v>57</v>
      </c>
      <c r="E72" s="40" t="s">
        <v>2968</v>
      </c>
    </row>
    <row r="73" spans="1:5" ht="12.75">
      <c r="A73" t="s">
        <v>59</v>
      </c>
      <c r="E73" s="39" t="s">
        <v>5</v>
      </c>
    </row>
    <row r="74" spans="1:16" ht="25.5">
      <c r="A74" t="s">
        <v>50</v>
      </c>
      <c s="34" t="s">
        <v>130</v>
      </c>
      <c s="34" t="s">
        <v>3009</v>
      </c>
      <c s="35" t="s">
        <v>5</v>
      </c>
      <c s="6" t="s">
        <v>3010</v>
      </c>
      <c s="36" t="s">
        <v>244</v>
      </c>
      <c s="37">
        <v>1</v>
      </c>
      <c s="36">
        <v>0</v>
      </c>
      <c s="36">
        <f>ROUND(G74*H74,6)</f>
      </c>
      <c r="L74" s="38">
        <v>0</v>
      </c>
      <c s="32">
        <f>ROUND(ROUND(L74,2)*ROUND(G74,3),2)</f>
      </c>
      <c s="36" t="s">
        <v>55</v>
      </c>
      <c>
        <f>(M74*21)/100</f>
      </c>
      <c t="s">
        <v>28</v>
      </c>
    </row>
    <row r="75" spans="1:5" ht="25.5">
      <c r="A75" s="35" t="s">
        <v>56</v>
      </c>
      <c r="E75" s="39" t="s">
        <v>3010</v>
      </c>
    </row>
    <row r="76" spans="1:5" ht="12.75">
      <c r="A76" s="35" t="s">
        <v>57</v>
      </c>
      <c r="E76" s="40" t="s">
        <v>2566</v>
      </c>
    </row>
    <row r="77" spans="1:5" ht="25.5">
      <c r="A77" t="s">
        <v>59</v>
      </c>
      <c r="E77" s="39" t="s">
        <v>3011</v>
      </c>
    </row>
    <row r="78" spans="1:13" ht="12.75">
      <c r="A78" t="s">
        <v>47</v>
      </c>
      <c r="C78" s="31" t="s">
        <v>159</v>
      </c>
      <c r="E78" s="33" t="s">
        <v>3012</v>
      </c>
      <c r="J78" s="32">
        <f>0</f>
      </c>
      <c s="32">
        <f>0</f>
      </c>
      <c s="32">
        <f>0+L79+L83+L87+L91+L95+L99+L103+L107+L111</f>
      </c>
      <c s="32">
        <f>0+M79+M83+M87+M91+M95+M99+M103+M107+M111</f>
      </c>
    </row>
    <row r="79" spans="1:16" ht="12.75">
      <c r="A79" t="s">
        <v>50</v>
      </c>
      <c s="34" t="s">
        <v>1866</v>
      </c>
      <c s="34" t="s">
        <v>3013</v>
      </c>
      <c s="35" t="s">
        <v>5</v>
      </c>
      <c s="6" t="s">
        <v>3014</v>
      </c>
      <c s="36" t="s">
        <v>244</v>
      </c>
      <c s="37">
        <v>1</v>
      </c>
      <c s="36">
        <v>0</v>
      </c>
      <c s="36">
        <f>ROUND(G79*H79,6)</f>
      </c>
      <c r="L79" s="38">
        <v>0</v>
      </c>
      <c s="32">
        <f>ROUND(ROUND(L79,2)*ROUND(G79,3),2)</f>
      </c>
      <c s="36" t="s">
        <v>55</v>
      </c>
      <c>
        <f>(M79*21)/100</f>
      </c>
      <c t="s">
        <v>28</v>
      </c>
    </row>
    <row r="80" spans="1:5" ht="12.75">
      <c r="A80" s="35" t="s">
        <v>56</v>
      </c>
      <c r="E80" s="39" t="s">
        <v>3014</v>
      </c>
    </row>
    <row r="81" spans="1:5" ht="25.5">
      <c r="A81" s="35" t="s">
        <v>57</v>
      </c>
      <c r="E81" s="40" t="s">
        <v>3015</v>
      </c>
    </row>
    <row r="82" spans="1:5" ht="12.75">
      <c r="A82" t="s">
        <v>59</v>
      </c>
      <c r="E82" s="39" t="s">
        <v>5</v>
      </c>
    </row>
    <row r="83" spans="1:16" ht="12.75">
      <c r="A83" t="s">
        <v>50</v>
      </c>
      <c s="34" t="s">
        <v>1869</v>
      </c>
      <c s="34" t="s">
        <v>3016</v>
      </c>
      <c s="35" t="s">
        <v>5</v>
      </c>
      <c s="6" t="s">
        <v>3017</v>
      </c>
      <c s="36" t="s">
        <v>244</v>
      </c>
      <c s="37">
        <v>1</v>
      </c>
      <c s="36">
        <v>0</v>
      </c>
      <c s="36">
        <f>ROUND(G83*H83,6)</f>
      </c>
      <c r="L83" s="38">
        <v>0</v>
      </c>
      <c s="32">
        <f>ROUND(ROUND(L83,2)*ROUND(G83,3),2)</f>
      </c>
      <c s="36" t="s">
        <v>55</v>
      </c>
      <c>
        <f>(M83*21)/100</f>
      </c>
      <c t="s">
        <v>28</v>
      </c>
    </row>
    <row r="84" spans="1:5" ht="12.75">
      <c r="A84" s="35" t="s">
        <v>56</v>
      </c>
      <c r="E84" s="39" t="s">
        <v>3017</v>
      </c>
    </row>
    <row r="85" spans="1:5" ht="25.5">
      <c r="A85" s="35" t="s">
        <v>57</v>
      </c>
      <c r="E85" s="40" t="s">
        <v>3018</v>
      </c>
    </row>
    <row r="86" spans="1:5" ht="12.75">
      <c r="A86" t="s">
        <v>59</v>
      </c>
      <c r="E86" s="39" t="s">
        <v>5</v>
      </c>
    </row>
    <row r="87" spans="1:16" ht="12.75">
      <c r="A87" t="s">
        <v>50</v>
      </c>
      <c s="34" t="s">
        <v>1872</v>
      </c>
      <c s="34" t="s">
        <v>3019</v>
      </c>
      <c s="35" t="s">
        <v>5</v>
      </c>
      <c s="6" t="s">
        <v>2970</v>
      </c>
      <c s="36" t="s">
        <v>126</v>
      </c>
      <c s="37">
        <v>6</v>
      </c>
      <c s="36">
        <v>0</v>
      </c>
      <c s="36">
        <f>ROUND(G87*H87,6)</f>
      </c>
      <c r="L87" s="38">
        <v>0</v>
      </c>
      <c s="32">
        <f>ROUND(ROUND(L87,2)*ROUND(G87,3),2)</f>
      </c>
      <c s="36" t="s">
        <v>55</v>
      </c>
      <c>
        <f>(M87*21)/100</f>
      </c>
      <c t="s">
        <v>28</v>
      </c>
    </row>
    <row r="88" spans="1:5" ht="12.75">
      <c r="A88" s="35" t="s">
        <v>56</v>
      </c>
      <c r="E88" s="39" t="s">
        <v>2970</v>
      </c>
    </row>
    <row r="89" spans="1:5" ht="25.5">
      <c r="A89" s="35" t="s">
        <v>57</v>
      </c>
      <c r="E89" s="40" t="s">
        <v>3020</v>
      </c>
    </row>
    <row r="90" spans="1:5" ht="12.75">
      <c r="A90" t="s">
        <v>59</v>
      </c>
      <c r="E90" s="39" t="s">
        <v>5</v>
      </c>
    </row>
    <row r="91" spans="1:16" ht="12.75">
      <c r="A91" t="s">
        <v>50</v>
      </c>
      <c s="34" t="s">
        <v>1875</v>
      </c>
      <c s="34" t="s">
        <v>3021</v>
      </c>
      <c s="35" t="s">
        <v>5</v>
      </c>
      <c s="6" t="s">
        <v>3022</v>
      </c>
      <c s="36" t="s">
        <v>244</v>
      </c>
      <c s="37">
        <v>1</v>
      </c>
      <c s="36">
        <v>0</v>
      </c>
      <c s="36">
        <f>ROUND(G91*H91,6)</f>
      </c>
      <c r="L91" s="38">
        <v>0</v>
      </c>
      <c s="32">
        <f>ROUND(ROUND(L91,2)*ROUND(G91,3),2)</f>
      </c>
      <c s="36" t="s">
        <v>55</v>
      </c>
      <c>
        <f>(M91*21)/100</f>
      </c>
      <c t="s">
        <v>28</v>
      </c>
    </row>
    <row r="92" spans="1:5" ht="12.75">
      <c r="A92" s="35" t="s">
        <v>56</v>
      </c>
      <c r="E92" s="39" t="s">
        <v>3022</v>
      </c>
    </row>
    <row r="93" spans="1:5" ht="25.5">
      <c r="A93" s="35" t="s">
        <v>57</v>
      </c>
      <c r="E93" s="40" t="s">
        <v>3018</v>
      </c>
    </row>
    <row r="94" spans="1:5" ht="12.75">
      <c r="A94" t="s">
        <v>59</v>
      </c>
      <c r="E94" s="39" t="s">
        <v>5</v>
      </c>
    </row>
    <row r="95" spans="1:16" ht="12.75">
      <c r="A95" t="s">
        <v>50</v>
      </c>
      <c s="34" t="s">
        <v>1878</v>
      </c>
      <c s="34" t="s">
        <v>3023</v>
      </c>
      <c s="35" t="s">
        <v>5</v>
      </c>
      <c s="6" t="s">
        <v>3024</v>
      </c>
      <c s="36" t="s">
        <v>244</v>
      </c>
      <c s="37">
        <v>1</v>
      </c>
      <c s="36">
        <v>0</v>
      </c>
      <c s="36">
        <f>ROUND(G95*H95,6)</f>
      </c>
      <c r="L95" s="38">
        <v>0</v>
      </c>
      <c s="32">
        <f>ROUND(ROUND(L95,2)*ROUND(G95,3),2)</f>
      </c>
      <c s="36" t="s">
        <v>55</v>
      </c>
      <c>
        <f>(M95*21)/100</f>
      </c>
      <c t="s">
        <v>28</v>
      </c>
    </row>
    <row r="96" spans="1:5" ht="12.75">
      <c r="A96" s="35" t="s">
        <v>56</v>
      </c>
      <c r="E96" s="39" t="s">
        <v>3024</v>
      </c>
    </row>
    <row r="97" spans="1:5" ht="25.5">
      <c r="A97" s="35" t="s">
        <v>57</v>
      </c>
      <c r="E97" s="40" t="s">
        <v>3015</v>
      </c>
    </row>
    <row r="98" spans="1:5" ht="12.75">
      <c r="A98" t="s">
        <v>59</v>
      </c>
      <c r="E98" s="39" t="s">
        <v>5</v>
      </c>
    </row>
    <row r="99" spans="1:16" ht="12.75">
      <c r="A99" t="s">
        <v>50</v>
      </c>
      <c s="34" t="s">
        <v>1881</v>
      </c>
      <c s="34" t="s">
        <v>3025</v>
      </c>
      <c s="35" t="s">
        <v>5</v>
      </c>
      <c s="6" t="s">
        <v>3026</v>
      </c>
      <c s="36" t="s">
        <v>244</v>
      </c>
      <c s="37">
        <v>1</v>
      </c>
      <c s="36">
        <v>0</v>
      </c>
      <c s="36">
        <f>ROUND(G99*H99,6)</f>
      </c>
      <c r="L99" s="38">
        <v>0</v>
      </c>
      <c s="32">
        <f>ROUND(ROUND(L99,2)*ROUND(G99,3),2)</f>
      </c>
      <c s="36" t="s">
        <v>55</v>
      </c>
      <c>
        <f>(M99*21)/100</f>
      </c>
      <c t="s">
        <v>28</v>
      </c>
    </row>
    <row r="100" spans="1:5" ht="12.75">
      <c r="A100" s="35" t="s">
        <v>56</v>
      </c>
      <c r="E100" s="39" t="s">
        <v>3026</v>
      </c>
    </row>
    <row r="101" spans="1:5" ht="25.5">
      <c r="A101" s="35" t="s">
        <v>57</v>
      </c>
      <c r="E101" s="40" t="s">
        <v>3015</v>
      </c>
    </row>
    <row r="102" spans="1:5" ht="12.75">
      <c r="A102" t="s">
        <v>59</v>
      </c>
      <c r="E102" s="39" t="s">
        <v>5</v>
      </c>
    </row>
    <row r="103" spans="1:16" ht="12.75">
      <c r="A103" t="s">
        <v>50</v>
      </c>
      <c s="34" t="s">
        <v>1884</v>
      </c>
      <c s="34" t="s">
        <v>3027</v>
      </c>
      <c s="35" t="s">
        <v>5</v>
      </c>
      <c s="6" t="s">
        <v>3028</v>
      </c>
      <c s="36" t="s">
        <v>244</v>
      </c>
      <c s="37">
        <v>1</v>
      </c>
      <c s="36">
        <v>0</v>
      </c>
      <c s="36">
        <f>ROUND(G103*H103,6)</f>
      </c>
      <c r="L103" s="38">
        <v>0</v>
      </c>
      <c s="32">
        <f>ROUND(ROUND(L103,2)*ROUND(G103,3),2)</f>
      </c>
      <c s="36" t="s">
        <v>55</v>
      </c>
      <c>
        <f>(M103*21)/100</f>
      </c>
      <c t="s">
        <v>28</v>
      </c>
    </row>
    <row r="104" spans="1:5" ht="12.75">
      <c r="A104" s="35" t="s">
        <v>56</v>
      </c>
      <c r="E104" s="39" t="s">
        <v>3028</v>
      </c>
    </row>
    <row r="105" spans="1:5" ht="25.5">
      <c r="A105" s="35" t="s">
        <v>57</v>
      </c>
      <c r="E105" s="40" t="s">
        <v>3018</v>
      </c>
    </row>
    <row r="106" spans="1:5" ht="12.75">
      <c r="A106" t="s">
        <v>59</v>
      </c>
      <c r="E106" s="39" t="s">
        <v>5</v>
      </c>
    </row>
    <row r="107" spans="1:16" ht="12.75">
      <c r="A107" t="s">
        <v>50</v>
      </c>
      <c s="34" t="s">
        <v>1887</v>
      </c>
      <c s="34" t="s">
        <v>3029</v>
      </c>
      <c s="35" t="s">
        <v>5</v>
      </c>
      <c s="6" t="s">
        <v>3030</v>
      </c>
      <c s="36" t="s">
        <v>244</v>
      </c>
      <c s="37">
        <v>1</v>
      </c>
      <c s="36">
        <v>0</v>
      </c>
      <c s="36">
        <f>ROUND(G107*H107,6)</f>
      </c>
      <c r="L107" s="38">
        <v>0</v>
      </c>
      <c s="32">
        <f>ROUND(ROUND(L107,2)*ROUND(G107,3),2)</f>
      </c>
      <c s="36" t="s">
        <v>55</v>
      </c>
      <c>
        <f>(M107*21)/100</f>
      </c>
      <c t="s">
        <v>28</v>
      </c>
    </row>
    <row r="108" spans="1:5" ht="12.75">
      <c r="A108" s="35" t="s">
        <v>56</v>
      </c>
      <c r="E108" s="39" t="s">
        <v>3030</v>
      </c>
    </row>
    <row r="109" spans="1:5" ht="25.5">
      <c r="A109" s="35" t="s">
        <v>57</v>
      </c>
      <c r="E109" s="40" t="s">
        <v>3015</v>
      </c>
    </row>
    <row r="110" spans="1:5" ht="12.75">
      <c r="A110" t="s">
        <v>59</v>
      </c>
      <c r="E110" s="39" t="s">
        <v>5</v>
      </c>
    </row>
    <row r="111" spans="1:16" ht="25.5">
      <c r="A111" t="s">
        <v>50</v>
      </c>
      <c s="34" t="s">
        <v>1890</v>
      </c>
      <c s="34" t="s">
        <v>3031</v>
      </c>
      <c s="35" t="s">
        <v>5</v>
      </c>
      <c s="6" t="s">
        <v>3010</v>
      </c>
      <c s="36" t="s">
        <v>244</v>
      </c>
      <c s="37">
        <v>1</v>
      </c>
      <c s="36">
        <v>0</v>
      </c>
      <c s="36">
        <f>ROUND(G111*H111,6)</f>
      </c>
      <c r="L111" s="38">
        <v>0</v>
      </c>
      <c s="32">
        <f>ROUND(ROUND(L111,2)*ROUND(G111,3),2)</f>
      </c>
      <c s="36" t="s">
        <v>55</v>
      </c>
      <c>
        <f>(M111*21)/100</f>
      </c>
      <c t="s">
        <v>28</v>
      </c>
    </row>
    <row r="112" spans="1:5" ht="25.5">
      <c r="A112" s="35" t="s">
        <v>56</v>
      </c>
      <c r="E112" s="39" t="s">
        <v>3010</v>
      </c>
    </row>
    <row r="113" spans="1:5" ht="12.75">
      <c r="A113" s="35" t="s">
        <v>57</v>
      </c>
      <c r="E113" s="40" t="s">
        <v>2566</v>
      </c>
    </row>
    <row r="114" spans="1:5" ht="25.5">
      <c r="A114" t="s">
        <v>59</v>
      </c>
      <c r="E114" s="39" t="s">
        <v>3011</v>
      </c>
    </row>
    <row r="115" spans="1:13" ht="12.75">
      <c r="A115" t="s">
        <v>47</v>
      </c>
      <c r="C115" s="31" t="s">
        <v>164</v>
      </c>
      <c r="E115" s="33" t="s">
        <v>3032</v>
      </c>
      <c r="J115" s="32">
        <f>0</f>
      </c>
      <c s="32">
        <f>0</f>
      </c>
      <c s="32">
        <f>0+L116+L120+L124+L128+L132+L136+L140</f>
      </c>
      <c s="32">
        <f>0+M116+M120+M124+M128+M132+M136+M140</f>
      </c>
    </row>
    <row r="116" spans="1:16" ht="12.75">
      <c r="A116" t="s">
        <v>50</v>
      </c>
      <c s="34" t="s">
        <v>1893</v>
      </c>
      <c s="34" t="s">
        <v>3033</v>
      </c>
      <c s="35" t="s">
        <v>5</v>
      </c>
      <c s="6" t="s">
        <v>3034</v>
      </c>
      <c s="36" t="s">
        <v>244</v>
      </c>
      <c s="37">
        <v>1</v>
      </c>
      <c s="36">
        <v>0</v>
      </c>
      <c s="36">
        <f>ROUND(G116*H116,6)</f>
      </c>
      <c r="L116" s="38">
        <v>0</v>
      </c>
      <c s="32">
        <f>ROUND(ROUND(L116,2)*ROUND(G116,3),2)</f>
      </c>
      <c s="36" t="s">
        <v>55</v>
      </c>
      <c>
        <f>(M116*21)/100</f>
      </c>
      <c t="s">
        <v>28</v>
      </c>
    </row>
    <row r="117" spans="1:5" ht="12.75">
      <c r="A117" s="35" t="s">
        <v>56</v>
      </c>
      <c r="E117" s="39" t="s">
        <v>3034</v>
      </c>
    </row>
    <row r="118" spans="1:5" ht="25.5">
      <c r="A118" s="35" t="s">
        <v>57</v>
      </c>
      <c r="E118" s="40" t="s">
        <v>3015</v>
      </c>
    </row>
    <row r="119" spans="1:5" ht="12.75">
      <c r="A119" t="s">
        <v>59</v>
      </c>
      <c r="E119" s="39" t="s">
        <v>5</v>
      </c>
    </row>
    <row r="120" spans="1:16" ht="12.75">
      <c r="A120" t="s">
        <v>50</v>
      </c>
      <c s="34" t="s">
        <v>1896</v>
      </c>
      <c s="34" t="s">
        <v>3035</v>
      </c>
      <c s="35" t="s">
        <v>5</v>
      </c>
      <c s="6" t="s">
        <v>3036</v>
      </c>
      <c s="36" t="s">
        <v>1905</v>
      </c>
      <c s="37">
        <v>6</v>
      </c>
      <c s="36">
        <v>0</v>
      </c>
      <c s="36">
        <f>ROUND(G120*H120,6)</f>
      </c>
      <c r="L120" s="38">
        <v>0</v>
      </c>
      <c s="32">
        <f>ROUND(ROUND(L120,2)*ROUND(G120,3),2)</f>
      </c>
      <c s="36" t="s">
        <v>55</v>
      </c>
      <c>
        <f>(M120*21)/100</f>
      </c>
      <c t="s">
        <v>28</v>
      </c>
    </row>
    <row r="121" spans="1:5" ht="12.75">
      <c r="A121" s="35" t="s">
        <v>56</v>
      </c>
      <c r="E121" s="39" t="s">
        <v>3036</v>
      </c>
    </row>
    <row r="122" spans="1:5" ht="25.5">
      <c r="A122" s="35" t="s">
        <v>57</v>
      </c>
      <c r="E122" s="40" t="s">
        <v>3020</v>
      </c>
    </row>
    <row r="123" spans="1:5" ht="12.75">
      <c r="A123" t="s">
        <v>59</v>
      </c>
      <c r="E123" s="39" t="s">
        <v>5</v>
      </c>
    </row>
    <row r="124" spans="1:16" ht="12.75">
      <c r="A124" t="s">
        <v>50</v>
      </c>
      <c s="34" t="s">
        <v>1899</v>
      </c>
      <c s="34" t="s">
        <v>3037</v>
      </c>
      <c s="35" t="s">
        <v>5</v>
      </c>
      <c s="6" t="s">
        <v>3038</v>
      </c>
      <c s="36" t="s">
        <v>244</v>
      </c>
      <c s="37">
        <v>1</v>
      </c>
      <c s="36">
        <v>0</v>
      </c>
      <c s="36">
        <f>ROUND(G124*H124,6)</f>
      </c>
      <c r="L124" s="38">
        <v>0</v>
      </c>
      <c s="32">
        <f>ROUND(ROUND(L124,2)*ROUND(G124,3),2)</f>
      </c>
      <c s="36" t="s">
        <v>55</v>
      </c>
      <c>
        <f>(M124*21)/100</f>
      </c>
      <c t="s">
        <v>28</v>
      </c>
    </row>
    <row r="125" spans="1:5" ht="12.75">
      <c r="A125" s="35" t="s">
        <v>56</v>
      </c>
      <c r="E125" s="39" t="s">
        <v>3038</v>
      </c>
    </row>
    <row r="126" spans="1:5" ht="25.5">
      <c r="A126" s="35" t="s">
        <v>57</v>
      </c>
      <c r="E126" s="40" t="s">
        <v>3015</v>
      </c>
    </row>
    <row r="127" spans="1:5" ht="12.75">
      <c r="A127" t="s">
        <v>59</v>
      </c>
      <c r="E127" s="39" t="s">
        <v>5</v>
      </c>
    </row>
    <row r="128" spans="1:16" ht="25.5">
      <c r="A128" t="s">
        <v>50</v>
      </c>
      <c s="34" t="s">
        <v>3039</v>
      </c>
      <c s="34" t="s">
        <v>3040</v>
      </c>
      <c s="35" t="s">
        <v>5</v>
      </c>
      <c s="6" t="s">
        <v>3041</v>
      </c>
      <c s="36" t="s">
        <v>244</v>
      </c>
      <c s="37">
        <v>1</v>
      </c>
      <c s="36">
        <v>0</v>
      </c>
      <c s="36">
        <f>ROUND(G128*H128,6)</f>
      </c>
      <c r="L128" s="38">
        <v>0</v>
      </c>
      <c s="32">
        <f>ROUND(ROUND(L128,2)*ROUND(G128,3),2)</f>
      </c>
      <c s="36" t="s">
        <v>55</v>
      </c>
      <c>
        <f>(M128*21)/100</f>
      </c>
      <c t="s">
        <v>28</v>
      </c>
    </row>
    <row r="129" spans="1:5" ht="25.5">
      <c r="A129" s="35" t="s">
        <v>56</v>
      </c>
      <c r="E129" s="39" t="s">
        <v>3041</v>
      </c>
    </row>
    <row r="130" spans="1:5" ht="25.5">
      <c r="A130" s="35" t="s">
        <v>57</v>
      </c>
      <c r="E130" s="40" t="s">
        <v>3015</v>
      </c>
    </row>
    <row r="131" spans="1:5" ht="12.75">
      <c r="A131" t="s">
        <v>59</v>
      </c>
      <c r="E131" s="39" t="s">
        <v>5</v>
      </c>
    </row>
    <row r="132" spans="1:16" ht="12.75">
      <c r="A132" t="s">
        <v>50</v>
      </c>
      <c s="34" t="s">
        <v>3042</v>
      </c>
      <c s="34" t="s">
        <v>3043</v>
      </c>
      <c s="35" t="s">
        <v>5</v>
      </c>
      <c s="6" t="s">
        <v>3044</v>
      </c>
      <c s="36" t="s">
        <v>126</v>
      </c>
      <c s="37">
        <v>5</v>
      </c>
      <c s="36">
        <v>0</v>
      </c>
      <c s="36">
        <f>ROUND(G132*H132,6)</f>
      </c>
      <c r="L132" s="38">
        <v>0</v>
      </c>
      <c s="32">
        <f>ROUND(ROUND(L132,2)*ROUND(G132,3),2)</f>
      </c>
      <c s="36" t="s">
        <v>55</v>
      </c>
      <c>
        <f>(M132*21)/100</f>
      </c>
      <c t="s">
        <v>28</v>
      </c>
    </row>
    <row r="133" spans="1:5" ht="12.75">
      <c r="A133" s="35" t="s">
        <v>56</v>
      </c>
      <c r="E133" s="39" t="s">
        <v>3044</v>
      </c>
    </row>
    <row r="134" spans="1:5" ht="25.5">
      <c r="A134" s="35" t="s">
        <v>57</v>
      </c>
      <c r="E134" s="40" t="s">
        <v>3045</v>
      </c>
    </row>
    <row r="135" spans="1:5" ht="12.75">
      <c r="A135" t="s">
        <v>59</v>
      </c>
      <c r="E135" s="39" t="s">
        <v>5</v>
      </c>
    </row>
    <row r="136" spans="1:16" ht="12.75">
      <c r="A136" t="s">
        <v>50</v>
      </c>
      <c s="34" t="s">
        <v>1902</v>
      </c>
      <c s="34" t="s">
        <v>3046</v>
      </c>
      <c s="35" t="s">
        <v>5</v>
      </c>
      <c s="6" t="s">
        <v>3047</v>
      </c>
      <c s="36" t="s">
        <v>244</v>
      </c>
      <c s="37">
        <v>1</v>
      </c>
      <c s="36">
        <v>0</v>
      </c>
      <c s="36">
        <f>ROUND(G136*H136,6)</f>
      </c>
      <c r="L136" s="38">
        <v>0</v>
      </c>
      <c s="32">
        <f>ROUND(ROUND(L136,2)*ROUND(G136,3),2)</f>
      </c>
      <c s="36" t="s">
        <v>55</v>
      </c>
      <c>
        <f>(M136*21)/100</f>
      </c>
      <c t="s">
        <v>28</v>
      </c>
    </row>
    <row r="137" spans="1:5" ht="12.75">
      <c r="A137" s="35" t="s">
        <v>56</v>
      </c>
      <c r="E137" s="39" t="s">
        <v>3047</v>
      </c>
    </row>
    <row r="138" spans="1:5" ht="25.5">
      <c r="A138" s="35" t="s">
        <v>57</v>
      </c>
      <c r="E138" s="40" t="s">
        <v>3015</v>
      </c>
    </row>
    <row r="139" spans="1:5" ht="12.75">
      <c r="A139" t="s">
        <v>59</v>
      </c>
      <c r="E139" s="39" t="s">
        <v>5</v>
      </c>
    </row>
    <row r="140" spans="1:16" ht="12.75">
      <c r="A140" t="s">
        <v>50</v>
      </c>
      <c s="34" t="s">
        <v>1906</v>
      </c>
      <c s="34" t="s">
        <v>3048</v>
      </c>
      <c s="35" t="s">
        <v>5</v>
      </c>
      <c s="6" t="s">
        <v>3049</v>
      </c>
      <c s="36" t="s">
        <v>244</v>
      </c>
      <c s="37">
        <v>1</v>
      </c>
      <c s="36">
        <v>0</v>
      </c>
      <c s="36">
        <f>ROUND(G140*H140,6)</f>
      </c>
      <c r="L140" s="38">
        <v>0</v>
      </c>
      <c s="32">
        <f>ROUND(ROUND(L140,2)*ROUND(G140,3),2)</f>
      </c>
      <c s="36" t="s">
        <v>55</v>
      </c>
      <c>
        <f>(M140*21)/100</f>
      </c>
      <c t="s">
        <v>28</v>
      </c>
    </row>
    <row r="141" spans="1:5" ht="12.75">
      <c r="A141" s="35" t="s">
        <v>56</v>
      </c>
      <c r="E141" s="39" t="s">
        <v>3049</v>
      </c>
    </row>
    <row r="142" spans="1:5" ht="25.5">
      <c r="A142" s="35" t="s">
        <v>57</v>
      </c>
      <c r="E142" s="40" t="s">
        <v>3015</v>
      </c>
    </row>
    <row r="143" spans="1:5" ht="12.75">
      <c r="A143" t="s">
        <v>59</v>
      </c>
      <c r="E143" s="39" t="s">
        <v>5</v>
      </c>
    </row>
    <row r="144" spans="1:13" ht="12.75">
      <c r="A144" t="s">
        <v>47</v>
      </c>
      <c r="C144" s="31" t="s">
        <v>167</v>
      </c>
      <c r="E144" s="33" t="s">
        <v>3050</v>
      </c>
      <c r="J144" s="32">
        <f>0</f>
      </c>
      <c s="32">
        <f>0</f>
      </c>
      <c s="32">
        <f>0+L145+L149+L153+L157+L161+L165+L169</f>
      </c>
      <c s="32">
        <f>0+M145+M149+M153+M157+M161+M165+M169</f>
      </c>
    </row>
    <row r="145" spans="1:16" ht="12.75">
      <c r="A145" t="s">
        <v>50</v>
      </c>
      <c s="34" t="s">
        <v>1909</v>
      </c>
      <c s="34" t="s">
        <v>3051</v>
      </c>
      <c s="35" t="s">
        <v>5</v>
      </c>
      <c s="6" t="s">
        <v>3052</v>
      </c>
      <c s="36" t="s">
        <v>244</v>
      </c>
      <c s="37">
        <v>1</v>
      </c>
      <c s="36">
        <v>0</v>
      </c>
      <c s="36">
        <f>ROUND(G145*H145,6)</f>
      </c>
      <c r="L145" s="38">
        <v>0</v>
      </c>
      <c s="32">
        <f>ROUND(ROUND(L145,2)*ROUND(G145,3),2)</f>
      </c>
      <c s="36" t="s">
        <v>55</v>
      </c>
      <c>
        <f>(M145*21)/100</f>
      </c>
      <c t="s">
        <v>28</v>
      </c>
    </row>
    <row r="146" spans="1:5" ht="12.75">
      <c r="A146" s="35" t="s">
        <v>56</v>
      </c>
      <c r="E146" s="39" t="s">
        <v>3052</v>
      </c>
    </row>
    <row r="147" spans="1:5" ht="25.5">
      <c r="A147" s="35" t="s">
        <v>57</v>
      </c>
      <c r="E147" s="40" t="s">
        <v>3015</v>
      </c>
    </row>
    <row r="148" spans="1:5" ht="12.75">
      <c r="A148" t="s">
        <v>59</v>
      </c>
      <c r="E148" s="39" t="s">
        <v>5</v>
      </c>
    </row>
    <row r="149" spans="1:16" ht="12.75">
      <c r="A149" t="s">
        <v>50</v>
      </c>
      <c s="34" t="s">
        <v>1912</v>
      </c>
      <c s="34" t="s">
        <v>3053</v>
      </c>
      <c s="35" t="s">
        <v>5</v>
      </c>
      <c s="6" t="s">
        <v>3054</v>
      </c>
      <c s="36" t="s">
        <v>244</v>
      </c>
      <c s="37">
        <v>1</v>
      </c>
      <c s="36">
        <v>0</v>
      </c>
      <c s="36">
        <f>ROUND(G149*H149,6)</f>
      </c>
      <c r="L149" s="38">
        <v>0</v>
      </c>
      <c s="32">
        <f>ROUND(ROUND(L149,2)*ROUND(G149,3),2)</f>
      </c>
      <c s="36" t="s">
        <v>55</v>
      </c>
      <c>
        <f>(M149*21)/100</f>
      </c>
      <c t="s">
        <v>28</v>
      </c>
    </row>
    <row r="150" spans="1:5" ht="12.75">
      <c r="A150" s="35" t="s">
        <v>56</v>
      </c>
      <c r="E150" s="39" t="s">
        <v>3054</v>
      </c>
    </row>
    <row r="151" spans="1:5" ht="25.5">
      <c r="A151" s="35" t="s">
        <v>57</v>
      </c>
      <c r="E151" s="40" t="s">
        <v>3015</v>
      </c>
    </row>
    <row r="152" spans="1:5" ht="12.75">
      <c r="A152" t="s">
        <v>59</v>
      </c>
      <c r="E152" s="39" t="s">
        <v>5</v>
      </c>
    </row>
    <row r="153" spans="1:16" ht="12.75">
      <c r="A153" t="s">
        <v>50</v>
      </c>
      <c s="34" t="s">
        <v>1915</v>
      </c>
      <c s="34" t="s">
        <v>3055</v>
      </c>
      <c s="35" t="s">
        <v>5</v>
      </c>
      <c s="6" t="s">
        <v>3056</v>
      </c>
      <c s="36" t="s">
        <v>1905</v>
      </c>
      <c s="37">
        <v>8</v>
      </c>
      <c s="36">
        <v>0</v>
      </c>
      <c s="36">
        <f>ROUND(G153*H153,6)</f>
      </c>
      <c r="L153" s="38">
        <v>0</v>
      </c>
      <c s="32">
        <f>ROUND(ROUND(L153,2)*ROUND(G153,3),2)</f>
      </c>
      <c s="36" t="s">
        <v>55</v>
      </c>
      <c>
        <f>(M153*21)/100</f>
      </c>
      <c t="s">
        <v>28</v>
      </c>
    </row>
    <row r="154" spans="1:5" ht="12.75">
      <c r="A154" s="35" t="s">
        <v>56</v>
      </c>
      <c r="E154" s="39" t="s">
        <v>3056</v>
      </c>
    </row>
    <row r="155" spans="1:5" ht="25.5">
      <c r="A155" s="35" t="s">
        <v>57</v>
      </c>
      <c r="E155" s="40" t="s">
        <v>3004</v>
      </c>
    </row>
    <row r="156" spans="1:5" ht="12.75">
      <c r="A156" t="s">
        <v>59</v>
      </c>
      <c r="E156" s="39" t="s">
        <v>5</v>
      </c>
    </row>
    <row r="157" spans="1:16" ht="12.75">
      <c r="A157" t="s">
        <v>50</v>
      </c>
      <c s="34" t="s">
        <v>1918</v>
      </c>
      <c s="34" t="s">
        <v>3057</v>
      </c>
      <c s="35" t="s">
        <v>5</v>
      </c>
      <c s="6" t="s">
        <v>3058</v>
      </c>
      <c s="36" t="s">
        <v>244</v>
      </c>
      <c s="37">
        <v>2</v>
      </c>
      <c s="36">
        <v>0</v>
      </c>
      <c s="36">
        <f>ROUND(G157*H157,6)</f>
      </c>
      <c r="L157" s="38">
        <v>0</v>
      </c>
      <c s="32">
        <f>ROUND(ROUND(L157,2)*ROUND(G157,3),2)</f>
      </c>
      <c s="36" t="s">
        <v>55</v>
      </c>
      <c>
        <f>(M157*21)/100</f>
      </c>
      <c t="s">
        <v>28</v>
      </c>
    </row>
    <row r="158" spans="1:5" ht="12.75">
      <c r="A158" s="35" t="s">
        <v>56</v>
      </c>
      <c r="E158" s="39" t="s">
        <v>3058</v>
      </c>
    </row>
    <row r="159" spans="1:5" ht="25.5">
      <c r="A159" s="35" t="s">
        <v>57</v>
      </c>
      <c r="E159" s="40" t="s">
        <v>3059</v>
      </c>
    </row>
    <row r="160" spans="1:5" ht="12.75">
      <c r="A160" t="s">
        <v>59</v>
      </c>
      <c r="E160" s="39" t="s">
        <v>5</v>
      </c>
    </row>
    <row r="161" spans="1:16" ht="12.75">
      <c r="A161" t="s">
        <v>50</v>
      </c>
      <c s="34" t="s">
        <v>1921</v>
      </c>
      <c s="34" t="s">
        <v>3060</v>
      </c>
      <c s="35" t="s">
        <v>5</v>
      </c>
      <c s="6" t="s">
        <v>3061</v>
      </c>
      <c s="36" t="s">
        <v>244</v>
      </c>
      <c s="37">
        <v>1</v>
      </c>
      <c s="36">
        <v>0</v>
      </c>
      <c s="36">
        <f>ROUND(G161*H161,6)</f>
      </c>
      <c r="L161" s="38">
        <v>0</v>
      </c>
      <c s="32">
        <f>ROUND(ROUND(L161,2)*ROUND(G161,3),2)</f>
      </c>
      <c s="36" t="s">
        <v>55</v>
      </c>
      <c>
        <f>(M161*21)/100</f>
      </c>
      <c t="s">
        <v>28</v>
      </c>
    </row>
    <row r="162" spans="1:5" ht="12.75">
      <c r="A162" s="35" t="s">
        <v>56</v>
      </c>
      <c r="E162" s="39" t="s">
        <v>3061</v>
      </c>
    </row>
    <row r="163" spans="1:5" ht="25.5">
      <c r="A163" s="35" t="s">
        <v>57</v>
      </c>
      <c r="E163" s="40" t="s">
        <v>3015</v>
      </c>
    </row>
    <row r="164" spans="1:5" ht="12.75">
      <c r="A164" t="s">
        <v>59</v>
      </c>
      <c r="E164" s="39" t="s">
        <v>5</v>
      </c>
    </row>
    <row r="165" spans="1:16" ht="12.75">
      <c r="A165" t="s">
        <v>50</v>
      </c>
      <c s="34" t="s">
        <v>1924</v>
      </c>
      <c s="34" t="s">
        <v>3062</v>
      </c>
      <c s="35" t="s">
        <v>5</v>
      </c>
      <c s="6" t="s">
        <v>3049</v>
      </c>
      <c s="36" t="s">
        <v>244</v>
      </c>
      <c s="37">
        <v>1</v>
      </c>
      <c s="36">
        <v>0</v>
      </c>
      <c s="36">
        <f>ROUND(G165*H165,6)</f>
      </c>
      <c r="L165" s="38">
        <v>0</v>
      </c>
      <c s="32">
        <f>ROUND(ROUND(L165,2)*ROUND(G165,3),2)</f>
      </c>
      <c s="36" t="s">
        <v>55</v>
      </c>
      <c>
        <f>(M165*21)/100</f>
      </c>
      <c t="s">
        <v>28</v>
      </c>
    </row>
    <row r="166" spans="1:5" ht="12.75">
      <c r="A166" s="35" t="s">
        <v>56</v>
      </c>
      <c r="E166" s="39" t="s">
        <v>3049</v>
      </c>
    </row>
    <row r="167" spans="1:5" ht="25.5">
      <c r="A167" s="35" t="s">
        <v>57</v>
      </c>
      <c r="E167" s="40" t="s">
        <v>3015</v>
      </c>
    </row>
    <row r="168" spans="1:5" ht="12.75">
      <c r="A168" t="s">
        <v>59</v>
      </c>
      <c r="E168" s="39" t="s">
        <v>5</v>
      </c>
    </row>
    <row r="169" spans="1:16" ht="12.75">
      <c r="A169" t="s">
        <v>50</v>
      </c>
      <c s="34" t="s">
        <v>1927</v>
      </c>
      <c s="34" t="s">
        <v>3063</v>
      </c>
      <c s="35" t="s">
        <v>5</v>
      </c>
      <c s="6" t="s">
        <v>3064</v>
      </c>
      <c s="36" t="s">
        <v>244</v>
      </c>
      <c s="37">
        <v>1</v>
      </c>
      <c s="36">
        <v>0</v>
      </c>
      <c s="36">
        <f>ROUND(G169*H169,6)</f>
      </c>
      <c r="L169" s="38">
        <v>0</v>
      </c>
      <c s="32">
        <f>ROUND(ROUND(L169,2)*ROUND(G169,3),2)</f>
      </c>
      <c s="36" t="s">
        <v>55</v>
      </c>
      <c>
        <f>(M169*21)/100</f>
      </c>
      <c t="s">
        <v>28</v>
      </c>
    </row>
    <row r="170" spans="1:5" ht="12.75">
      <c r="A170" s="35" t="s">
        <v>56</v>
      </c>
      <c r="E170" s="39" t="s">
        <v>3064</v>
      </c>
    </row>
    <row r="171" spans="1:5" ht="12.75">
      <c r="A171" s="35" t="s">
        <v>57</v>
      </c>
      <c r="E171" s="40" t="s">
        <v>2566</v>
      </c>
    </row>
    <row r="172" spans="1:5" ht="25.5">
      <c r="A172" t="s">
        <v>59</v>
      </c>
      <c r="E172" s="39" t="s">
        <v>3011</v>
      </c>
    </row>
    <row r="173" spans="1:13" ht="12.75">
      <c r="A173" t="s">
        <v>47</v>
      </c>
      <c r="C173" s="31" t="s">
        <v>112</v>
      </c>
      <c r="E173" s="33" t="s">
        <v>3065</v>
      </c>
      <c r="J173" s="32">
        <f>0</f>
      </c>
      <c s="32">
        <f>0</f>
      </c>
      <c s="32">
        <f>0+L174+L178+L182+L186+L190+L194+L198</f>
      </c>
      <c s="32">
        <f>0+M174+M178+M182+M186+M190+M194+M198</f>
      </c>
    </row>
    <row r="174" spans="1:16" ht="12.75">
      <c r="A174" t="s">
        <v>50</v>
      </c>
      <c s="34" t="s">
        <v>1930</v>
      </c>
      <c s="34" t="s">
        <v>3066</v>
      </c>
      <c s="35" t="s">
        <v>5</v>
      </c>
      <c s="6" t="s">
        <v>3067</v>
      </c>
      <c s="36" t="s">
        <v>244</v>
      </c>
      <c s="37">
        <v>1</v>
      </c>
      <c s="36">
        <v>0</v>
      </c>
      <c s="36">
        <f>ROUND(G174*H174,6)</f>
      </c>
      <c r="L174" s="38">
        <v>0</v>
      </c>
      <c s="32">
        <f>ROUND(ROUND(L174,2)*ROUND(G174,3),2)</f>
      </c>
      <c s="36" t="s">
        <v>55</v>
      </c>
      <c>
        <f>(M174*21)/100</f>
      </c>
      <c t="s">
        <v>28</v>
      </c>
    </row>
    <row r="175" spans="1:5" ht="12.75">
      <c r="A175" s="35" t="s">
        <v>56</v>
      </c>
      <c r="E175" s="39" t="s">
        <v>3067</v>
      </c>
    </row>
    <row r="176" spans="1:5" ht="25.5">
      <c r="A176" s="35" t="s">
        <v>57</v>
      </c>
      <c r="E176" s="40" t="s">
        <v>2968</v>
      </c>
    </row>
    <row r="177" spans="1:5" ht="12.75">
      <c r="A177" t="s">
        <v>59</v>
      </c>
      <c r="E177" s="39" t="s">
        <v>5</v>
      </c>
    </row>
    <row r="178" spans="1:16" ht="25.5">
      <c r="A178" t="s">
        <v>50</v>
      </c>
      <c s="34" t="s">
        <v>1933</v>
      </c>
      <c s="34" t="s">
        <v>3068</v>
      </c>
      <c s="35" t="s">
        <v>5</v>
      </c>
      <c s="6" t="s">
        <v>3069</v>
      </c>
      <c s="36" t="s">
        <v>244</v>
      </c>
      <c s="37">
        <v>1</v>
      </c>
      <c s="36">
        <v>0</v>
      </c>
      <c s="36">
        <f>ROUND(G178*H178,6)</f>
      </c>
      <c r="L178" s="38">
        <v>0</v>
      </c>
      <c s="32">
        <f>ROUND(ROUND(L178,2)*ROUND(G178,3),2)</f>
      </c>
      <c s="36" t="s">
        <v>55</v>
      </c>
      <c>
        <f>(M178*21)/100</f>
      </c>
      <c t="s">
        <v>28</v>
      </c>
    </row>
    <row r="179" spans="1:5" ht="25.5">
      <c r="A179" s="35" t="s">
        <v>56</v>
      </c>
      <c r="E179" s="39" t="s">
        <v>3069</v>
      </c>
    </row>
    <row r="180" spans="1:5" ht="25.5">
      <c r="A180" s="35" t="s">
        <v>57</v>
      </c>
      <c r="E180" s="40" t="s">
        <v>3015</v>
      </c>
    </row>
    <row r="181" spans="1:5" ht="12.75">
      <c r="A181" t="s">
        <v>59</v>
      </c>
      <c r="E181" s="39" t="s">
        <v>5</v>
      </c>
    </row>
    <row r="182" spans="1:16" ht="12.75">
      <c r="A182" t="s">
        <v>50</v>
      </c>
      <c s="34" t="s">
        <v>1936</v>
      </c>
      <c s="34" t="s">
        <v>3070</v>
      </c>
      <c s="35" t="s">
        <v>5</v>
      </c>
      <c s="6" t="s">
        <v>3071</v>
      </c>
      <c s="36" t="s">
        <v>244</v>
      </c>
      <c s="37">
        <v>1</v>
      </c>
      <c s="36">
        <v>0</v>
      </c>
      <c s="36">
        <f>ROUND(G182*H182,6)</f>
      </c>
      <c r="L182" s="38">
        <v>0</v>
      </c>
      <c s="32">
        <f>ROUND(ROUND(L182,2)*ROUND(G182,3),2)</f>
      </c>
      <c s="36" t="s">
        <v>55</v>
      </c>
      <c>
        <f>(M182*21)/100</f>
      </c>
      <c t="s">
        <v>28</v>
      </c>
    </row>
    <row r="183" spans="1:5" ht="12.75">
      <c r="A183" s="35" t="s">
        <v>56</v>
      </c>
      <c r="E183" s="39" t="s">
        <v>3071</v>
      </c>
    </row>
    <row r="184" spans="1:5" ht="25.5">
      <c r="A184" s="35" t="s">
        <v>57</v>
      </c>
      <c r="E184" s="40" t="s">
        <v>2968</v>
      </c>
    </row>
    <row r="185" spans="1:5" ht="12.75">
      <c r="A185" t="s">
        <v>59</v>
      </c>
      <c r="E185" s="39" t="s">
        <v>5</v>
      </c>
    </row>
    <row r="186" spans="1:16" ht="12.75">
      <c r="A186" t="s">
        <v>50</v>
      </c>
      <c s="34" t="s">
        <v>1939</v>
      </c>
      <c s="34" t="s">
        <v>3072</v>
      </c>
      <c s="35" t="s">
        <v>5</v>
      </c>
      <c s="6" t="s">
        <v>3073</v>
      </c>
      <c s="36" t="s">
        <v>244</v>
      </c>
      <c s="37">
        <v>1</v>
      </c>
      <c s="36">
        <v>0</v>
      </c>
      <c s="36">
        <f>ROUND(G186*H186,6)</f>
      </c>
      <c r="L186" s="38">
        <v>0</v>
      </c>
      <c s="32">
        <f>ROUND(ROUND(L186,2)*ROUND(G186,3),2)</f>
      </c>
      <c s="36" t="s">
        <v>55</v>
      </c>
      <c>
        <f>(M186*21)/100</f>
      </c>
      <c t="s">
        <v>28</v>
      </c>
    </row>
    <row r="187" spans="1:5" ht="12.75">
      <c r="A187" s="35" t="s">
        <v>56</v>
      </c>
      <c r="E187" s="39" t="s">
        <v>3073</v>
      </c>
    </row>
    <row r="188" spans="1:5" ht="25.5">
      <c r="A188" s="35" t="s">
        <v>57</v>
      </c>
      <c r="E188" s="40" t="s">
        <v>2968</v>
      </c>
    </row>
    <row r="189" spans="1:5" ht="12.75">
      <c r="A189" t="s">
        <v>59</v>
      </c>
      <c r="E189" s="39" t="s">
        <v>5</v>
      </c>
    </row>
    <row r="190" spans="1:16" ht="12.75">
      <c r="A190" t="s">
        <v>50</v>
      </c>
      <c s="34" t="s">
        <v>1942</v>
      </c>
      <c s="34" t="s">
        <v>3074</v>
      </c>
      <c s="35" t="s">
        <v>5</v>
      </c>
      <c s="6" t="s">
        <v>3075</v>
      </c>
      <c s="36" t="s">
        <v>244</v>
      </c>
      <c s="37">
        <v>1</v>
      </c>
      <c s="36">
        <v>0</v>
      </c>
      <c s="36">
        <f>ROUND(G190*H190,6)</f>
      </c>
      <c r="L190" s="38">
        <v>0</v>
      </c>
      <c s="32">
        <f>ROUND(ROUND(L190,2)*ROUND(G190,3),2)</f>
      </c>
      <c s="36" t="s">
        <v>55</v>
      </c>
      <c>
        <f>(M190*21)/100</f>
      </c>
      <c t="s">
        <v>28</v>
      </c>
    </row>
    <row r="191" spans="1:5" ht="12.75">
      <c r="A191" s="35" t="s">
        <v>56</v>
      </c>
      <c r="E191" s="39" t="s">
        <v>3075</v>
      </c>
    </row>
    <row r="192" spans="1:5" ht="25.5">
      <c r="A192" s="35" t="s">
        <v>57</v>
      </c>
      <c r="E192" s="40" t="s">
        <v>2968</v>
      </c>
    </row>
    <row r="193" spans="1:5" ht="12.75">
      <c r="A193" t="s">
        <v>59</v>
      </c>
      <c r="E193" s="39" t="s">
        <v>5</v>
      </c>
    </row>
    <row r="194" spans="1:16" ht="12.75">
      <c r="A194" t="s">
        <v>50</v>
      </c>
      <c s="34" t="s">
        <v>1945</v>
      </c>
      <c s="34" t="s">
        <v>3076</v>
      </c>
      <c s="35" t="s">
        <v>5</v>
      </c>
      <c s="6" t="s">
        <v>3077</v>
      </c>
      <c s="36" t="s">
        <v>244</v>
      </c>
      <c s="37">
        <v>1</v>
      </c>
      <c s="36">
        <v>0</v>
      </c>
      <c s="36">
        <f>ROUND(G194*H194,6)</f>
      </c>
      <c r="L194" s="38">
        <v>0</v>
      </c>
      <c s="32">
        <f>ROUND(ROUND(L194,2)*ROUND(G194,3),2)</f>
      </c>
      <c s="36" t="s">
        <v>55</v>
      </c>
      <c>
        <f>(M194*21)/100</f>
      </c>
      <c t="s">
        <v>28</v>
      </c>
    </row>
    <row r="195" spans="1:5" ht="12.75">
      <c r="A195" s="35" t="s">
        <v>56</v>
      </c>
      <c r="E195" s="39" t="s">
        <v>3077</v>
      </c>
    </row>
    <row r="196" spans="1:5" ht="25.5">
      <c r="A196" s="35" t="s">
        <v>57</v>
      </c>
      <c r="E196" s="40" t="s">
        <v>3015</v>
      </c>
    </row>
    <row r="197" spans="1:5" ht="12.75">
      <c r="A197" t="s">
        <v>59</v>
      </c>
      <c r="E197" s="39" t="s">
        <v>5</v>
      </c>
    </row>
    <row r="198" spans="1:16" ht="25.5">
      <c r="A198" t="s">
        <v>50</v>
      </c>
      <c s="34" t="s">
        <v>1948</v>
      </c>
      <c s="34" t="s">
        <v>3078</v>
      </c>
      <c s="35" t="s">
        <v>5</v>
      </c>
      <c s="6" t="s">
        <v>3010</v>
      </c>
      <c s="36" t="s">
        <v>244</v>
      </c>
      <c s="37">
        <v>1</v>
      </c>
      <c s="36">
        <v>0</v>
      </c>
      <c s="36">
        <f>ROUND(G198*H198,6)</f>
      </c>
      <c r="L198" s="38">
        <v>0</v>
      </c>
      <c s="32">
        <f>ROUND(ROUND(L198,2)*ROUND(G198,3),2)</f>
      </c>
      <c s="36" t="s">
        <v>55</v>
      </c>
      <c>
        <f>(M198*21)/100</f>
      </c>
      <c t="s">
        <v>28</v>
      </c>
    </row>
    <row r="199" spans="1:5" ht="25.5">
      <c r="A199" s="35" t="s">
        <v>56</v>
      </c>
      <c r="E199" s="39" t="s">
        <v>3010</v>
      </c>
    </row>
    <row r="200" spans="1:5" ht="12.75">
      <c r="A200" s="35" t="s">
        <v>57</v>
      </c>
      <c r="E200" s="40" t="s">
        <v>2566</v>
      </c>
    </row>
    <row r="201" spans="1:5" ht="25.5">
      <c r="A201" t="s">
        <v>59</v>
      </c>
      <c r="E201" s="39" t="s">
        <v>3011</v>
      </c>
    </row>
    <row r="202" spans="1:13" ht="12.75">
      <c r="A202" t="s">
        <v>47</v>
      </c>
      <c r="C202" s="31" t="s">
        <v>175</v>
      </c>
      <c r="E202" s="33" t="s">
        <v>3079</v>
      </c>
      <c r="J202" s="32">
        <f>0</f>
      </c>
      <c s="32">
        <f>0</f>
      </c>
      <c s="32">
        <f>0+L203+L207+L211+L215+L219</f>
      </c>
      <c s="32">
        <f>0+M203+M207+M211+M215+M219</f>
      </c>
    </row>
    <row r="203" spans="1:16" ht="12.75">
      <c r="A203" t="s">
        <v>50</v>
      </c>
      <c s="34" t="s">
        <v>1951</v>
      </c>
      <c s="34" t="s">
        <v>3080</v>
      </c>
      <c s="35" t="s">
        <v>5</v>
      </c>
      <c s="6" t="s">
        <v>3081</v>
      </c>
      <c s="36" t="s">
        <v>244</v>
      </c>
      <c s="37">
        <v>1</v>
      </c>
      <c s="36">
        <v>0</v>
      </c>
      <c s="36">
        <f>ROUND(G203*H203,6)</f>
      </c>
      <c r="L203" s="38">
        <v>0</v>
      </c>
      <c s="32">
        <f>ROUND(ROUND(L203,2)*ROUND(G203,3),2)</f>
      </c>
      <c s="36" t="s">
        <v>55</v>
      </c>
      <c>
        <f>(M203*21)/100</f>
      </c>
      <c t="s">
        <v>28</v>
      </c>
    </row>
    <row r="204" spans="1:5" ht="12.75">
      <c r="A204" s="35" t="s">
        <v>56</v>
      </c>
      <c r="E204" s="39" t="s">
        <v>3081</v>
      </c>
    </row>
    <row r="205" spans="1:5" ht="25.5">
      <c r="A205" s="35" t="s">
        <v>57</v>
      </c>
      <c r="E205" s="40" t="s">
        <v>2968</v>
      </c>
    </row>
    <row r="206" spans="1:5" ht="12.75">
      <c r="A206" t="s">
        <v>59</v>
      </c>
      <c r="E206" s="39" t="s">
        <v>5</v>
      </c>
    </row>
    <row r="207" spans="1:16" ht="12.75">
      <c r="A207" t="s">
        <v>50</v>
      </c>
      <c s="34" t="s">
        <v>1954</v>
      </c>
      <c s="34" t="s">
        <v>3082</v>
      </c>
      <c s="35" t="s">
        <v>5</v>
      </c>
      <c s="6" t="s">
        <v>3083</v>
      </c>
      <c s="36" t="s">
        <v>1905</v>
      </c>
      <c s="37">
        <v>1</v>
      </c>
      <c s="36">
        <v>0</v>
      </c>
      <c s="36">
        <f>ROUND(G207*H207,6)</f>
      </c>
      <c r="L207" s="38">
        <v>0</v>
      </c>
      <c s="32">
        <f>ROUND(ROUND(L207,2)*ROUND(G207,3),2)</f>
      </c>
      <c s="36" t="s">
        <v>55</v>
      </c>
      <c>
        <f>(M207*21)/100</f>
      </c>
      <c t="s">
        <v>28</v>
      </c>
    </row>
    <row r="208" spans="1:5" ht="12.75">
      <c r="A208" s="35" t="s">
        <v>56</v>
      </c>
      <c r="E208" s="39" t="s">
        <v>3083</v>
      </c>
    </row>
    <row r="209" spans="1:5" ht="25.5">
      <c r="A209" s="35" t="s">
        <v>57</v>
      </c>
      <c r="E209" s="40" t="s">
        <v>2968</v>
      </c>
    </row>
    <row r="210" spans="1:5" ht="12.75">
      <c r="A210" t="s">
        <v>59</v>
      </c>
      <c r="E210" s="39" t="s">
        <v>5</v>
      </c>
    </row>
    <row r="211" spans="1:16" ht="12.75">
      <c r="A211" t="s">
        <v>50</v>
      </c>
      <c s="34" t="s">
        <v>1957</v>
      </c>
      <c s="34" t="s">
        <v>3084</v>
      </c>
      <c s="35" t="s">
        <v>5</v>
      </c>
      <c s="6" t="s">
        <v>3085</v>
      </c>
      <c s="36" t="s">
        <v>244</v>
      </c>
      <c s="37">
        <v>1</v>
      </c>
      <c s="36">
        <v>0</v>
      </c>
      <c s="36">
        <f>ROUND(G211*H211,6)</f>
      </c>
      <c r="L211" s="38">
        <v>0</v>
      </c>
      <c s="32">
        <f>ROUND(ROUND(L211,2)*ROUND(G211,3),2)</f>
      </c>
      <c s="36" t="s">
        <v>55</v>
      </c>
      <c>
        <f>(M211*21)/100</f>
      </c>
      <c t="s">
        <v>28</v>
      </c>
    </row>
    <row r="212" spans="1:5" ht="12.75">
      <c r="A212" s="35" t="s">
        <v>56</v>
      </c>
      <c r="E212" s="39" t="s">
        <v>3085</v>
      </c>
    </row>
    <row r="213" spans="1:5" ht="25.5">
      <c r="A213" s="35" t="s">
        <v>57</v>
      </c>
      <c r="E213" s="40" t="s">
        <v>2968</v>
      </c>
    </row>
    <row r="214" spans="1:5" ht="12.75">
      <c r="A214" t="s">
        <v>59</v>
      </c>
      <c r="E214" s="39" t="s">
        <v>5</v>
      </c>
    </row>
    <row r="215" spans="1:16" ht="12.75">
      <c r="A215" t="s">
        <v>50</v>
      </c>
      <c s="34" t="s">
        <v>1960</v>
      </c>
      <c s="34" t="s">
        <v>3086</v>
      </c>
      <c s="35" t="s">
        <v>5</v>
      </c>
      <c s="6" t="s">
        <v>3087</v>
      </c>
      <c s="36" t="s">
        <v>244</v>
      </c>
      <c s="37">
        <v>1</v>
      </c>
      <c s="36">
        <v>0</v>
      </c>
      <c s="36">
        <f>ROUND(G215*H215,6)</f>
      </c>
      <c r="L215" s="38">
        <v>0</v>
      </c>
      <c s="32">
        <f>ROUND(ROUND(L215,2)*ROUND(G215,3),2)</f>
      </c>
      <c s="36" t="s">
        <v>55</v>
      </c>
      <c>
        <f>(M215*21)/100</f>
      </c>
      <c t="s">
        <v>28</v>
      </c>
    </row>
    <row r="216" spans="1:5" ht="12.75">
      <c r="A216" s="35" t="s">
        <v>56</v>
      </c>
      <c r="E216" s="39" t="s">
        <v>3087</v>
      </c>
    </row>
    <row r="217" spans="1:5" ht="25.5">
      <c r="A217" s="35" t="s">
        <v>57</v>
      </c>
      <c r="E217" s="40" t="s">
        <v>2968</v>
      </c>
    </row>
    <row r="218" spans="1:5" ht="12.75">
      <c r="A218" t="s">
        <v>59</v>
      </c>
      <c r="E218" s="39" t="s">
        <v>5</v>
      </c>
    </row>
    <row r="219" spans="1:16" ht="12.75">
      <c r="A219" t="s">
        <v>50</v>
      </c>
      <c s="34" t="s">
        <v>1963</v>
      </c>
      <c s="34" t="s">
        <v>3088</v>
      </c>
      <c s="35" t="s">
        <v>5</v>
      </c>
      <c s="6" t="s">
        <v>3064</v>
      </c>
      <c s="36" t="s">
        <v>244</v>
      </c>
      <c s="37">
        <v>1</v>
      </c>
      <c s="36">
        <v>0</v>
      </c>
      <c s="36">
        <f>ROUND(G219*H219,6)</f>
      </c>
      <c r="L219" s="38">
        <v>0</v>
      </c>
      <c s="32">
        <f>ROUND(ROUND(L219,2)*ROUND(G219,3),2)</f>
      </c>
      <c s="36" t="s">
        <v>55</v>
      </c>
      <c>
        <f>(M219*21)/100</f>
      </c>
      <c t="s">
        <v>28</v>
      </c>
    </row>
    <row r="220" spans="1:5" ht="12.75">
      <c r="A220" s="35" t="s">
        <v>56</v>
      </c>
      <c r="E220" s="39" t="s">
        <v>3064</v>
      </c>
    </row>
    <row r="221" spans="1:5" ht="12.75">
      <c r="A221" s="35" t="s">
        <v>57</v>
      </c>
      <c r="E221" s="40" t="s">
        <v>2566</v>
      </c>
    </row>
    <row r="222" spans="1:5" ht="25.5">
      <c r="A222" t="s">
        <v>59</v>
      </c>
      <c r="E222" s="39" t="s">
        <v>3011</v>
      </c>
    </row>
    <row r="223" spans="1:13" ht="12.75">
      <c r="A223" t="s">
        <v>47</v>
      </c>
      <c r="C223" s="31" t="s">
        <v>122</v>
      </c>
      <c r="E223" s="33" t="s">
        <v>3089</v>
      </c>
      <c r="J223" s="32">
        <f>0</f>
      </c>
      <c s="32">
        <f>0</f>
      </c>
      <c s="32">
        <f>0+L224+L228+L232+L236+L240+L244+L248+L252</f>
      </c>
      <c s="32">
        <f>0+M224+M228+M232+M236+M240+M244+M248+M252</f>
      </c>
    </row>
    <row r="224" spans="1:16" ht="12.75">
      <c r="A224" t="s">
        <v>50</v>
      </c>
      <c s="34" t="s">
        <v>1966</v>
      </c>
      <c s="34" t="s">
        <v>3090</v>
      </c>
      <c s="35" t="s">
        <v>5</v>
      </c>
      <c s="6" t="s">
        <v>3081</v>
      </c>
      <c s="36" t="s">
        <v>244</v>
      </c>
      <c s="37">
        <v>1</v>
      </c>
      <c s="36">
        <v>0</v>
      </c>
      <c s="36">
        <f>ROUND(G224*H224,6)</f>
      </c>
      <c r="L224" s="38">
        <v>0</v>
      </c>
      <c s="32">
        <f>ROUND(ROUND(L224,2)*ROUND(G224,3),2)</f>
      </c>
      <c s="36" t="s">
        <v>55</v>
      </c>
      <c>
        <f>(M224*21)/100</f>
      </c>
      <c t="s">
        <v>28</v>
      </c>
    </row>
    <row r="225" spans="1:5" ht="12.75">
      <c r="A225" s="35" t="s">
        <v>56</v>
      </c>
      <c r="E225" s="39" t="s">
        <v>3081</v>
      </c>
    </row>
    <row r="226" spans="1:5" ht="25.5">
      <c r="A226" s="35" t="s">
        <v>57</v>
      </c>
      <c r="E226" s="40" t="s">
        <v>3015</v>
      </c>
    </row>
    <row r="227" spans="1:5" ht="12.75">
      <c r="A227" t="s">
        <v>59</v>
      </c>
      <c r="E227" s="39" t="s">
        <v>5</v>
      </c>
    </row>
    <row r="228" spans="1:16" ht="12.75">
      <c r="A228" t="s">
        <v>50</v>
      </c>
      <c s="34" t="s">
        <v>1969</v>
      </c>
      <c s="34" t="s">
        <v>3091</v>
      </c>
      <c s="35" t="s">
        <v>5</v>
      </c>
      <c s="6" t="s">
        <v>3092</v>
      </c>
      <c s="36" t="s">
        <v>244</v>
      </c>
      <c s="37">
        <v>2</v>
      </c>
      <c s="36">
        <v>0</v>
      </c>
      <c s="36">
        <f>ROUND(G228*H228,6)</f>
      </c>
      <c r="L228" s="38">
        <v>0</v>
      </c>
      <c s="32">
        <f>ROUND(ROUND(L228,2)*ROUND(G228,3),2)</f>
      </c>
      <c s="36" t="s">
        <v>55</v>
      </c>
      <c>
        <f>(M228*21)/100</f>
      </c>
      <c t="s">
        <v>28</v>
      </c>
    </row>
    <row r="229" spans="1:5" ht="12.75">
      <c r="A229" s="35" t="s">
        <v>56</v>
      </c>
      <c r="E229" s="39" t="s">
        <v>3092</v>
      </c>
    </row>
    <row r="230" spans="1:5" ht="25.5">
      <c r="A230" s="35" t="s">
        <v>57</v>
      </c>
      <c r="E230" s="40" t="s">
        <v>3093</v>
      </c>
    </row>
    <row r="231" spans="1:5" ht="12.75">
      <c r="A231" t="s">
        <v>59</v>
      </c>
      <c r="E231" s="39" t="s">
        <v>5</v>
      </c>
    </row>
    <row r="232" spans="1:16" ht="12.75">
      <c r="A232" t="s">
        <v>50</v>
      </c>
      <c s="34" t="s">
        <v>1972</v>
      </c>
      <c s="34" t="s">
        <v>3094</v>
      </c>
      <c s="35" t="s">
        <v>5</v>
      </c>
      <c s="6" t="s">
        <v>3095</v>
      </c>
      <c s="36" t="s">
        <v>244</v>
      </c>
      <c s="37">
        <v>2</v>
      </c>
      <c s="36">
        <v>0</v>
      </c>
      <c s="36">
        <f>ROUND(G232*H232,6)</f>
      </c>
      <c r="L232" s="38">
        <v>0</v>
      </c>
      <c s="32">
        <f>ROUND(ROUND(L232,2)*ROUND(G232,3),2)</f>
      </c>
      <c s="36" t="s">
        <v>55</v>
      </c>
      <c>
        <f>(M232*21)/100</f>
      </c>
      <c t="s">
        <v>28</v>
      </c>
    </row>
    <row r="233" spans="1:5" ht="12.75">
      <c r="A233" s="35" t="s">
        <v>56</v>
      </c>
      <c r="E233" s="39" t="s">
        <v>3095</v>
      </c>
    </row>
    <row r="234" spans="1:5" ht="25.5">
      <c r="A234" s="35" t="s">
        <v>57</v>
      </c>
      <c r="E234" s="40" t="s">
        <v>3059</v>
      </c>
    </row>
    <row r="235" spans="1:5" ht="114.75">
      <c r="A235" t="s">
        <v>59</v>
      </c>
      <c r="E235" s="39" t="s">
        <v>3096</v>
      </c>
    </row>
    <row r="236" spans="1:16" ht="12.75">
      <c r="A236" t="s">
        <v>50</v>
      </c>
      <c s="34" t="s">
        <v>1975</v>
      </c>
      <c s="34" t="s">
        <v>3097</v>
      </c>
      <c s="35" t="s">
        <v>5</v>
      </c>
      <c s="6" t="s">
        <v>3083</v>
      </c>
      <c s="36" t="s">
        <v>1905</v>
      </c>
      <c s="37">
        <v>1</v>
      </c>
      <c s="36">
        <v>0</v>
      </c>
      <c s="36">
        <f>ROUND(G236*H236,6)</f>
      </c>
      <c r="L236" s="38">
        <v>0</v>
      </c>
      <c s="32">
        <f>ROUND(ROUND(L236,2)*ROUND(G236,3),2)</f>
      </c>
      <c s="36" t="s">
        <v>55</v>
      </c>
      <c>
        <f>(M236*21)/100</f>
      </c>
      <c t="s">
        <v>28</v>
      </c>
    </row>
    <row r="237" spans="1:5" ht="12.75">
      <c r="A237" s="35" t="s">
        <v>56</v>
      </c>
      <c r="E237" s="39" t="s">
        <v>3083</v>
      </c>
    </row>
    <row r="238" spans="1:5" ht="25.5">
      <c r="A238" s="35" t="s">
        <v>57</v>
      </c>
      <c r="E238" s="40" t="s">
        <v>3015</v>
      </c>
    </row>
    <row r="239" spans="1:5" ht="12.75">
      <c r="A239" t="s">
        <v>59</v>
      </c>
      <c r="E239" s="39" t="s">
        <v>5</v>
      </c>
    </row>
    <row r="240" spans="1:16" ht="12.75">
      <c r="A240" t="s">
        <v>50</v>
      </c>
      <c s="34" t="s">
        <v>1978</v>
      </c>
      <c s="34" t="s">
        <v>3098</v>
      </c>
      <c s="35" t="s">
        <v>5</v>
      </c>
      <c s="6" t="s">
        <v>3099</v>
      </c>
      <c s="36" t="s">
        <v>1905</v>
      </c>
      <c s="37">
        <v>70</v>
      </c>
      <c s="36">
        <v>0</v>
      </c>
      <c s="36">
        <f>ROUND(G240*H240,6)</f>
      </c>
      <c r="L240" s="38">
        <v>0</v>
      </c>
      <c s="32">
        <f>ROUND(ROUND(L240,2)*ROUND(G240,3),2)</f>
      </c>
      <c s="36" t="s">
        <v>55</v>
      </c>
      <c>
        <f>(M240*21)/100</f>
      </c>
      <c t="s">
        <v>28</v>
      </c>
    </row>
    <row r="241" spans="1:5" ht="12.75">
      <c r="A241" s="35" t="s">
        <v>56</v>
      </c>
      <c r="E241" s="39" t="s">
        <v>3099</v>
      </c>
    </row>
    <row r="242" spans="1:5" ht="25.5">
      <c r="A242" s="35" t="s">
        <v>57</v>
      </c>
      <c r="E242" s="40" t="s">
        <v>3100</v>
      </c>
    </row>
    <row r="243" spans="1:5" ht="12.75">
      <c r="A243" t="s">
        <v>59</v>
      </c>
      <c r="E243" s="39" t="s">
        <v>5</v>
      </c>
    </row>
    <row r="244" spans="1:16" ht="12.75">
      <c r="A244" t="s">
        <v>50</v>
      </c>
      <c s="34" t="s">
        <v>1981</v>
      </c>
      <c s="34" t="s">
        <v>3101</v>
      </c>
      <c s="35" t="s">
        <v>5</v>
      </c>
      <c s="6" t="s">
        <v>3102</v>
      </c>
      <c s="36" t="s">
        <v>244</v>
      </c>
      <c s="37">
        <v>2</v>
      </c>
      <c s="36">
        <v>0</v>
      </c>
      <c s="36">
        <f>ROUND(G244*H244,6)</f>
      </c>
      <c r="L244" s="38">
        <v>0</v>
      </c>
      <c s="32">
        <f>ROUND(ROUND(L244,2)*ROUND(G244,3),2)</f>
      </c>
      <c s="36" t="s">
        <v>55</v>
      </c>
      <c>
        <f>(M244*21)/100</f>
      </c>
      <c t="s">
        <v>28</v>
      </c>
    </row>
    <row r="245" spans="1:5" ht="12.75">
      <c r="A245" s="35" t="s">
        <v>56</v>
      </c>
      <c r="E245" s="39" t="s">
        <v>3102</v>
      </c>
    </row>
    <row r="246" spans="1:5" ht="25.5">
      <c r="A246" s="35" t="s">
        <v>57</v>
      </c>
      <c r="E246" s="40" t="s">
        <v>3059</v>
      </c>
    </row>
    <row r="247" spans="1:5" ht="12.75">
      <c r="A247" t="s">
        <v>59</v>
      </c>
      <c r="E247" s="39" t="s">
        <v>5</v>
      </c>
    </row>
    <row r="248" spans="1:16" ht="12.75">
      <c r="A248" t="s">
        <v>50</v>
      </c>
      <c s="34" t="s">
        <v>1984</v>
      </c>
      <c s="34" t="s">
        <v>3103</v>
      </c>
      <c s="35" t="s">
        <v>5</v>
      </c>
      <c s="6" t="s">
        <v>3085</v>
      </c>
      <c s="36" t="s">
        <v>244</v>
      </c>
      <c s="37">
        <v>2</v>
      </c>
      <c s="36">
        <v>0</v>
      </c>
      <c s="36">
        <f>ROUND(G248*H248,6)</f>
      </c>
      <c r="L248" s="38">
        <v>0</v>
      </c>
      <c s="32">
        <f>ROUND(ROUND(L248,2)*ROUND(G248,3),2)</f>
      </c>
      <c s="36" t="s">
        <v>55</v>
      </c>
      <c>
        <f>(M248*21)/100</f>
      </c>
      <c t="s">
        <v>28</v>
      </c>
    </row>
    <row r="249" spans="1:5" ht="12.75">
      <c r="A249" s="35" t="s">
        <v>56</v>
      </c>
      <c r="E249" s="39" t="s">
        <v>3085</v>
      </c>
    </row>
    <row r="250" spans="1:5" ht="25.5">
      <c r="A250" s="35" t="s">
        <v>57</v>
      </c>
      <c r="E250" s="40" t="s">
        <v>3059</v>
      </c>
    </row>
    <row r="251" spans="1:5" ht="12.75">
      <c r="A251" t="s">
        <v>59</v>
      </c>
      <c r="E251" s="39" t="s">
        <v>5</v>
      </c>
    </row>
    <row r="252" spans="1:16" ht="25.5">
      <c r="A252" t="s">
        <v>50</v>
      </c>
      <c s="34" t="s">
        <v>1987</v>
      </c>
      <c s="34" t="s">
        <v>3104</v>
      </c>
      <c s="35" t="s">
        <v>5</v>
      </c>
      <c s="6" t="s">
        <v>3010</v>
      </c>
      <c s="36" t="s">
        <v>244</v>
      </c>
      <c s="37">
        <v>1</v>
      </c>
      <c s="36">
        <v>0</v>
      </c>
      <c s="36">
        <f>ROUND(G252*H252,6)</f>
      </c>
      <c r="L252" s="38">
        <v>0</v>
      </c>
      <c s="32">
        <f>ROUND(ROUND(L252,2)*ROUND(G252,3),2)</f>
      </c>
      <c s="36" t="s">
        <v>55</v>
      </c>
      <c>
        <f>(M252*21)/100</f>
      </c>
      <c t="s">
        <v>28</v>
      </c>
    </row>
    <row r="253" spans="1:5" ht="25.5">
      <c r="A253" s="35" t="s">
        <v>56</v>
      </c>
      <c r="E253" s="39" t="s">
        <v>3010</v>
      </c>
    </row>
    <row r="254" spans="1:5" ht="12.75">
      <c r="A254" s="35" t="s">
        <v>57</v>
      </c>
      <c r="E254" s="40" t="s">
        <v>2566</v>
      </c>
    </row>
    <row r="255" spans="1:5" ht="25.5">
      <c r="A255" t="s">
        <v>59</v>
      </c>
      <c r="E255" s="39" t="s">
        <v>3011</v>
      </c>
    </row>
    <row r="256" spans="1:13" ht="12.75">
      <c r="A256" t="s">
        <v>47</v>
      </c>
      <c r="C256" s="31" t="s">
        <v>187</v>
      </c>
      <c r="E256" s="33" t="s">
        <v>3105</v>
      </c>
      <c r="J256" s="32">
        <f>0</f>
      </c>
      <c s="32">
        <f>0</f>
      </c>
      <c s="32">
        <f>0+L257+L261+L265+L269+L273+L277+L281+L285+L289+L293+L297</f>
      </c>
      <c s="32">
        <f>0+M257+M261+M265+M269+M273+M277+M281+M285+M289+M293+M297</f>
      </c>
    </row>
    <row r="257" spans="1:16" ht="25.5">
      <c r="A257" t="s">
        <v>50</v>
      </c>
      <c s="34" t="s">
        <v>1990</v>
      </c>
      <c s="34" t="s">
        <v>3106</v>
      </c>
      <c s="35" t="s">
        <v>5</v>
      </c>
      <c s="6" t="s">
        <v>3107</v>
      </c>
      <c s="36" t="s">
        <v>244</v>
      </c>
      <c s="37">
        <v>1</v>
      </c>
      <c s="36">
        <v>0</v>
      </c>
      <c s="36">
        <f>ROUND(G257*H257,6)</f>
      </c>
      <c r="L257" s="38">
        <v>0</v>
      </c>
      <c s="32">
        <f>ROUND(ROUND(L257,2)*ROUND(G257,3),2)</f>
      </c>
      <c s="36" t="s">
        <v>55</v>
      </c>
      <c>
        <f>(M257*21)/100</f>
      </c>
      <c t="s">
        <v>28</v>
      </c>
    </row>
    <row r="258" spans="1:5" ht="25.5">
      <c r="A258" s="35" t="s">
        <v>56</v>
      </c>
      <c r="E258" s="39" t="s">
        <v>3107</v>
      </c>
    </row>
    <row r="259" spans="1:5" ht="25.5">
      <c r="A259" s="35" t="s">
        <v>57</v>
      </c>
      <c r="E259" s="40" t="s">
        <v>3018</v>
      </c>
    </row>
    <row r="260" spans="1:5" ht="12.75">
      <c r="A260" t="s">
        <v>59</v>
      </c>
      <c r="E260" s="39" t="s">
        <v>5</v>
      </c>
    </row>
    <row r="261" spans="1:16" ht="12.75">
      <c r="A261" t="s">
        <v>50</v>
      </c>
      <c s="34" t="s">
        <v>1993</v>
      </c>
      <c s="34" t="s">
        <v>3108</v>
      </c>
      <c s="35" t="s">
        <v>5</v>
      </c>
      <c s="6" t="s">
        <v>3109</v>
      </c>
      <c s="36" t="s">
        <v>1905</v>
      </c>
      <c s="37">
        <v>8</v>
      </c>
      <c s="36">
        <v>0</v>
      </c>
      <c s="36">
        <f>ROUND(G261*H261,6)</f>
      </c>
      <c r="L261" s="38">
        <v>0</v>
      </c>
      <c s="32">
        <f>ROUND(ROUND(L261,2)*ROUND(G261,3),2)</f>
      </c>
      <c s="36" t="s">
        <v>55</v>
      </c>
      <c>
        <f>(M261*21)/100</f>
      </c>
      <c t="s">
        <v>28</v>
      </c>
    </row>
    <row r="262" spans="1:5" ht="12.75">
      <c r="A262" s="35" t="s">
        <v>56</v>
      </c>
      <c r="E262" s="39" t="s">
        <v>3109</v>
      </c>
    </row>
    <row r="263" spans="1:5" ht="25.5">
      <c r="A263" s="35" t="s">
        <v>57</v>
      </c>
      <c r="E263" s="40" t="s">
        <v>2974</v>
      </c>
    </row>
    <row r="264" spans="1:5" ht="12.75">
      <c r="A264" t="s">
        <v>59</v>
      </c>
      <c r="E264" s="39" t="s">
        <v>5</v>
      </c>
    </row>
    <row r="265" spans="1:16" ht="12.75">
      <c r="A265" t="s">
        <v>50</v>
      </c>
      <c s="34" t="s">
        <v>1996</v>
      </c>
      <c s="34" t="s">
        <v>3110</v>
      </c>
      <c s="35" t="s">
        <v>5</v>
      </c>
      <c s="6" t="s">
        <v>3111</v>
      </c>
      <c s="36" t="s">
        <v>1905</v>
      </c>
      <c s="37">
        <v>12</v>
      </c>
      <c s="36">
        <v>0</v>
      </c>
      <c s="36">
        <f>ROUND(G265*H265,6)</f>
      </c>
      <c r="L265" s="38">
        <v>0</v>
      </c>
      <c s="32">
        <f>ROUND(ROUND(L265,2)*ROUND(G265,3),2)</f>
      </c>
      <c s="36" t="s">
        <v>55</v>
      </c>
      <c>
        <f>(M265*21)/100</f>
      </c>
      <c t="s">
        <v>28</v>
      </c>
    </row>
    <row r="266" spans="1:5" ht="12.75">
      <c r="A266" s="35" t="s">
        <v>56</v>
      </c>
      <c r="E266" s="39" t="s">
        <v>3111</v>
      </c>
    </row>
    <row r="267" spans="1:5" ht="25.5">
      <c r="A267" s="35" t="s">
        <v>57</v>
      </c>
      <c r="E267" s="40" t="s">
        <v>2985</v>
      </c>
    </row>
    <row r="268" spans="1:5" ht="12.75">
      <c r="A268" t="s">
        <v>59</v>
      </c>
      <c r="E268" s="39" t="s">
        <v>5</v>
      </c>
    </row>
    <row r="269" spans="1:16" ht="12.75">
      <c r="A269" t="s">
        <v>50</v>
      </c>
      <c s="34" t="s">
        <v>1999</v>
      </c>
      <c s="34" t="s">
        <v>3112</v>
      </c>
      <c s="35" t="s">
        <v>5</v>
      </c>
      <c s="6" t="s">
        <v>3113</v>
      </c>
      <c s="36" t="s">
        <v>244</v>
      </c>
      <c s="37">
        <v>2</v>
      </c>
      <c s="36">
        <v>0</v>
      </c>
      <c s="36">
        <f>ROUND(G269*H269,6)</f>
      </c>
      <c r="L269" s="38">
        <v>0</v>
      </c>
      <c s="32">
        <f>ROUND(ROUND(L269,2)*ROUND(G269,3),2)</f>
      </c>
      <c s="36" t="s">
        <v>55</v>
      </c>
      <c>
        <f>(M269*21)/100</f>
      </c>
      <c t="s">
        <v>28</v>
      </c>
    </row>
    <row r="270" spans="1:5" ht="12.75">
      <c r="A270" s="35" t="s">
        <v>56</v>
      </c>
      <c r="E270" s="39" t="s">
        <v>3113</v>
      </c>
    </row>
    <row r="271" spans="1:5" ht="25.5">
      <c r="A271" s="35" t="s">
        <v>57</v>
      </c>
      <c r="E271" s="40" t="s">
        <v>2990</v>
      </c>
    </row>
    <row r="272" spans="1:5" ht="12.75">
      <c r="A272" t="s">
        <v>59</v>
      </c>
      <c r="E272" s="39" t="s">
        <v>5</v>
      </c>
    </row>
    <row r="273" spans="1:16" ht="12.75">
      <c r="A273" t="s">
        <v>50</v>
      </c>
      <c s="34" t="s">
        <v>1824</v>
      </c>
      <c s="34" t="s">
        <v>3114</v>
      </c>
      <c s="35" t="s">
        <v>5</v>
      </c>
      <c s="6" t="s">
        <v>3115</v>
      </c>
      <c s="36" t="s">
        <v>244</v>
      </c>
      <c s="37">
        <v>2</v>
      </c>
      <c s="36">
        <v>0</v>
      </c>
      <c s="36">
        <f>ROUND(G273*H273,6)</f>
      </c>
      <c r="L273" s="38">
        <v>0</v>
      </c>
      <c s="32">
        <f>ROUND(ROUND(L273,2)*ROUND(G273,3),2)</f>
      </c>
      <c s="36" t="s">
        <v>55</v>
      </c>
      <c>
        <f>(M273*21)/100</f>
      </c>
      <c t="s">
        <v>28</v>
      </c>
    </row>
    <row r="274" spans="1:5" ht="12.75">
      <c r="A274" s="35" t="s">
        <v>56</v>
      </c>
      <c r="E274" s="39" t="s">
        <v>3115</v>
      </c>
    </row>
    <row r="275" spans="1:5" ht="25.5">
      <c r="A275" s="35" t="s">
        <v>57</v>
      </c>
      <c r="E275" s="40" t="s">
        <v>2990</v>
      </c>
    </row>
    <row r="276" spans="1:5" ht="12.75">
      <c r="A276" t="s">
        <v>59</v>
      </c>
      <c r="E276" s="39" t="s">
        <v>5</v>
      </c>
    </row>
    <row r="277" spans="1:16" ht="12.75">
      <c r="A277" t="s">
        <v>50</v>
      </c>
      <c s="34" t="s">
        <v>1827</v>
      </c>
      <c s="34" t="s">
        <v>3116</v>
      </c>
      <c s="35" t="s">
        <v>5</v>
      </c>
      <c s="6" t="s">
        <v>3117</v>
      </c>
      <c s="36" t="s">
        <v>1905</v>
      </c>
      <c s="37">
        <v>12</v>
      </c>
      <c s="36">
        <v>0</v>
      </c>
      <c s="36">
        <f>ROUND(G277*H277,6)</f>
      </c>
      <c r="L277" s="38">
        <v>0</v>
      </c>
      <c s="32">
        <f>ROUND(ROUND(L277,2)*ROUND(G277,3),2)</f>
      </c>
      <c s="36" t="s">
        <v>55</v>
      </c>
      <c>
        <f>(M277*21)/100</f>
      </c>
      <c t="s">
        <v>28</v>
      </c>
    </row>
    <row r="278" spans="1:5" ht="12.75">
      <c r="A278" s="35" t="s">
        <v>56</v>
      </c>
      <c r="E278" s="39" t="s">
        <v>3117</v>
      </c>
    </row>
    <row r="279" spans="1:5" ht="25.5">
      <c r="A279" s="35" t="s">
        <v>57</v>
      </c>
      <c r="E279" s="40" t="s">
        <v>2985</v>
      </c>
    </row>
    <row r="280" spans="1:5" ht="12.75">
      <c r="A280" t="s">
        <v>59</v>
      </c>
      <c r="E280" s="39" t="s">
        <v>5</v>
      </c>
    </row>
    <row r="281" spans="1:16" ht="12.75">
      <c r="A281" t="s">
        <v>50</v>
      </c>
      <c s="34" t="s">
        <v>1830</v>
      </c>
      <c s="34" t="s">
        <v>3118</v>
      </c>
      <c s="35" t="s">
        <v>5</v>
      </c>
      <c s="6" t="s">
        <v>3119</v>
      </c>
      <c s="36" t="s">
        <v>126</v>
      </c>
      <c s="37">
        <v>2</v>
      </c>
      <c s="36">
        <v>0</v>
      </c>
      <c s="36">
        <f>ROUND(G281*H281,6)</f>
      </c>
      <c r="L281" s="38">
        <v>0</v>
      </c>
      <c s="32">
        <f>ROUND(ROUND(L281,2)*ROUND(G281,3),2)</f>
      </c>
      <c s="36" t="s">
        <v>55</v>
      </c>
      <c>
        <f>(M281*21)/100</f>
      </c>
      <c t="s">
        <v>28</v>
      </c>
    </row>
    <row r="282" spans="1:5" ht="12.75">
      <c r="A282" s="35" t="s">
        <v>56</v>
      </c>
      <c r="E282" s="39" t="s">
        <v>3119</v>
      </c>
    </row>
    <row r="283" spans="1:5" ht="25.5">
      <c r="A283" s="35" t="s">
        <v>57</v>
      </c>
      <c r="E283" s="40" t="s">
        <v>2990</v>
      </c>
    </row>
    <row r="284" spans="1:5" ht="12.75">
      <c r="A284" t="s">
        <v>59</v>
      </c>
      <c r="E284" s="39" t="s">
        <v>5</v>
      </c>
    </row>
    <row r="285" spans="1:16" ht="12.75">
      <c r="A285" t="s">
        <v>50</v>
      </c>
      <c s="34" t="s">
        <v>2046</v>
      </c>
      <c s="34" t="s">
        <v>3120</v>
      </c>
      <c s="35" t="s">
        <v>5</v>
      </c>
      <c s="6" t="s">
        <v>3121</v>
      </c>
      <c s="36" t="s">
        <v>244</v>
      </c>
      <c s="37">
        <v>6</v>
      </c>
      <c s="36">
        <v>0</v>
      </c>
      <c s="36">
        <f>ROUND(G285*H285,6)</f>
      </c>
      <c r="L285" s="38">
        <v>0</v>
      </c>
      <c s="32">
        <f>ROUND(ROUND(L285,2)*ROUND(G285,3),2)</f>
      </c>
      <c s="36" t="s">
        <v>55</v>
      </c>
      <c>
        <f>(M285*21)/100</f>
      </c>
      <c t="s">
        <v>28</v>
      </c>
    </row>
    <row r="286" spans="1:5" ht="12.75">
      <c r="A286" s="35" t="s">
        <v>56</v>
      </c>
      <c r="E286" s="39" t="s">
        <v>3121</v>
      </c>
    </row>
    <row r="287" spans="1:5" ht="25.5">
      <c r="A287" s="35" t="s">
        <v>57</v>
      </c>
      <c r="E287" s="40" t="s">
        <v>3122</v>
      </c>
    </row>
    <row r="288" spans="1:5" ht="12.75">
      <c r="A288" t="s">
        <v>59</v>
      </c>
      <c r="E288" s="39" t="s">
        <v>5</v>
      </c>
    </row>
    <row r="289" spans="1:16" ht="12.75">
      <c r="A289" t="s">
        <v>50</v>
      </c>
      <c s="34" t="s">
        <v>2051</v>
      </c>
      <c s="34" t="s">
        <v>3123</v>
      </c>
      <c s="35" t="s">
        <v>5</v>
      </c>
      <c s="6" t="s">
        <v>3087</v>
      </c>
      <c s="36" t="s">
        <v>244</v>
      </c>
      <c s="37">
        <v>2</v>
      </c>
      <c s="36">
        <v>0</v>
      </c>
      <c s="36">
        <f>ROUND(G289*H289,6)</f>
      </c>
      <c r="L289" s="38">
        <v>0</v>
      </c>
      <c s="32">
        <f>ROUND(ROUND(L289,2)*ROUND(G289,3),2)</f>
      </c>
      <c s="36" t="s">
        <v>55</v>
      </c>
      <c>
        <f>(M289*21)/100</f>
      </c>
      <c t="s">
        <v>28</v>
      </c>
    </row>
    <row r="290" spans="1:5" ht="12.75">
      <c r="A290" s="35" t="s">
        <v>56</v>
      </c>
      <c r="E290" s="39" t="s">
        <v>3087</v>
      </c>
    </row>
    <row r="291" spans="1:5" ht="25.5">
      <c r="A291" s="35" t="s">
        <v>57</v>
      </c>
      <c r="E291" s="40" t="s">
        <v>2990</v>
      </c>
    </row>
    <row r="292" spans="1:5" ht="12.75">
      <c r="A292" t="s">
        <v>59</v>
      </c>
      <c r="E292" s="39" t="s">
        <v>5</v>
      </c>
    </row>
    <row r="293" spans="1:16" ht="25.5">
      <c r="A293" t="s">
        <v>50</v>
      </c>
      <c s="34" t="s">
        <v>2054</v>
      </c>
      <c s="34" t="s">
        <v>3124</v>
      </c>
      <c s="35" t="s">
        <v>5</v>
      </c>
      <c s="6" t="s">
        <v>3010</v>
      </c>
      <c s="36" t="s">
        <v>244</v>
      </c>
      <c s="37">
        <v>1</v>
      </c>
      <c s="36">
        <v>0</v>
      </c>
      <c s="36">
        <f>ROUND(G293*H293,6)</f>
      </c>
      <c r="L293" s="38">
        <v>0</v>
      </c>
      <c s="32">
        <f>ROUND(ROUND(L293,2)*ROUND(G293,3),2)</f>
      </c>
      <c s="36" t="s">
        <v>55</v>
      </c>
      <c>
        <f>(M293*21)/100</f>
      </c>
      <c t="s">
        <v>28</v>
      </c>
    </row>
    <row r="294" spans="1:5" ht="25.5">
      <c r="A294" s="35" t="s">
        <v>56</v>
      </c>
      <c r="E294" s="39" t="s">
        <v>3010</v>
      </c>
    </row>
    <row r="295" spans="1:5" ht="12.75">
      <c r="A295" s="35" t="s">
        <v>57</v>
      </c>
      <c r="E295" s="40" t="s">
        <v>2566</v>
      </c>
    </row>
    <row r="296" spans="1:5" ht="25.5">
      <c r="A296" t="s">
        <v>59</v>
      </c>
      <c r="E296" s="39" t="s">
        <v>3011</v>
      </c>
    </row>
    <row r="297" spans="1:16" ht="12.75">
      <c r="A297" t="s">
        <v>50</v>
      </c>
      <c s="34" t="s">
        <v>2058</v>
      </c>
      <c s="34" t="s">
        <v>3125</v>
      </c>
      <c s="35" t="s">
        <v>5</v>
      </c>
      <c s="6" t="s">
        <v>3126</v>
      </c>
      <c s="36" t="s">
        <v>244</v>
      </c>
      <c s="37">
        <v>1</v>
      </c>
      <c s="36">
        <v>0</v>
      </c>
      <c s="36">
        <f>ROUND(G297*H297,6)</f>
      </c>
      <c r="L297" s="38">
        <v>0</v>
      </c>
      <c s="32">
        <f>ROUND(ROUND(L297,2)*ROUND(G297,3),2)</f>
      </c>
      <c s="36" t="s">
        <v>55</v>
      </c>
      <c>
        <f>(M297*21)/100</f>
      </c>
      <c t="s">
        <v>28</v>
      </c>
    </row>
    <row r="298" spans="1:5" ht="12.75">
      <c r="A298" s="35" t="s">
        <v>56</v>
      </c>
      <c r="E298" s="39" t="s">
        <v>3126</v>
      </c>
    </row>
    <row r="299" spans="1:5" ht="12.75">
      <c r="A299" s="35" t="s">
        <v>57</v>
      </c>
      <c r="E299" s="40" t="s">
        <v>2566</v>
      </c>
    </row>
    <row r="300" spans="1:5" ht="12.75">
      <c r="A300" t="s">
        <v>59</v>
      </c>
      <c r="E300" s="39" t="s">
        <v>3127</v>
      </c>
    </row>
    <row r="301" spans="1:13" ht="12.75">
      <c r="A301" t="s">
        <v>47</v>
      </c>
      <c r="C301" s="31" t="s">
        <v>130</v>
      </c>
      <c r="E301" s="33" t="s">
        <v>3128</v>
      </c>
      <c r="J301" s="32">
        <f>0</f>
      </c>
      <c s="32">
        <f>0</f>
      </c>
      <c s="32">
        <f>0+L302+L306</f>
      </c>
      <c s="32">
        <f>0+M302+M306</f>
      </c>
    </row>
    <row r="302" spans="1:16" ht="12.75">
      <c r="A302" t="s">
        <v>50</v>
      </c>
      <c s="34" t="s">
        <v>2062</v>
      </c>
      <c s="34" t="s">
        <v>3129</v>
      </c>
      <c s="35" t="s">
        <v>5</v>
      </c>
      <c s="6" t="s">
        <v>2970</v>
      </c>
      <c s="36" t="s">
        <v>126</v>
      </c>
      <c s="37">
        <v>1</v>
      </c>
      <c s="36">
        <v>0</v>
      </c>
      <c s="36">
        <f>ROUND(G302*H302,6)</f>
      </c>
      <c r="L302" s="38">
        <v>0</v>
      </c>
      <c s="32">
        <f>ROUND(ROUND(L302,2)*ROUND(G302,3),2)</f>
      </c>
      <c s="36" t="s">
        <v>55</v>
      </c>
      <c>
        <f>(M302*21)/100</f>
      </c>
      <c t="s">
        <v>28</v>
      </c>
    </row>
    <row r="303" spans="1:5" ht="12.75">
      <c r="A303" s="35" t="s">
        <v>56</v>
      </c>
      <c r="E303" s="39" t="s">
        <v>2970</v>
      </c>
    </row>
    <row r="304" spans="1:5" ht="25.5">
      <c r="A304" s="35" t="s">
        <v>57</v>
      </c>
      <c r="E304" s="40" t="s">
        <v>2968</v>
      </c>
    </row>
    <row r="305" spans="1:5" ht="12.75">
      <c r="A305" t="s">
        <v>59</v>
      </c>
      <c r="E305" s="39" t="s">
        <v>5</v>
      </c>
    </row>
    <row r="306" spans="1:16" ht="12.75">
      <c r="A306" t="s">
        <v>50</v>
      </c>
      <c s="34" t="s">
        <v>2065</v>
      </c>
      <c s="34" t="s">
        <v>3130</v>
      </c>
      <c s="35" t="s">
        <v>5</v>
      </c>
      <c s="6" t="s">
        <v>3131</v>
      </c>
      <c s="36" t="s">
        <v>244</v>
      </c>
      <c s="37">
        <v>4</v>
      </c>
      <c s="36">
        <v>0</v>
      </c>
      <c s="36">
        <f>ROUND(G306*H306,6)</f>
      </c>
      <c r="L306" s="38">
        <v>0</v>
      </c>
      <c s="32">
        <f>ROUND(ROUND(L306,2)*ROUND(G306,3),2)</f>
      </c>
      <c s="36" t="s">
        <v>55</v>
      </c>
      <c>
        <f>(M306*21)/100</f>
      </c>
      <c t="s">
        <v>28</v>
      </c>
    </row>
    <row r="307" spans="1:5" ht="12.75">
      <c r="A307" s="35" t="s">
        <v>56</v>
      </c>
      <c r="E307" s="39" t="s">
        <v>3131</v>
      </c>
    </row>
    <row r="308" spans="1:5" ht="25.5">
      <c r="A308" s="35" t="s">
        <v>57</v>
      </c>
      <c r="E308" s="40" t="s">
        <v>3132</v>
      </c>
    </row>
    <row r="309" spans="1:5" ht="12.75">
      <c r="A309" t="s">
        <v>59</v>
      </c>
      <c r="E309" s="39" t="s">
        <v>5</v>
      </c>
    </row>
    <row r="310" spans="1:13" ht="12.75">
      <c r="A310" t="s">
        <v>47</v>
      </c>
      <c r="C310" s="31" t="s">
        <v>153</v>
      </c>
      <c r="E310" s="33" t="s">
        <v>3133</v>
      </c>
      <c r="J310" s="32">
        <f>0</f>
      </c>
      <c s="32">
        <f>0</f>
      </c>
      <c s="32">
        <f>0+L311+L315+L319+L323+L327</f>
      </c>
      <c s="32">
        <f>0+M311+M315+M319+M323+M327</f>
      </c>
    </row>
    <row r="311" spans="1:16" ht="12.75">
      <c r="A311" t="s">
        <v>50</v>
      </c>
      <c s="34" t="s">
        <v>2068</v>
      </c>
      <c s="34" t="s">
        <v>3134</v>
      </c>
      <c s="35" t="s">
        <v>5</v>
      </c>
      <c s="6" t="s">
        <v>3135</v>
      </c>
      <c s="36" t="s">
        <v>373</v>
      </c>
      <c s="37">
        <v>350</v>
      </c>
      <c s="36">
        <v>0</v>
      </c>
      <c s="36">
        <f>ROUND(G311*H311,6)</f>
      </c>
      <c r="L311" s="38">
        <v>0</v>
      </c>
      <c s="32">
        <f>ROUND(ROUND(L311,2)*ROUND(G311,3),2)</f>
      </c>
      <c s="36" t="s">
        <v>55</v>
      </c>
      <c>
        <f>(M311*21)/100</f>
      </c>
      <c t="s">
        <v>28</v>
      </c>
    </row>
    <row r="312" spans="1:5" ht="12.75">
      <c r="A312" s="35" t="s">
        <v>56</v>
      </c>
      <c r="E312" s="39" t="s">
        <v>3135</v>
      </c>
    </row>
    <row r="313" spans="1:5" ht="12.75">
      <c r="A313" s="35" t="s">
        <v>57</v>
      </c>
      <c r="E313" s="40" t="s">
        <v>3136</v>
      </c>
    </row>
    <row r="314" spans="1:5" ht="12.75">
      <c r="A314" t="s">
        <v>59</v>
      </c>
      <c r="E314" s="39" t="s">
        <v>5</v>
      </c>
    </row>
    <row r="315" spans="1:16" ht="12.75">
      <c r="A315" t="s">
        <v>50</v>
      </c>
      <c s="34" t="s">
        <v>2072</v>
      </c>
      <c s="34" t="s">
        <v>3137</v>
      </c>
      <c s="35" t="s">
        <v>5</v>
      </c>
      <c s="6" t="s">
        <v>3138</v>
      </c>
      <c s="36" t="s">
        <v>244</v>
      </c>
      <c s="37">
        <v>9</v>
      </c>
      <c s="36">
        <v>0</v>
      </c>
      <c s="36">
        <f>ROUND(G315*H315,6)</f>
      </c>
      <c r="L315" s="38">
        <v>0</v>
      </c>
      <c s="32">
        <f>ROUND(ROUND(L315,2)*ROUND(G315,3),2)</f>
      </c>
      <c s="36" t="s">
        <v>55</v>
      </c>
      <c>
        <f>(M315*21)/100</f>
      </c>
      <c t="s">
        <v>28</v>
      </c>
    </row>
    <row r="316" spans="1:5" ht="12.75">
      <c r="A316" s="35" t="s">
        <v>56</v>
      </c>
      <c r="E316" s="39" t="s">
        <v>3138</v>
      </c>
    </row>
    <row r="317" spans="1:5" ht="12.75">
      <c r="A317" s="35" t="s">
        <v>57</v>
      </c>
      <c r="E317" s="40" t="s">
        <v>3139</v>
      </c>
    </row>
    <row r="318" spans="1:5" ht="12.75">
      <c r="A318" t="s">
        <v>59</v>
      </c>
      <c r="E318" s="39" t="s">
        <v>5</v>
      </c>
    </row>
    <row r="319" spans="1:16" ht="12.75">
      <c r="A319" t="s">
        <v>50</v>
      </c>
      <c s="34" t="s">
        <v>2075</v>
      </c>
      <c s="34" t="s">
        <v>3140</v>
      </c>
      <c s="35" t="s">
        <v>5</v>
      </c>
      <c s="6" t="s">
        <v>3141</v>
      </c>
      <c s="36" t="s">
        <v>2569</v>
      </c>
      <c s="37">
        <v>16</v>
      </c>
      <c s="36">
        <v>0</v>
      </c>
      <c s="36">
        <f>ROUND(G319*H319,6)</f>
      </c>
      <c r="L319" s="38">
        <v>0</v>
      </c>
      <c s="32">
        <f>ROUND(ROUND(L319,2)*ROUND(G319,3),2)</f>
      </c>
      <c s="36" t="s">
        <v>55</v>
      </c>
      <c>
        <f>(M319*21)/100</f>
      </c>
      <c t="s">
        <v>28</v>
      </c>
    </row>
    <row r="320" spans="1:5" ht="12.75">
      <c r="A320" s="35" t="s">
        <v>56</v>
      </c>
      <c r="E320" s="39" t="s">
        <v>3141</v>
      </c>
    </row>
    <row r="321" spans="1:5" ht="12.75">
      <c r="A321" s="35" t="s">
        <v>57</v>
      </c>
      <c r="E321" s="40" t="s">
        <v>3142</v>
      </c>
    </row>
    <row r="322" spans="1:5" ht="12.75">
      <c r="A322" t="s">
        <v>59</v>
      </c>
      <c r="E322" s="39" t="s">
        <v>5</v>
      </c>
    </row>
    <row r="323" spans="1:16" ht="12.75">
      <c r="A323" t="s">
        <v>50</v>
      </c>
      <c s="34" t="s">
        <v>2078</v>
      </c>
      <c s="34" t="s">
        <v>3143</v>
      </c>
      <c s="35" t="s">
        <v>5</v>
      </c>
      <c s="6" t="s">
        <v>3144</v>
      </c>
      <c s="36" t="s">
        <v>2569</v>
      </c>
      <c s="37">
        <v>50</v>
      </c>
      <c s="36">
        <v>0</v>
      </c>
      <c s="36">
        <f>ROUND(G323*H323,6)</f>
      </c>
      <c r="L323" s="38">
        <v>0</v>
      </c>
      <c s="32">
        <f>ROUND(ROUND(L323,2)*ROUND(G323,3),2)</f>
      </c>
      <c s="36" t="s">
        <v>55</v>
      </c>
      <c>
        <f>(M323*21)/100</f>
      </c>
      <c t="s">
        <v>28</v>
      </c>
    </row>
    <row r="324" spans="1:5" ht="12.75">
      <c r="A324" s="35" t="s">
        <v>56</v>
      </c>
      <c r="E324" s="39" t="s">
        <v>3144</v>
      </c>
    </row>
    <row r="325" spans="1:5" ht="12.75">
      <c r="A325" s="35" t="s">
        <v>57</v>
      </c>
      <c r="E325" s="40" t="s">
        <v>3145</v>
      </c>
    </row>
    <row r="326" spans="1:5" ht="12.75">
      <c r="A326" t="s">
        <v>59</v>
      </c>
      <c r="E326" s="39" t="s">
        <v>5</v>
      </c>
    </row>
    <row r="327" spans="1:16" ht="12.75">
      <c r="A327" t="s">
        <v>50</v>
      </c>
      <c s="34" t="s">
        <v>2084</v>
      </c>
      <c s="34" t="s">
        <v>3146</v>
      </c>
      <c s="35" t="s">
        <v>5</v>
      </c>
      <c s="6" t="s">
        <v>3147</v>
      </c>
      <c s="36" t="s">
        <v>244</v>
      </c>
      <c s="37">
        <v>1</v>
      </c>
      <c s="36">
        <v>0</v>
      </c>
      <c s="36">
        <f>ROUND(G327*H327,6)</f>
      </c>
      <c r="L327" s="38">
        <v>0</v>
      </c>
      <c s="32">
        <f>ROUND(ROUND(L327,2)*ROUND(G327,3),2)</f>
      </c>
      <c s="36" t="s">
        <v>55</v>
      </c>
      <c>
        <f>(M327*21)/100</f>
      </c>
      <c t="s">
        <v>28</v>
      </c>
    </row>
    <row r="328" spans="1:5" ht="12.75">
      <c r="A328" s="35" t="s">
        <v>56</v>
      </c>
      <c r="E328" s="39" t="s">
        <v>3147</v>
      </c>
    </row>
    <row r="329" spans="1:5" ht="12.75">
      <c r="A329" s="35" t="s">
        <v>57</v>
      </c>
      <c r="E329" s="40" t="s">
        <v>2566</v>
      </c>
    </row>
    <row r="330" spans="1:5" ht="25.5">
      <c r="A330" t="s">
        <v>59</v>
      </c>
      <c r="E330" s="39" t="s">
        <v>3148</v>
      </c>
    </row>
    <row r="331" spans="1:13" ht="12.75">
      <c r="A331" t="s">
        <v>47</v>
      </c>
      <c r="C331" s="31" t="s">
        <v>28</v>
      </c>
      <c r="E331" s="33" t="s">
        <v>3149</v>
      </c>
      <c r="J331" s="32">
        <f>0</f>
      </c>
      <c s="32">
        <f>0</f>
      </c>
      <c s="32">
        <f>0+L332+L336+L340+L344+L348+L352+L356+L360+L364+L368+L372+L376+L380+L384+L388+L392+L396+L400+L404+L408</f>
      </c>
      <c s="32">
        <f>0+M332+M336+M340+M344+M348+M352+M356+M360+M364+M368+M372+M376+M380+M384+M388+M392+M396+M400+M404+M408</f>
      </c>
    </row>
    <row r="332" spans="1:16" ht="25.5">
      <c r="A332" t="s">
        <v>50</v>
      </c>
      <c s="34" t="s">
        <v>153</v>
      </c>
      <c s="34" t="s">
        <v>3150</v>
      </c>
      <c s="35" t="s">
        <v>5</v>
      </c>
      <c s="6" t="s">
        <v>3151</v>
      </c>
      <c s="36" t="s">
        <v>244</v>
      </c>
      <c s="37">
        <v>1</v>
      </c>
      <c s="36">
        <v>0</v>
      </c>
      <c s="36">
        <f>ROUND(G332*H332,6)</f>
      </c>
      <c r="L332" s="38">
        <v>0</v>
      </c>
      <c s="32">
        <f>ROUND(ROUND(L332,2)*ROUND(G332,3),2)</f>
      </c>
      <c s="36" t="s">
        <v>55</v>
      </c>
      <c>
        <f>(M332*21)/100</f>
      </c>
      <c t="s">
        <v>28</v>
      </c>
    </row>
    <row r="333" spans="1:5" ht="38.25">
      <c r="A333" s="35" t="s">
        <v>56</v>
      </c>
      <c r="E333" s="39" t="s">
        <v>3152</v>
      </c>
    </row>
    <row r="334" spans="1:5" ht="25.5">
      <c r="A334" s="35" t="s">
        <v>57</v>
      </c>
      <c r="E334" s="40" t="s">
        <v>2968</v>
      </c>
    </row>
    <row r="335" spans="1:5" ht="12.75">
      <c r="A335" t="s">
        <v>59</v>
      </c>
      <c r="E335" s="39" t="s">
        <v>5</v>
      </c>
    </row>
    <row r="336" spans="1:16" ht="12.75">
      <c r="A336" t="s">
        <v>50</v>
      </c>
      <c s="34" t="s">
        <v>231</v>
      </c>
      <c s="34" t="s">
        <v>3153</v>
      </c>
      <c s="35" t="s">
        <v>5</v>
      </c>
      <c s="6" t="s">
        <v>2970</v>
      </c>
      <c s="36" t="s">
        <v>126</v>
      </c>
      <c s="37">
        <v>185</v>
      </c>
      <c s="36">
        <v>0</v>
      </c>
      <c s="36">
        <f>ROUND(G336*H336,6)</f>
      </c>
      <c r="L336" s="38">
        <v>0</v>
      </c>
      <c s="32">
        <f>ROUND(ROUND(L336,2)*ROUND(G336,3),2)</f>
      </c>
      <c s="36" t="s">
        <v>55</v>
      </c>
      <c>
        <f>(M336*21)/100</f>
      </c>
      <c t="s">
        <v>28</v>
      </c>
    </row>
    <row r="337" spans="1:5" ht="12.75">
      <c r="A337" s="35" t="s">
        <v>56</v>
      </c>
      <c r="E337" s="39" t="s">
        <v>2970</v>
      </c>
    </row>
    <row r="338" spans="1:5" ht="63.75">
      <c r="A338" s="35" t="s">
        <v>57</v>
      </c>
      <c r="E338" s="40" t="s">
        <v>3154</v>
      </c>
    </row>
    <row r="339" spans="1:5" ht="12.75">
      <c r="A339" t="s">
        <v>59</v>
      </c>
      <c r="E339" s="39" t="s">
        <v>5</v>
      </c>
    </row>
    <row r="340" spans="1:16" ht="12.75">
      <c r="A340" t="s">
        <v>50</v>
      </c>
      <c s="34" t="s">
        <v>294</v>
      </c>
      <c s="34" t="s">
        <v>3155</v>
      </c>
      <c s="35" t="s">
        <v>5</v>
      </c>
      <c s="6" t="s">
        <v>3156</v>
      </c>
      <c s="36" t="s">
        <v>1905</v>
      </c>
      <c s="37">
        <v>3</v>
      </c>
      <c s="36">
        <v>0</v>
      </c>
      <c s="36">
        <f>ROUND(G340*H340,6)</f>
      </c>
      <c r="L340" s="38">
        <v>0</v>
      </c>
      <c s="32">
        <f>ROUND(ROUND(L340,2)*ROUND(G340,3),2)</f>
      </c>
      <c s="36" t="s">
        <v>55</v>
      </c>
      <c>
        <f>(M340*21)/100</f>
      </c>
      <c t="s">
        <v>28</v>
      </c>
    </row>
    <row r="341" spans="1:5" ht="12.75">
      <c r="A341" s="35" t="s">
        <v>56</v>
      </c>
      <c r="E341" s="39" t="s">
        <v>3156</v>
      </c>
    </row>
    <row r="342" spans="1:5" ht="25.5">
      <c r="A342" s="35" t="s">
        <v>57</v>
      </c>
      <c r="E342" s="40" t="s">
        <v>3157</v>
      </c>
    </row>
    <row r="343" spans="1:5" ht="12.75">
      <c r="A343" t="s">
        <v>59</v>
      </c>
      <c r="E343" s="39" t="s">
        <v>5</v>
      </c>
    </row>
    <row r="344" spans="1:16" ht="12.75">
      <c r="A344" t="s">
        <v>50</v>
      </c>
      <c s="34" t="s">
        <v>299</v>
      </c>
      <c s="34" t="s">
        <v>3158</v>
      </c>
      <c s="35" t="s">
        <v>5</v>
      </c>
      <c s="6" t="s">
        <v>2984</v>
      </c>
      <c s="36" t="s">
        <v>1905</v>
      </c>
      <c s="37">
        <v>20</v>
      </c>
      <c s="36">
        <v>0</v>
      </c>
      <c s="36">
        <f>ROUND(G344*H344,6)</f>
      </c>
      <c r="L344" s="38">
        <v>0</v>
      </c>
      <c s="32">
        <f>ROUND(ROUND(L344,2)*ROUND(G344,3),2)</f>
      </c>
      <c s="36" t="s">
        <v>55</v>
      </c>
      <c>
        <f>(M344*21)/100</f>
      </c>
      <c t="s">
        <v>28</v>
      </c>
    </row>
    <row r="345" spans="1:5" ht="12.75">
      <c r="A345" s="35" t="s">
        <v>56</v>
      </c>
      <c r="E345" s="39" t="s">
        <v>2984</v>
      </c>
    </row>
    <row r="346" spans="1:5" ht="25.5">
      <c r="A346" s="35" t="s">
        <v>57</v>
      </c>
      <c r="E346" s="40" t="s">
        <v>3159</v>
      </c>
    </row>
    <row r="347" spans="1:5" ht="12.75">
      <c r="A347" t="s">
        <v>59</v>
      </c>
      <c r="E347" s="39" t="s">
        <v>5</v>
      </c>
    </row>
    <row r="348" spans="1:16" ht="12.75">
      <c r="A348" t="s">
        <v>50</v>
      </c>
      <c s="34" t="s">
        <v>315</v>
      </c>
      <c s="34" t="s">
        <v>3160</v>
      </c>
      <c s="35" t="s">
        <v>5</v>
      </c>
      <c s="6" t="s">
        <v>3161</v>
      </c>
      <c s="36" t="s">
        <v>1905</v>
      </c>
      <c s="37">
        <v>30</v>
      </c>
      <c s="36">
        <v>0</v>
      </c>
      <c s="36">
        <f>ROUND(G348*H348,6)</f>
      </c>
      <c r="L348" s="38">
        <v>0</v>
      </c>
      <c s="32">
        <f>ROUND(ROUND(L348,2)*ROUND(G348,3),2)</f>
      </c>
      <c s="36" t="s">
        <v>55</v>
      </c>
      <c>
        <f>(M348*21)/100</f>
      </c>
      <c t="s">
        <v>28</v>
      </c>
    </row>
    <row r="349" spans="1:5" ht="12.75">
      <c r="A349" s="35" t="s">
        <v>56</v>
      </c>
      <c r="E349" s="39" t="s">
        <v>3161</v>
      </c>
    </row>
    <row r="350" spans="1:5" ht="25.5">
      <c r="A350" s="35" t="s">
        <v>57</v>
      </c>
      <c r="E350" s="40" t="s">
        <v>3162</v>
      </c>
    </row>
    <row r="351" spans="1:5" ht="12.75">
      <c r="A351" t="s">
        <v>59</v>
      </c>
      <c r="E351" s="39" t="s">
        <v>5</v>
      </c>
    </row>
    <row r="352" spans="1:16" ht="12.75">
      <c r="A352" t="s">
        <v>50</v>
      </c>
      <c s="34" t="s">
        <v>395</v>
      </c>
      <c s="34" t="s">
        <v>3163</v>
      </c>
      <c s="35" t="s">
        <v>5</v>
      </c>
      <c s="6" t="s">
        <v>3111</v>
      </c>
      <c s="36" t="s">
        <v>1905</v>
      </c>
      <c s="37">
        <v>10</v>
      </c>
      <c s="36">
        <v>0</v>
      </c>
      <c s="36">
        <f>ROUND(G352*H352,6)</f>
      </c>
      <c r="L352" s="38">
        <v>0</v>
      </c>
      <c s="32">
        <f>ROUND(ROUND(L352,2)*ROUND(G352,3),2)</f>
      </c>
      <c s="36" t="s">
        <v>55</v>
      </c>
      <c>
        <f>(M352*21)/100</f>
      </c>
      <c t="s">
        <v>28</v>
      </c>
    </row>
    <row r="353" spans="1:5" ht="12.75">
      <c r="A353" s="35" t="s">
        <v>56</v>
      </c>
      <c r="E353" s="39" t="s">
        <v>3111</v>
      </c>
    </row>
    <row r="354" spans="1:5" ht="25.5">
      <c r="A354" s="35" t="s">
        <v>57</v>
      </c>
      <c r="E354" s="40" t="s">
        <v>3164</v>
      </c>
    </row>
    <row r="355" spans="1:5" ht="12.75">
      <c r="A355" t="s">
        <v>59</v>
      </c>
      <c r="E355" s="39" t="s">
        <v>5</v>
      </c>
    </row>
    <row r="356" spans="1:16" ht="12.75">
      <c r="A356" t="s">
        <v>50</v>
      </c>
      <c s="34" t="s">
        <v>318</v>
      </c>
      <c s="34" t="s">
        <v>3165</v>
      </c>
      <c s="35" t="s">
        <v>5</v>
      </c>
      <c s="6" t="s">
        <v>3166</v>
      </c>
      <c s="36" t="s">
        <v>244</v>
      </c>
      <c s="37">
        <v>2</v>
      </c>
      <c s="36">
        <v>0</v>
      </c>
      <c s="36">
        <f>ROUND(G356*H356,6)</f>
      </c>
      <c r="L356" s="38">
        <v>0</v>
      </c>
      <c s="32">
        <f>ROUND(ROUND(L356,2)*ROUND(G356,3),2)</f>
      </c>
      <c s="36" t="s">
        <v>55</v>
      </c>
      <c>
        <f>(M356*21)/100</f>
      </c>
      <c t="s">
        <v>28</v>
      </c>
    </row>
    <row r="357" spans="1:5" ht="12.75">
      <c r="A357" s="35" t="s">
        <v>56</v>
      </c>
      <c r="E357" s="39" t="s">
        <v>3166</v>
      </c>
    </row>
    <row r="358" spans="1:5" ht="25.5">
      <c r="A358" s="35" t="s">
        <v>57</v>
      </c>
      <c r="E358" s="40" t="s">
        <v>3093</v>
      </c>
    </row>
    <row r="359" spans="1:5" ht="12.75">
      <c r="A359" t="s">
        <v>59</v>
      </c>
      <c r="E359" s="39" t="s">
        <v>5</v>
      </c>
    </row>
    <row r="360" spans="1:16" ht="12.75">
      <c r="A360" t="s">
        <v>50</v>
      </c>
      <c s="34" t="s">
        <v>322</v>
      </c>
      <c s="34" t="s">
        <v>3167</v>
      </c>
      <c s="35" t="s">
        <v>5</v>
      </c>
      <c s="6" t="s">
        <v>3168</v>
      </c>
      <c s="36" t="s">
        <v>244</v>
      </c>
      <c s="37">
        <v>2</v>
      </c>
      <c s="36">
        <v>0</v>
      </c>
      <c s="36">
        <f>ROUND(G360*H360,6)</f>
      </c>
      <c r="L360" s="38">
        <v>0</v>
      </c>
      <c s="32">
        <f>ROUND(ROUND(L360,2)*ROUND(G360,3),2)</f>
      </c>
      <c s="36" t="s">
        <v>55</v>
      </c>
      <c>
        <f>(M360*21)/100</f>
      </c>
      <c t="s">
        <v>28</v>
      </c>
    </row>
    <row r="361" spans="1:5" ht="12.75">
      <c r="A361" s="35" t="s">
        <v>56</v>
      </c>
      <c r="E361" s="39" t="s">
        <v>3168</v>
      </c>
    </row>
    <row r="362" spans="1:5" ht="25.5">
      <c r="A362" s="35" t="s">
        <v>57</v>
      </c>
      <c r="E362" s="40" t="s">
        <v>3059</v>
      </c>
    </row>
    <row r="363" spans="1:5" ht="12.75">
      <c r="A363" t="s">
        <v>59</v>
      </c>
      <c r="E363" s="39" t="s">
        <v>5</v>
      </c>
    </row>
    <row r="364" spans="1:16" ht="12.75">
      <c r="A364" t="s">
        <v>50</v>
      </c>
      <c s="34" t="s">
        <v>326</v>
      </c>
      <c s="34" t="s">
        <v>3169</v>
      </c>
      <c s="35" t="s">
        <v>5</v>
      </c>
      <c s="6" t="s">
        <v>3170</v>
      </c>
      <c s="36" t="s">
        <v>244</v>
      </c>
      <c s="37">
        <v>2</v>
      </c>
      <c s="36">
        <v>0</v>
      </c>
      <c s="36">
        <f>ROUND(G364*H364,6)</f>
      </c>
      <c r="L364" s="38">
        <v>0</v>
      </c>
      <c s="32">
        <f>ROUND(ROUND(L364,2)*ROUND(G364,3),2)</f>
      </c>
      <c s="36" t="s">
        <v>55</v>
      </c>
      <c>
        <f>(M364*21)/100</f>
      </c>
      <c t="s">
        <v>28</v>
      </c>
    </row>
    <row r="365" spans="1:5" ht="12.75">
      <c r="A365" s="35" t="s">
        <v>56</v>
      </c>
      <c r="E365" s="39" t="s">
        <v>3170</v>
      </c>
    </row>
    <row r="366" spans="1:5" ht="25.5">
      <c r="A366" s="35" t="s">
        <v>57</v>
      </c>
      <c r="E366" s="40" t="s">
        <v>3059</v>
      </c>
    </row>
    <row r="367" spans="1:5" ht="12.75">
      <c r="A367" t="s">
        <v>59</v>
      </c>
      <c r="E367" s="39" t="s">
        <v>5</v>
      </c>
    </row>
    <row r="368" spans="1:16" ht="25.5">
      <c r="A368" t="s">
        <v>50</v>
      </c>
      <c s="34" t="s">
        <v>330</v>
      </c>
      <c s="34" t="s">
        <v>3171</v>
      </c>
      <c s="35" t="s">
        <v>5</v>
      </c>
      <c s="6" t="s">
        <v>3041</v>
      </c>
      <c s="36" t="s">
        <v>244</v>
      </c>
      <c s="37">
        <v>2</v>
      </c>
      <c s="36">
        <v>0</v>
      </c>
      <c s="36">
        <f>ROUND(G368*H368,6)</f>
      </c>
      <c r="L368" s="38">
        <v>0</v>
      </c>
      <c s="32">
        <f>ROUND(ROUND(L368,2)*ROUND(G368,3),2)</f>
      </c>
      <c s="36" t="s">
        <v>55</v>
      </c>
      <c>
        <f>(M368*21)/100</f>
      </c>
      <c t="s">
        <v>28</v>
      </c>
    </row>
    <row r="369" spans="1:5" ht="25.5">
      <c r="A369" s="35" t="s">
        <v>56</v>
      </c>
      <c r="E369" s="39" t="s">
        <v>3041</v>
      </c>
    </row>
    <row r="370" spans="1:5" ht="25.5">
      <c r="A370" s="35" t="s">
        <v>57</v>
      </c>
      <c r="E370" s="40" t="s">
        <v>3059</v>
      </c>
    </row>
    <row r="371" spans="1:5" ht="12.75">
      <c r="A371" t="s">
        <v>59</v>
      </c>
      <c r="E371" s="39" t="s">
        <v>5</v>
      </c>
    </row>
    <row r="372" spans="1:16" ht="12.75">
      <c r="A372" t="s">
        <v>50</v>
      </c>
      <c s="34" t="s">
        <v>304</v>
      </c>
      <c s="34" t="s">
        <v>3172</v>
      </c>
      <c s="35" t="s">
        <v>5</v>
      </c>
      <c s="6" t="s">
        <v>2998</v>
      </c>
      <c s="36" t="s">
        <v>126</v>
      </c>
      <c s="37">
        <v>15</v>
      </c>
      <c s="36">
        <v>0</v>
      </c>
      <c s="36">
        <f>ROUND(G372*H372,6)</f>
      </c>
      <c r="L372" s="38">
        <v>0</v>
      </c>
      <c s="32">
        <f>ROUND(ROUND(L372,2)*ROUND(G372,3),2)</f>
      </c>
      <c s="36" t="s">
        <v>55</v>
      </c>
      <c>
        <f>(M372*21)/100</f>
      </c>
      <c t="s">
        <v>28</v>
      </c>
    </row>
    <row r="373" spans="1:5" ht="12.75">
      <c r="A373" s="35" t="s">
        <v>56</v>
      </c>
      <c r="E373" s="39" t="s">
        <v>2998</v>
      </c>
    </row>
    <row r="374" spans="1:5" ht="25.5">
      <c r="A374" s="35" t="s">
        <v>57</v>
      </c>
      <c r="E374" s="40" t="s">
        <v>3173</v>
      </c>
    </row>
    <row r="375" spans="1:5" ht="12.75">
      <c r="A375" t="s">
        <v>59</v>
      </c>
      <c r="E375" s="39" t="s">
        <v>5</v>
      </c>
    </row>
    <row r="376" spans="1:16" ht="12.75">
      <c r="A376" t="s">
        <v>50</v>
      </c>
      <c s="34" t="s">
        <v>309</v>
      </c>
      <c s="34" t="s">
        <v>3174</v>
      </c>
      <c s="35" t="s">
        <v>5</v>
      </c>
      <c s="6" t="s">
        <v>3175</v>
      </c>
      <c s="36" t="s">
        <v>1905</v>
      </c>
      <c s="37">
        <v>14</v>
      </c>
      <c s="36">
        <v>0</v>
      </c>
      <c s="36">
        <f>ROUND(G376*H376,6)</f>
      </c>
      <c r="L376" s="38">
        <v>0</v>
      </c>
      <c s="32">
        <f>ROUND(ROUND(L376,2)*ROUND(G376,3),2)</f>
      </c>
      <c s="36" t="s">
        <v>55</v>
      </c>
      <c>
        <f>(M376*21)/100</f>
      </c>
      <c t="s">
        <v>28</v>
      </c>
    </row>
    <row r="377" spans="1:5" ht="12.75">
      <c r="A377" s="35" t="s">
        <v>56</v>
      </c>
      <c r="E377" s="39" t="s">
        <v>3175</v>
      </c>
    </row>
    <row r="378" spans="1:5" ht="25.5">
      <c r="A378" s="35" t="s">
        <v>57</v>
      </c>
      <c r="E378" s="40" t="s">
        <v>3176</v>
      </c>
    </row>
    <row r="379" spans="1:5" ht="12.75">
      <c r="A379" t="s">
        <v>59</v>
      </c>
      <c r="E379" s="39" t="s">
        <v>5</v>
      </c>
    </row>
    <row r="380" spans="1:16" ht="12.75">
      <c r="A380" t="s">
        <v>50</v>
      </c>
      <c s="34" t="s">
        <v>511</v>
      </c>
      <c s="34" t="s">
        <v>3177</v>
      </c>
      <c s="35" t="s">
        <v>5</v>
      </c>
      <c s="6" t="s">
        <v>3178</v>
      </c>
      <c s="36" t="s">
        <v>1905</v>
      </c>
      <c s="37">
        <v>12</v>
      </c>
      <c s="36">
        <v>0</v>
      </c>
      <c s="36">
        <f>ROUND(G380*H380,6)</f>
      </c>
      <c r="L380" s="38">
        <v>0</v>
      </c>
      <c s="32">
        <f>ROUND(ROUND(L380,2)*ROUND(G380,3),2)</f>
      </c>
      <c s="36" t="s">
        <v>55</v>
      </c>
      <c>
        <f>(M380*21)/100</f>
      </c>
      <c t="s">
        <v>28</v>
      </c>
    </row>
    <row r="381" spans="1:5" ht="12.75">
      <c r="A381" s="35" t="s">
        <v>56</v>
      </c>
      <c r="E381" s="39" t="s">
        <v>3178</v>
      </c>
    </row>
    <row r="382" spans="1:5" ht="25.5">
      <c r="A382" s="35" t="s">
        <v>57</v>
      </c>
      <c r="E382" s="40" t="s">
        <v>3179</v>
      </c>
    </row>
    <row r="383" spans="1:5" ht="12.75">
      <c r="A383" t="s">
        <v>59</v>
      </c>
      <c r="E383" s="39" t="s">
        <v>5</v>
      </c>
    </row>
    <row r="384" spans="1:16" ht="12.75">
      <c r="A384" t="s">
        <v>50</v>
      </c>
      <c s="34" t="s">
        <v>516</v>
      </c>
      <c s="34" t="s">
        <v>3180</v>
      </c>
      <c s="35" t="s">
        <v>5</v>
      </c>
      <c s="6" t="s">
        <v>3181</v>
      </c>
      <c s="36" t="s">
        <v>1905</v>
      </c>
      <c s="37">
        <v>16</v>
      </c>
      <c s="36">
        <v>0</v>
      </c>
      <c s="36">
        <f>ROUND(G384*H384,6)</f>
      </c>
      <c r="L384" s="38">
        <v>0</v>
      </c>
      <c s="32">
        <f>ROUND(ROUND(L384,2)*ROUND(G384,3),2)</f>
      </c>
      <c s="36" t="s">
        <v>55</v>
      </c>
      <c>
        <f>(M384*21)/100</f>
      </c>
      <c t="s">
        <v>28</v>
      </c>
    </row>
    <row r="385" spans="1:5" ht="12.75">
      <c r="A385" s="35" t="s">
        <v>56</v>
      </c>
      <c r="E385" s="39" t="s">
        <v>3181</v>
      </c>
    </row>
    <row r="386" spans="1:5" ht="25.5">
      <c r="A386" s="35" t="s">
        <v>57</v>
      </c>
      <c r="E386" s="40" t="s">
        <v>3182</v>
      </c>
    </row>
    <row r="387" spans="1:5" ht="12.75">
      <c r="A387" t="s">
        <v>59</v>
      </c>
      <c r="E387" s="39" t="s">
        <v>5</v>
      </c>
    </row>
    <row r="388" spans="1:16" ht="12.75">
      <c r="A388" t="s">
        <v>50</v>
      </c>
      <c s="34" t="s">
        <v>520</v>
      </c>
      <c s="34" t="s">
        <v>3183</v>
      </c>
      <c s="35" t="s">
        <v>5</v>
      </c>
      <c s="6" t="s">
        <v>3184</v>
      </c>
      <c s="36" t="s">
        <v>244</v>
      </c>
      <c s="37">
        <v>10</v>
      </c>
      <c s="36">
        <v>0</v>
      </c>
      <c s="36">
        <f>ROUND(G388*H388,6)</f>
      </c>
      <c r="L388" s="38">
        <v>0</v>
      </c>
      <c s="32">
        <f>ROUND(ROUND(L388,2)*ROUND(G388,3),2)</f>
      </c>
      <c s="36" t="s">
        <v>55</v>
      </c>
      <c>
        <f>(M388*21)/100</f>
      </c>
      <c t="s">
        <v>28</v>
      </c>
    </row>
    <row r="389" spans="1:5" ht="12.75">
      <c r="A389" s="35" t="s">
        <v>56</v>
      </c>
      <c r="E389" s="39" t="s">
        <v>3184</v>
      </c>
    </row>
    <row r="390" spans="1:5" ht="25.5">
      <c r="A390" s="35" t="s">
        <v>57</v>
      </c>
      <c r="E390" s="40" t="s">
        <v>3164</v>
      </c>
    </row>
    <row r="391" spans="1:5" ht="12.75">
      <c r="A391" t="s">
        <v>59</v>
      </c>
      <c r="E391" s="39" t="s">
        <v>5</v>
      </c>
    </row>
    <row r="392" spans="1:16" ht="12.75">
      <c r="A392" t="s">
        <v>50</v>
      </c>
      <c s="34" t="s">
        <v>524</v>
      </c>
      <c s="34" t="s">
        <v>3185</v>
      </c>
      <c s="35" t="s">
        <v>5</v>
      </c>
      <c s="6" t="s">
        <v>3186</v>
      </c>
      <c s="36" t="s">
        <v>244</v>
      </c>
      <c s="37">
        <v>7</v>
      </c>
      <c s="36">
        <v>0</v>
      </c>
      <c s="36">
        <f>ROUND(G392*H392,6)</f>
      </c>
      <c r="L392" s="38">
        <v>0</v>
      </c>
      <c s="32">
        <f>ROUND(ROUND(L392,2)*ROUND(G392,3),2)</f>
      </c>
      <c s="36" t="s">
        <v>55</v>
      </c>
      <c>
        <f>(M392*21)/100</f>
      </c>
      <c t="s">
        <v>28</v>
      </c>
    </row>
    <row r="393" spans="1:5" ht="12.75">
      <c r="A393" s="35" t="s">
        <v>56</v>
      </c>
      <c r="E393" s="39" t="s">
        <v>3186</v>
      </c>
    </row>
    <row r="394" spans="1:5" ht="25.5">
      <c r="A394" s="35" t="s">
        <v>57</v>
      </c>
      <c r="E394" s="40" t="s">
        <v>3187</v>
      </c>
    </row>
    <row r="395" spans="1:5" ht="12.75">
      <c r="A395" t="s">
        <v>59</v>
      </c>
      <c r="E395" s="39" t="s">
        <v>5</v>
      </c>
    </row>
    <row r="396" spans="1:16" ht="12.75">
      <c r="A396" t="s">
        <v>50</v>
      </c>
      <c s="34" t="s">
        <v>526</v>
      </c>
      <c s="34" t="s">
        <v>3188</v>
      </c>
      <c s="35" t="s">
        <v>5</v>
      </c>
      <c s="6" t="s">
        <v>3189</v>
      </c>
      <c s="36" t="s">
        <v>244</v>
      </c>
      <c s="37">
        <v>6</v>
      </c>
      <c s="36">
        <v>0</v>
      </c>
      <c s="36">
        <f>ROUND(G396*H396,6)</f>
      </c>
      <c r="L396" s="38">
        <v>0</v>
      </c>
      <c s="32">
        <f>ROUND(ROUND(L396,2)*ROUND(G396,3),2)</f>
      </c>
      <c s="36" t="s">
        <v>55</v>
      </c>
      <c>
        <f>(M396*21)/100</f>
      </c>
      <c t="s">
        <v>28</v>
      </c>
    </row>
    <row r="397" spans="1:5" ht="12.75">
      <c r="A397" s="35" t="s">
        <v>56</v>
      </c>
      <c r="E397" s="39" t="s">
        <v>3189</v>
      </c>
    </row>
    <row r="398" spans="1:5" ht="25.5">
      <c r="A398" s="35" t="s">
        <v>57</v>
      </c>
      <c r="E398" s="40" t="s">
        <v>3020</v>
      </c>
    </row>
    <row r="399" spans="1:5" ht="12.75">
      <c r="A399" t="s">
        <v>59</v>
      </c>
      <c r="E399" s="39" t="s">
        <v>5</v>
      </c>
    </row>
    <row r="400" spans="1:16" ht="12.75">
      <c r="A400" t="s">
        <v>50</v>
      </c>
      <c s="34" t="s">
        <v>531</v>
      </c>
      <c s="34" t="s">
        <v>3190</v>
      </c>
      <c s="35" t="s">
        <v>5</v>
      </c>
      <c s="6" t="s">
        <v>3191</v>
      </c>
      <c s="36" t="s">
        <v>244</v>
      </c>
      <c s="37">
        <v>8</v>
      </c>
      <c s="36">
        <v>0</v>
      </c>
      <c s="36">
        <f>ROUND(G400*H400,6)</f>
      </c>
      <c r="L400" s="38">
        <v>0</v>
      </c>
      <c s="32">
        <f>ROUND(ROUND(L400,2)*ROUND(G400,3),2)</f>
      </c>
      <c s="36" t="s">
        <v>55</v>
      </c>
      <c>
        <f>(M400*21)/100</f>
      </c>
      <c t="s">
        <v>28</v>
      </c>
    </row>
    <row r="401" spans="1:5" ht="12.75">
      <c r="A401" s="35" t="s">
        <v>56</v>
      </c>
      <c r="E401" s="39" t="s">
        <v>3191</v>
      </c>
    </row>
    <row r="402" spans="1:5" ht="25.5">
      <c r="A402" s="35" t="s">
        <v>57</v>
      </c>
      <c r="E402" s="40" t="s">
        <v>3004</v>
      </c>
    </row>
    <row r="403" spans="1:5" ht="12.75">
      <c r="A403" t="s">
        <v>59</v>
      </c>
      <c r="E403" s="39" t="s">
        <v>5</v>
      </c>
    </row>
    <row r="404" spans="1:16" ht="12.75">
      <c r="A404" t="s">
        <v>50</v>
      </c>
      <c s="34" t="s">
        <v>535</v>
      </c>
      <c s="34" t="s">
        <v>3192</v>
      </c>
      <c s="35" t="s">
        <v>5</v>
      </c>
      <c s="6" t="s">
        <v>3087</v>
      </c>
      <c s="36" t="s">
        <v>244</v>
      </c>
      <c s="37">
        <v>9</v>
      </c>
      <c s="36">
        <v>0</v>
      </c>
      <c s="36">
        <f>ROUND(G404*H404,6)</f>
      </c>
      <c r="L404" s="38">
        <v>0</v>
      </c>
      <c s="32">
        <f>ROUND(ROUND(L404,2)*ROUND(G404,3),2)</f>
      </c>
      <c s="36" t="s">
        <v>55</v>
      </c>
      <c>
        <f>(M404*21)/100</f>
      </c>
      <c t="s">
        <v>28</v>
      </c>
    </row>
    <row r="405" spans="1:5" ht="12.75">
      <c r="A405" s="35" t="s">
        <v>56</v>
      </c>
      <c r="E405" s="39" t="s">
        <v>3087</v>
      </c>
    </row>
    <row r="406" spans="1:5" ht="25.5">
      <c r="A406" s="35" t="s">
        <v>57</v>
      </c>
      <c r="E406" s="40" t="s">
        <v>3193</v>
      </c>
    </row>
    <row r="407" spans="1:5" ht="12.75">
      <c r="A407" t="s">
        <v>59</v>
      </c>
      <c r="E407" s="39" t="s">
        <v>5</v>
      </c>
    </row>
    <row r="408" spans="1:16" ht="25.5">
      <c r="A408" t="s">
        <v>50</v>
      </c>
      <c s="34" t="s">
        <v>539</v>
      </c>
      <c s="34" t="s">
        <v>3194</v>
      </c>
      <c s="35" t="s">
        <v>5</v>
      </c>
      <c s="6" t="s">
        <v>3010</v>
      </c>
      <c s="36" t="s">
        <v>244</v>
      </c>
      <c s="37">
        <v>1</v>
      </c>
      <c s="36">
        <v>0</v>
      </c>
      <c s="36">
        <f>ROUND(G408*H408,6)</f>
      </c>
      <c r="L408" s="38">
        <v>0</v>
      </c>
      <c s="32">
        <f>ROUND(ROUND(L408,2)*ROUND(G408,3),2)</f>
      </c>
      <c s="36" t="s">
        <v>55</v>
      </c>
      <c>
        <f>(M408*21)/100</f>
      </c>
      <c t="s">
        <v>28</v>
      </c>
    </row>
    <row r="409" spans="1:5" ht="25.5">
      <c r="A409" s="35" t="s">
        <v>56</v>
      </c>
      <c r="E409" s="39" t="s">
        <v>3010</v>
      </c>
    </row>
    <row r="410" spans="1:5" ht="12.75">
      <c r="A410" s="35" t="s">
        <v>57</v>
      </c>
      <c r="E410" s="40" t="s">
        <v>2566</v>
      </c>
    </row>
    <row r="411" spans="1:5" ht="25.5">
      <c r="A411" t="s">
        <v>59</v>
      </c>
      <c r="E411" s="39" t="s">
        <v>3011</v>
      </c>
    </row>
    <row r="412" spans="1:13" ht="12.75">
      <c r="A412" t="s">
        <v>47</v>
      </c>
      <c r="C412" s="31" t="s">
        <v>26</v>
      </c>
      <c r="E412" s="33" t="s">
        <v>3195</v>
      </c>
      <c r="J412" s="32">
        <f>0</f>
      </c>
      <c s="32">
        <f>0</f>
      </c>
      <c s="32">
        <f>0+L413+L417+L421+L425+L429+L433+L437+L441+L445+L449+L453+L457+L461+L465+L469+L473+L477+L481+L485+L489+L493+L497+L501</f>
      </c>
      <c s="32">
        <f>0+M413+M417+M421+M425+M429+M433+M437+M441+M445+M449+M453+M457+M461+M465+M469+M473+M477+M481+M485+M489+M493+M497+M501</f>
      </c>
    </row>
    <row r="413" spans="1:16" ht="25.5">
      <c r="A413" t="s">
        <v>50</v>
      </c>
      <c s="34" t="s">
        <v>543</v>
      </c>
      <c s="34" t="s">
        <v>3196</v>
      </c>
      <c s="35" t="s">
        <v>5</v>
      </c>
      <c s="6" t="s">
        <v>3197</v>
      </c>
      <c s="36" t="s">
        <v>244</v>
      </c>
      <c s="37">
        <v>1</v>
      </c>
      <c s="36">
        <v>0</v>
      </c>
      <c s="36">
        <f>ROUND(G413*H413,6)</f>
      </c>
      <c r="L413" s="38">
        <v>0</v>
      </c>
      <c s="32">
        <f>ROUND(ROUND(L413,2)*ROUND(G413,3),2)</f>
      </c>
      <c s="36" t="s">
        <v>55</v>
      </c>
      <c>
        <f>(M413*21)/100</f>
      </c>
      <c t="s">
        <v>28</v>
      </c>
    </row>
    <row r="414" spans="1:5" ht="38.25">
      <c r="A414" s="35" t="s">
        <v>56</v>
      </c>
      <c r="E414" s="39" t="s">
        <v>3198</v>
      </c>
    </row>
    <row r="415" spans="1:5" ht="25.5">
      <c r="A415" s="35" t="s">
        <v>57</v>
      </c>
      <c r="E415" s="40" t="s">
        <v>2968</v>
      </c>
    </row>
    <row r="416" spans="1:5" ht="12.75">
      <c r="A416" t="s">
        <v>59</v>
      </c>
      <c r="E416" s="39" t="s">
        <v>5</v>
      </c>
    </row>
    <row r="417" spans="1:16" ht="12.75">
      <c r="A417" t="s">
        <v>50</v>
      </c>
      <c s="34" t="s">
        <v>547</v>
      </c>
      <c s="34" t="s">
        <v>3199</v>
      </c>
      <c s="35" t="s">
        <v>5</v>
      </c>
      <c s="6" t="s">
        <v>3200</v>
      </c>
      <c s="36" t="s">
        <v>244</v>
      </c>
      <c s="37">
        <v>1</v>
      </c>
      <c s="36">
        <v>0</v>
      </c>
      <c s="36">
        <f>ROUND(G417*H417,6)</f>
      </c>
      <c r="L417" s="38">
        <v>0</v>
      </c>
      <c s="32">
        <f>ROUND(ROUND(L417,2)*ROUND(G417,3),2)</f>
      </c>
      <c s="36" t="s">
        <v>55</v>
      </c>
      <c>
        <f>(M417*21)/100</f>
      </c>
      <c t="s">
        <v>28</v>
      </c>
    </row>
    <row r="418" spans="1:5" ht="12.75">
      <c r="A418" s="35" t="s">
        <v>56</v>
      </c>
      <c r="E418" s="39" t="s">
        <v>3200</v>
      </c>
    </row>
    <row r="419" spans="1:5" ht="25.5">
      <c r="A419" s="35" t="s">
        <v>57</v>
      </c>
      <c r="E419" s="40" t="s">
        <v>2968</v>
      </c>
    </row>
    <row r="420" spans="1:5" ht="12.75">
      <c r="A420" t="s">
        <v>59</v>
      </c>
      <c r="E420" s="39" t="s">
        <v>5</v>
      </c>
    </row>
    <row r="421" spans="1:16" ht="12.75">
      <c r="A421" t="s">
        <v>50</v>
      </c>
      <c s="34" t="s">
        <v>550</v>
      </c>
      <c s="34" t="s">
        <v>3201</v>
      </c>
      <c s="35" t="s">
        <v>5</v>
      </c>
      <c s="6" t="s">
        <v>2970</v>
      </c>
      <c s="36" t="s">
        <v>126</v>
      </c>
      <c s="37">
        <v>65</v>
      </c>
      <c s="36">
        <v>0</v>
      </c>
      <c s="36">
        <f>ROUND(G421*H421,6)</f>
      </c>
      <c r="L421" s="38">
        <v>0</v>
      </c>
      <c s="32">
        <f>ROUND(ROUND(L421,2)*ROUND(G421,3),2)</f>
      </c>
      <c s="36" t="s">
        <v>55</v>
      </c>
      <c>
        <f>(M421*21)/100</f>
      </c>
      <c t="s">
        <v>28</v>
      </c>
    </row>
    <row r="422" spans="1:5" ht="12.75">
      <c r="A422" s="35" t="s">
        <v>56</v>
      </c>
      <c r="E422" s="39" t="s">
        <v>2970</v>
      </c>
    </row>
    <row r="423" spans="1:5" ht="89.25">
      <c r="A423" s="35" t="s">
        <v>57</v>
      </c>
      <c r="E423" s="40" t="s">
        <v>3202</v>
      </c>
    </row>
    <row r="424" spans="1:5" ht="12.75">
      <c r="A424" t="s">
        <v>59</v>
      </c>
      <c r="E424" s="39" t="s">
        <v>5</v>
      </c>
    </row>
    <row r="425" spans="1:16" ht="12.75">
      <c r="A425" t="s">
        <v>50</v>
      </c>
      <c s="34" t="s">
        <v>554</v>
      </c>
      <c s="34" t="s">
        <v>3203</v>
      </c>
      <c s="35" t="s">
        <v>5</v>
      </c>
      <c s="6" t="s">
        <v>2984</v>
      </c>
      <c s="36" t="s">
        <v>1905</v>
      </c>
      <c s="37">
        <v>15</v>
      </c>
      <c s="36">
        <v>0</v>
      </c>
      <c s="36">
        <f>ROUND(G425*H425,6)</f>
      </c>
      <c r="L425" s="38">
        <v>0</v>
      </c>
      <c s="32">
        <f>ROUND(ROUND(L425,2)*ROUND(G425,3),2)</f>
      </c>
      <c s="36" t="s">
        <v>55</v>
      </c>
      <c>
        <f>(M425*21)/100</f>
      </c>
      <c t="s">
        <v>28</v>
      </c>
    </row>
    <row r="426" spans="1:5" ht="12.75">
      <c r="A426" s="35" t="s">
        <v>56</v>
      </c>
      <c r="E426" s="39" t="s">
        <v>2984</v>
      </c>
    </row>
    <row r="427" spans="1:5" ht="25.5">
      <c r="A427" s="35" t="s">
        <v>57</v>
      </c>
      <c r="E427" s="40" t="s">
        <v>3204</v>
      </c>
    </row>
    <row r="428" spans="1:5" ht="12.75">
      <c r="A428" t="s">
        <v>59</v>
      </c>
      <c r="E428" s="39" t="s">
        <v>5</v>
      </c>
    </row>
    <row r="429" spans="1:16" ht="12.75">
      <c r="A429" t="s">
        <v>50</v>
      </c>
      <c s="34" t="s">
        <v>558</v>
      </c>
      <c s="34" t="s">
        <v>3205</v>
      </c>
      <c s="35" t="s">
        <v>5</v>
      </c>
      <c s="6" t="s">
        <v>3161</v>
      </c>
      <c s="36" t="s">
        <v>1905</v>
      </c>
      <c s="37">
        <v>12</v>
      </c>
      <c s="36">
        <v>0</v>
      </c>
      <c s="36">
        <f>ROUND(G429*H429,6)</f>
      </c>
      <c r="L429" s="38">
        <v>0</v>
      </c>
      <c s="32">
        <f>ROUND(ROUND(L429,2)*ROUND(G429,3),2)</f>
      </c>
      <c s="36" t="s">
        <v>55</v>
      </c>
      <c>
        <f>(M429*21)/100</f>
      </c>
      <c t="s">
        <v>28</v>
      </c>
    </row>
    <row r="430" spans="1:5" ht="12.75">
      <c r="A430" s="35" t="s">
        <v>56</v>
      </c>
      <c r="E430" s="39" t="s">
        <v>3161</v>
      </c>
    </row>
    <row r="431" spans="1:5" ht="25.5">
      <c r="A431" s="35" t="s">
        <v>57</v>
      </c>
      <c r="E431" s="40" t="s">
        <v>3179</v>
      </c>
    </row>
    <row r="432" spans="1:5" ht="12.75">
      <c r="A432" t="s">
        <v>59</v>
      </c>
      <c r="E432" s="39" t="s">
        <v>5</v>
      </c>
    </row>
    <row r="433" spans="1:16" ht="12.75">
      <c r="A433" t="s">
        <v>50</v>
      </c>
      <c s="34" t="s">
        <v>563</v>
      </c>
      <c s="34" t="s">
        <v>3206</v>
      </c>
      <c s="35" t="s">
        <v>5</v>
      </c>
      <c s="6" t="s">
        <v>3207</v>
      </c>
      <c s="36" t="s">
        <v>1905</v>
      </c>
      <c s="37">
        <v>2</v>
      </c>
      <c s="36">
        <v>0</v>
      </c>
      <c s="36">
        <f>ROUND(G433*H433,6)</f>
      </c>
      <c r="L433" s="38">
        <v>0</v>
      </c>
      <c s="32">
        <f>ROUND(ROUND(L433,2)*ROUND(G433,3),2)</f>
      </c>
      <c s="36" t="s">
        <v>55</v>
      </c>
      <c>
        <f>(M433*21)/100</f>
      </c>
      <c t="s">
        <v>28</v>
      </c>
    </row>
    <row r="434" spans="1:5" ht="12.75">
      <c r="A434" s="35" t="s">
        <v>56</v>
      </c>
      <c r="E434" s="39" t="s">
        <v>3207</v>
      </c>
    </row>
    <row r="435" spans="1:5" ht="25.5">
      <c r="A435" s="35" t="s">
        <v>57</v>
      </c>
      <c r="E435" s="40" t="s">
        <v>3059</v>
      </c>
    </row>
    <row r="436" spans="1:5" ht="12.75">
      <c r="A436" t="s">
        <v>59</v>
      </c>
      <c r="E436" s="39" t="s">
        <v>5</v>
      </c>
    </row>
    <row r="437" spans="1:16" ht="12.75">
      <c r="A437" t="s">
        <v>50</v>
      </c>
      <c s="34" t="s">
        <v>567</v>
      </c>
      <c s="34" t="s">
        <v>3208</v>
      </c>
      <c s="35" t="s">
        <v>5</v>
      </c>
      <c s="6" t="s">
        <v>3111</v>
      </c>
      <c s="36" t="s">
        <v>1905</v>
      </c>
      <c s="37">
        <v>23</v>
      </c>
      <c s="36">
        <v>0</v>
      </c>
      <c s="36">
        <f>ROUND(G437*H437,6)</f>
      </c>
      <c r="L437" s="38">
        <v>0</v>
      </c>
      <c s="32">
        <f>ROUND(ROUND(L437,2)*ROUND(G437,3),2)</f>
      </c>
      <c s="36" t="s">
        <v>55</v>
      </c>
      <c>
        <f>(M437*21)/100</f>
      </c>
      <c t="s">
        <v>28</v>
      </c>
    </row>
    <row r="438" spans="1:5" ht="12.75">
      <c r="A438" s="35" t="s">
        <v>56</v>
      </c>
      <c r="E438" s="39" t="s">
        <v>3111</v>
      </c>
    </row>
    <row r="439" spans="1:5" ht="25.5">
      <c r="A439" s="35" t="s">
        <v>57</v>
      </c>
      <c r="E439" s="40" t="s">
        <v>3209</v>
      </c>
    </row>
    <row r="440" spans="1:5" ht="12.75">
      <c r="A440" t="s">
        <v>59</v>
      </c>
      <c r="E440" s="39" t="s">
        <v>5</v>
      </c>
    </row>
    <row r="441" spans="1:16" ht="12.75">
      <c r="A441" t="s">
        <v>50</v>
      </c>
      <c s="34" t="s">
        <v>138</v>
      </c>
      <c s="34" t="s">
        <v>3210</v>
      </c>
      <c s="35" t="s">
        <v>5</v>
      </c>
      <c s="6" t="s">
        <v>3211</v>
      </c>
      <c s="36" t="s">
        <v>244</v>
      </c>
      <c s="37">
        <v>1</v>
      </c>
      <c s="36">
        <v>0</v>
      </c>
      <c s="36">
        <f>ROUND(G441*H441,6)</f>
      </c>
      <c r="L441" s="38">
        <v>0</v>
      </c>
      <c s="32">
        <f>ROUND(ROUND(L441,2)*ROUND(G441,3),2)</f>
      </c>
      <c s="36" t="s">
        <v>55</v>
      </c>
      <c>
        <f>(M441*21)/100</f>
      </c>
      <c t="s">
        <v>28</v>
      </c>
    </row>
    <row r="442" spans="1:5" ht="12.75">
      <c r="A442" s="35" t="s">
        <v>56</v>
      </c>
      <c r="E442" s="39" t="s">
        <v>3211</v>
      </c>
    </row>
    <row r="443" spans="1:5" ht="25.5">
      <c r="A443" s="35" t="s">
        <v>57</v>
      </c>
      <c r="E443" s="40" t="s">
        <v>2968</v>
      </c>
    </row>
    <row r="444" spans="1:5" ht="12.75">
      <c r="A444" t="s">
        <v>59</v>
      </c>
      <c r="E444" s="39" t="s">
        <v>5</v>
      </c>
    </row>
    <row r="445" spans="1:16" ht="12.75">
      <c r="A445" t="s">
        <v>50</v>
      </c>
      <c s="34" t="s">
        <v>573</v>
      </c>
      <c s="34" t="s">
        <v>3212</v>
      </c>
      <c s="35" t="s">
        <v>5</v>
      </c>
      <c s="6" t="s">
        <v>2987</v>
      </c>
      <c s="36" t="s">
        <v>244</v>
      </c>
      <c s="37">
        <v>2</v>
      </c>
      <c s="36">
        <v>0</v>
      </c>
      <c s="36">
        <f>ROUND(G445*H445,6)</f>
      </c>
      <c r="L445" s="38">
        <v>0</v>
      </c>
      <c s="32">
        <f>ROUND(ROUND(L445,2)*ROUND(G445,3),2)</f>
      </c>
      <c s="36" t="s">
        <v>55</v>
      </c>
      <c>
        <f>(M445*21)/100</f>
      </c>
      <c t="s">
        <v>28</v>
      </c>
    </row>
    <row r="446" spans="1:5" ht="12.75">
      <c r="A446" s="35" t="s">
        <v>56</v>
      </c>
      <c r="E446" s="39" t="s">
        <v>2987</v>
      </c>
    </row>
    <row r="447" spans="1:5" ht="25.5">
      <c r="A447" s="35" t="s">
        <v>57</v>
      </c>
      <c r="E447" s="40" t="s">
        <v>3093</v>
      </c>
    </row>
    <row r="448" spans="1:5" ht="12.75">
      <c r="A448" t="s">
        <v>59</v>
      </c>
      <c r="E448" s="39" t="s">
        <v>5</v>
      </c>
    </row>
    <row r="449" spans="1:16" ht="12.75">
      <c r="A449" t="s">
        <v>50</v>
      </c>
      <c s="34" t="s">
        <v>576</v>
      </c>
      <c s="34" t="s">
        <v>3213</v>
      </c>
      <c s="35" t="s">
        <v>5</v>
      </c>
      <c s="6" t="s">
        <v>3214</v>
      </c>
      <c s="36" t="s">
        <v>244</v>
      </c>
      <c s="37">
        <v>1</v>
      </c>
      <c s="36">
        <v>0</v>
      </c>
      <c s="36">
        <f>ROUND(G449*H449,6)</f>
      </c>
      <c r="L449" s="38">
        <v>0</v>
      </c>
      <c s="32">
        <f>ROUND(ROUND(L449,2)*ROUND(G449,3),2)</f>
      </c>
      <c s="36" t="s">
        <v>55</v>
      </c>
      <c>
        <f>(M449*21)/100</f>
      </c>
      <c t="s">
        <v>28</v>
      </c>
    </row>
    <row r="450" spans="1:5" ht="12.75">
      <c r="A450" s="35" t="s">
        <v>56</v>
      </c>
      <c r="E450" s="39" t="s">
        <v>3214</v>
      </c>
    </row>
    <row r="451" spans="1:5" ht="25.5">
      <c r="A451" s="35" t="s">
        <v>57</v>
      </c>
      <c r="E451" s="40" t="s">
        <v>2968</v>
      </c>
    </row>
    <row r="452" spans="1:5" ht="12.75">
      <c r="A452" t="s">
        <v>59</v>
      </c>
      <c r="E452" s="39" t="s">
        <v>5</v>
      </c>
    </row>
    <row r="453" spans="1:16" ht="12.75">
      <c r="A453" t="s">
        <v>50</v>
      </c>
      <c s="34" t="s">
        <v>579</v>
      </c>
      <c s="34" t="s">
        <v>3215</v>
      </c>
      <c s="35" t="s">
        <v>5</v>
      </c>
      <c s="6" t="s">
        <v>3216</v>
      </c>
      <c s="36" t="s">
        <v>244</v>
      </c>
      <c s="37">
        <v>4</v>
      </c>
      <c s="36">
        <v>0</v>
      </c>
      <c s="36">
        <f>ROUND(G453*H453,6)</f>
      </c>
      <c r="L453" s="38">
        <v>0</v>
      </c>
      <c s="32">
        <f>ROUND(ROUND(L453,2)*ROUND(G453,3),2)</f>
      </c>
      <c s="36" t="s">
        <v>55</v>
      </c>
      <c>
        <f>(M453*21)/100</f>
      </c>
      <c t="s">
        <v>28</v>
      </c>
    </row>
    <row r="454" spans="1:5" ht="12.75">
      <c r="A454" s="35" t="s">
        <v>56</v>
      </c>
      <c r="E454" s="39" t="s">
        <v>3216</v>
      </c>
    </row>
    <row r="455" spans="1:5" ht="63.75">
      <c r="A455" s="35" t="s">
        <v>57</v>
      </c>
      <c r="E455" s="40" t="s">
        <v>3217</v>
      </c>
    </row>
    <row r="456" spans="1:5" ht="12.75">
      <c r="A456" t="s">
        <v>59</v>
      </c>
      <c r="E456" s="39" t="s">
        <v>5</v>
      </c>
    </row>
    <row r="457" spans="1:16" ht="12.75">
      <c r="A457" t="s">
        <v>50</v>
      </c>
      <c s="34" t="s">
        <v>582</v>
      </c>
      <c s="34" t="s">
        <v>3218</v>
      </c>
      <c s="35" t="s">
        <v>5</v>
      </c>
      <c s="6" t="s">
        <v>3219</v>
      </c>
      <c s="36" t="s">
        <v>244</v>
      </c>
      <c s="37">
        <v>1</v>
      </c>
      <c s="36">
        <v>0</v>
      </c>
      <c s="36">
        <f>ROUND(G457*H457,6)</f>
      </c>
      <c r="L457" s="38">
        <v>0</v>
      </c>
      <c s="32">
        <f>ROUND(ROUND(L457,2)*ROUND(G457,3),2)</f>
      </c>
      <c s="36" t="s">
        <v>55</v>
      </c>
      <c>
        <f>(M457*21)/100</f>
      </c>
      <c t="s">
        <v>28</v>
      </c>
    </row>
    <row r="458" spans="1:5" ht="12.75">
      <c r="A458" s="35" t="s">
        <v>56</v>
      </c>
      <c r="E458" s="39" t="s">
        <v>3219</v>
      </c>
    </row>
    <row r="459" spans="1:5" ht="25.5">
      <c r="A459" s="35" t="s">
        <v>57</v>
      </c>
      <c r="E459" s="40" t="s">
        <v>3015</v>
      </c>
    </row>
    <row r="460" spans="1:5" ht="12.75">
      <c r="A460" t="s">
        <v>59</v>
      </c>
      <c r="E460" s="39" t="s">
        <v>5</v>
      </c>
    </row>
    <row r="461" spans="1:16" ht="12.75">
      <c r="A461" t="s">
        <v>50</v>
      </c>
      <c s="34" t="s">
        <v>585</v>
      </c>
      <c s="34" t="s">
        <v>3220</v>
      </c>
      <c s="35" t="s">
        <v>5</v>
      </c>
      <c s="6" t="s">
        <v>3044</v>
      </c>
      <c s="36" t="s">
        <v>126</v>
      </c>
      <c s="37">
        <v>8</v>
      </c>
      <c s="36">
        <v>0</v>
      </c>
      <c s="36">
        <f>ROUND(G461*H461,6)</f>
      </c>
      <c r="L461" s="38">
        <v>0</v>
      </c>
      <c s="32">
        <f>ROUND(ROUND(L461,2)*ROUND(G461,3),2)</f>
      </c>
      <c s="36" t="s">
        <v>55</v>
      </c>
      <c>
        <f>(M461*21)/100</f>
      </c>
      <c t="s">
        <v>28</v>
      </c>
    </row>
    <row r="462" spans="1:5" ht="12.75">
      <c r="A462" s="35" t="s">
        <v>56</v>
      </c>
      <c r="E462" s="39" t="s">
        <v>3044</v>
      </c>
    </row>
    <row r="463" spans="1:5" ht="25.5">
      <c r="A463" s="35" t="s">
        <v>57</v>
      </c>
      <c r="E463" s="40" t="s">
        <v>3004</v>
      </c>
    </row>
    <row r="464" spans="1:5" ht="12.75">
      <c r="A464" t="s">
        <v>59</v>
      </c>
      <c r="E464" s="39" t="s">
        <v>5</v>
      </c>
    </row>
    <row r="465" spans="1:16" ht="12.75">
      <c r="A465" t="s">
        <v>50</v>
      </c>
      <c s="34" t="s">
        <v>588</v>
      </c>
      <c s="34" t="s">
        <v>3221</v>
      </c>
      <c s="35" t="s">
        <v>5</v>
      </c>
      <c s="6" t="s">
        <v>3222</v>
      </c>
      <c s="36" t="s">
        <v>126</v>
      </c>
      <c s="37">
        <v>75</v>
      </c>
      <c s="36">
        <v>0</v>
      </c>
      <c s="36">
        <f>ROUND(G465*H465,6)</f>
      </c>
      <c r="L465" s="38">
        <v>0</v>
      </c>
      <c s="32">
        <f>ROUND(ROUND(L465,2)*ROUND(G465,3),2)</f>
      </c>
      <c s="36" t="s">
        <v>55</v>
      </c>
      <c>
        <f>(M465*21)/100</f>
      </c>
      <c t="s">
        <v>28</v>
      </c>
    </row>
    <row r="466" spans="1:5" ht="12.75">
      <c r="A466" s="35" t="s">
        <v>56</v>
      </c>
      <c r="E466" s="39" t="s">
        <v>3222</v>
      </c>
    </row>
    <row r="467" spans="1:5" ht="25.5">
      <c r="A467" s="35" t="s">
        <v>57</v>
      </c>
      <c r="E467" s="40" t="s">
        <v>3223</v>
      </c>
    </row>
    <row r="468" spans="1:5" ht="12.75">
      <c r="A468" t="s">
        <v>59</v>
      </c>
      <c r="E468" s="39" t="s">
        <v>5</v>
      </c>
    </row>
    <row r="469" spans="1:16" ht="12.75">
      <c r="A469" t="s">
        <v>50</v>
      </c>
      <c s="34" t="s">
        <v>591</v>
      </c>
      <c s="34" t="s">
        <v>3224</v>
      </c>
      <c s="35" t="s">
        <v>5</v>
      </c>
      <c s="6" t="s">
        <v>3178</v>
      </c>
      <c s="36" t="s">
        <v>1905</v>
      </c>
      <c s="37">
        <v>4</v>
      </c>
      <c s="36">
        <v>0</v>
      </c>
      <c s="36">
        <f>ROUND(G469*H469,6)</f>
      </c>
      <c r="L469" s="38">
        <v>0</v>
      </c>
      <c s="32">
        <f>ROUND(ROUND(L469,2)*ROUND(G469,3),2)</f>
      </c>
      <c s="36" t="s">
        <v>55</v>
      </c>
      <c>
        <f>(M469*21)/100</f>
      </c>
      <c t="s">
        <v>28</v>
      </c>
    </row>
    <row r="470" spans="1:5" ht="12.75">
      <c r="A470" s="35" t="s">
        <v>56</v>
      </c>
      <c r="E470" s="39" t="s">
        <v>3178</v>
      </c>
    </row>
    <row r="471" spans="1:5" ht="25.5">
      <c r="A471" s="35" t="s">
        <v>57</v>
      </c>
      <c r="E471" s="40" t="s">
        <v>3225</v>
      </c>
    </row>
    <row r="472" spans="1:5" ht="12.75">
      <c r="A472" t="s">
        <v>59</v>
      </c>
      <c r="E472" s="39" t="s">
        <v>5</v>
      </c>
    </row>
    <row r="473" spans="1:16" ht="12.75">
      <c r="A473" t="s">
        <v>50</v>
      </c>
      <c s="34" t="s">
        <v>594</v>
      </c>
      <c s="34" t="s">
        <v>3226</v>
      </c>
      <c s="35" t="s">
        <v>5</v>
      </c>
      <c s="6" t="s">
        <v>3181</v>
      </c>
      <c s="36" t="s">
        <v>1905</v>
      </c>
      <c s="37">
        <v>32</v>
      </c>
      <c s="36">
        <v>0</v>
      </c>
      <c s="36">
        <f>ROUND(G473*H473,6)</f>
      </c>
      <c r="L473" s="38">
        <v>0</v>
      </c>
      <c s="32">
        <f>ROUND(ROUND(L473,2)*ROUND(G473,3),2)</f>
      </c>
      <c s="36" t="s">
        <v>55</v>
      </c>
      <c>
        <f>(M473*21)/100</f>
      </c>
      <c t="s">
        <v>28</v>
      </c>
    </row>
    <row r="474" spans="1:5" ht="12.75">
      <c r="A474" s="35" t="s">
        <v>56</v>
      </c>
      <c r="E474" s="39" t="s">
        <v>3181</v>
      </c>
    </row>
    <row r="475" spans="1:5" ht="25.5">
      <c r="A475" s="35" t="s">
        <v>57</v>
      </c>
      <c r="E475" s="40" t="s">
        <v>3227</v>
      </c>
    </row>
    <row r="476" spans="1:5" ht="12.75">
      <c r="A476" t="s">
        <v>59</v>
      </c>
      <c r="E476" s="39" t="s">
        <v>5</v>
      </c>
    </row>
    <row r="477" spans="1:16" ht="12.75">
      <c r="A477" t="s">
        <v>50</v>
      </c>
      <c s="34" t="s">
        <v>597</v>
      </c>
      <c s="34" t="s">
        <v>3228</v>
      </c>
      <c s="35" t="s">
        <v>5</v>
      </c>
      <c s="6" t="s">
        <v>3229</v>
      </c>
      <c s="36" t="s">
        <v>1905</v>
      </c>
      <c s="37">
        <v>12</v>
      </c>
      <c s="36">
        <v>0</v>
      </c>
      <c s="36">
        <f>ROUND(G477*H477,6)</f>
      </c>
      <c r="L477" s="38">
        <v>0</v>
      </c>
      <c s="32">
        <f>ROUND(ROUND(L477,2)*ROUND(G477,3),2)</f>
      </c>
      <c s="36" t="s">
        <v>55</v>
      </c>
      <c>
        <f>(M477*21)/100</f>
      </c>
      <c t="s">
        <v>28</v>
      </c>
    </row>
    <row r="478" spans="1:5" ht="12.75">
      <c r="A478" s="35" t="s">
        <v>56</v>
      </c>
      <c r="E478" s="39" t="s">
        <v>3229</v>
      </c>
    </row>
    <row r="479" spans="1:5" ht="25.5">
      <c r="A479" s="35" t="s">
        <v>57</v>
      </c>
      <c r="E479" s="40" t="s">
        <v>3230</v>
      </c>
    </row>
    <row r="480" spans="1:5" ht="12.75">
      <c r="A480" t="s">
        <v>59</v>
      </c>
      <c r="E480" s="39" t="s">
        <v>5</v>
      </c>
    </row>
    <row r="481" spans="1:16" ht="12.75">
      <c r="A481" t="s">
        <v>50</v>
      </c>
      <c s="34" t="s">
        <v>600</v>
      </c>
      <c s="34" t="s">
        <v>3231</v>
      </c>
      <c s="35" t="s">
        <v>5</v>
      </c>
      <c s="6" t="s">
        <v>3232</v>
      </c>
      <c s="36" t="s">
        <v>244</v>
      </c>
      <c s="37">
        <v>2</v>
      </c>
      <c s="36">
        <v>0</v>
      </c>
      <c s="36">
        <f>ROUND(G481*H481,6)</f>
      </c>
      <c r="L481" s="38">
        <v>0</v>
      </c>
      <c s="32">
        <f>ROUND(ROUND(L481,2)*ROUND(G481,3),2)</f>
      </c>
      <c s="36" t="s">
        <v>55</v>
      </c>
      <c>
        <f>(M481*21)/100</f>
      </c>
      <c t="s">
        <v>28</v>
      </c>
    </row>
    <row r="482" spans="1:5" ht="12.75">
      <c r="A482" s="35" t="s">
        <v>56</v>
      </c>
      <c r="E482" s="39" t="s">
        <v>3232</v>
      </c>
    </row>
    <row r="483" spans="1:5" ht="25.5">
      <c r="A483" s="35" t="s">
        <v>57</v>
      </c>
      <c r="E483" s="40" t="s">
        <v>3059</v>
      </c>
    </row>
    <row r="484" spans="1:5" ht="12.75">
      <c r="A484" t="s">
        <v>59</v>
      </c>
      <c r="E484" s="39" t="s">
        <v>5</v>
      </c>
    </row>
    <row r="485" spans="1:16" ht="12.75">
      <c r="A485" t="s">
        <v>50</v>
      </c>
      <c s="34" t="s">
        <v>603</v>
      </c>
      <c s="34" t="s">
        <v>3233</v>
      </c>
      <c s="35" t="s">
        <v>5</v>
      </c>
      <c s="6" t="s">
        <v>3191</v>
      </c>
      <c s="36" t="s">
        <v>244</v>
      </c>
      <c s="37">
        <v>16</v>
      </c>
      <c s="36">
        <v>0</v>
      </c>
      <c s="36">
        <f>ROUND(G485*H485,6)</f>
      </c>
      <c r="L485" s="38">
        <v>0</v>
      </c>
      <c s="32">
        <f>ROUND(ROUND(L485,2)*ROUND(G485,3),2)</f>
      </c>
      <c s="36" t="s">
        <v>55</v>
      </c>
      <c>
        <f>(M485*21)/100</f>
      </c>
      <c t="s">
        <v>28</v>
      </c>
    </row>
    <row r="486" spans="1:5" ht="12.75">
      <c r="A486" s="35" t="s">
        <v>56</v>
      </c>
      <c r="E486" s="39" t="s">
        <v>3191</v>
      </c>
    </row>
    <row r="487" spans="1:5" ht="25.5">
      <c r="A487" s="35" t="s">
        <v>57</v>
      </c>
      <c r="E487" s="40" t="s">
        <v>3182</v>
      </c>
    </row>
    <row r="488" spans="1:5" ht="12.75">
      <c r="A488" t="s">
        <v>59</v>
      </c>
      <c r="E488" s="39" t="s">
        <v>5</v>
      </c>
    </row>
    <row r="489" spans="1:16" ht="12.75">
      <c r="A489" t="s">
        <v>50</v>
      </c>
      <c s="34" t="s">
        <v>606</v>
      </c>
      <c s="34" t="s">
        <v>3234</v>
      </c>
      <c s="35" t="s">
        <v>5</v>
      </c>
      <c s="6" t="s">
        <v>3235</v>
      </c>
      <c s="36" t="s">
        <v>244</v>
      </c>
      <c s="37">
        <v>2</v>
      </c>
      <c s="36">
        <v>0</v>
      </c>
      <c s="36">
        <f>ROUND(G489*H489,6)</f>
      </c>
      <c r="L489" s="38">
        <v>0</v>
      </c>
      <c s="32">
        <f>ROUND(ROUND(L489,2)*ROUND(G489,3),2)</f>
      </c>
      <c s="36" t="s">
        <v>55</v>
      </c>
      <c>
        <f>(M489*21)/100</f>
      </c>
      <c t="s">
        <v>28</v>
      </c>
    </row>
    <row r="490" spans="1:5" ht="12.75">
      <c r="A490" s="35" t="s">
        <v>56</v>
      </c>
      <c r="E490" s="39" t="s">
        <v>3235</v>
      </c>
    </row>
    <row r="491" spans="1:5" ht="25.5">
      <c r="A491" s="35" t="s">
        <v>57</v>
      </c>
      <c r="E491" s="40" t="s">
        <v>3093</v>
      </c>
    </row>
    <row r="492" spans="1:5" ht="12.75">
      <c r="A492" t="s">
        <v>59</v>
      </c>
      <c r="E492" s="39" t="s">
        <v>5</v>
      </c>
    </row>
    <row r="493" spans="1:16" ht="12.75">
      <c r="A493" t="s">
        <v>50</v>
      </c>
      <c s="34" t="s">
        <v>609</v>
      </c>
      <c s="34" t="s">
        <v>3236</v>
      </c>
      <c s="35" t="s">
        <v>5</v>
      </c>
      <c s="6" t="s">
        <v>3087</v>
      </c>
      <c s="36" t="s">
        <v>244</v>
      </c>
      <c s="37">
        <v>3</v>
      </c>
      <c s="36">
        <v>0</v>
      </c>
      <c s="36">
        <f>ROUND(G493*H493,6)</f>
      </c>
      <c r="L493" s="38">
        <v>0</v>
      </c>
      <c s="32">
        <f>ROUND(ROUND(L493,2)*ROUND(G493,3),2)</f>
      </c>
      <c s="36" t="s">
        <v>55</v>
      </c>
      <c>
        <f>(M493*21)/100</f>
      </c>
      <c t="s">
        <v>28</v>
      </c>
    </row>
    <row r="494" spans="1:5" ht="12.75">
      <c r="A494" s="35" t="s">
        <v>56</v>
      </c>
      <c r="E494" s="39" t="s">
        <v>3087</v>
      </c>
    </row>
    <row r="495" spans="1:5" ht="25.5">
      <c r="A495" s="35" t="s">
        <v>57</v>
      </c>
      <c r="E495" s="40" t="s">
        <v>3157</v>
      </c>
    </row>
    <row r="496" spans="1:5" ht="12.75">
      <c r="A496" t="s">
        <v>59</v>
      </c>
      <c r="E496" s="39" t="s">
        <v>5</v>
      </c>
    </row>
    <row r="497" spans="1:16" ht="25.5">
      <c r="A497" t="s">
        <v>50</v>
      </c>
      <c s="34" t="s">
        <v>613</v>
      </c>
      <c s="34" t="s">
        <v>3237</v>
      </c>
      <c s="35" t="s">
        <v>5</v>
      </c>
      <c s="6" t="s">
        <v>3010</v>
      </c>
      <c s="36" t="s">
        <v>244</v>
      </c>
      <c s="37">
        <v>1</v>
      </c>
      <c s="36">
        <v>0</v>
      </c>
      <c s="36">
        <f>ROUND(G497*H497,6)</f>
      </c>
      <c r="L497" s="38">
        <v>0</v>
      </c>
      <c s="32">
        <f>ROUND(ROUND(L497,2)*ROUND(G497,3),2)</f>
      </c>
      <c s="36" t="s">
        <v>55</v>
      </c>
      <c>
        <f>(M497*21)/100</f>
      </c>
      <c t="s">
        <v>28</v>
      </c>
    </row>
    <row r="498" spans="1:5" ht="25.5">
      <c r="A498" s="35" t="s">
        <v>56</v>
      </c>
      <c r="E498" s="39" t="s">
        <v>3010</v>
      </c>
    </row>
    <row r="499" spans="1:5" ht="12.75">
      <c r="A499" s="35" t="s">
        <v>57</v>
      </c>
      <c r="E499" s="40" t="s">
        <v>2566</v>
      </c>
    </row>
    <row r="500" spans="1:5" ht="25.5">
      <c r="A500" t="s">
        <v>59</v>
      </c>
      <c r="E500" s="39" t="s">
        <v>3011</v>
      </c>
    </row>
    <row r="501" spans="1:16" ht="12.75">
      <c r="A501" t="s">
        <v>50</v>
      </c>
      <c s="34" t="s">
        <v>616</v>
      </c>
      <c s="34" t="s">
        <v>3238</v>
      </c>
      <c s="35" t="s">
        <v>5</v>
      </c>
      <c s="6" t="s">
        <v>3239</v>
      </c>
      <c s="36" t="s">
        <v>244</v>
      </c>
      <c s="37">
        <v>1</v>
      </c>
      <c s="36">
        <v>0</v>
      </c>
      <c s="36">
        <f>ROUND(G501*H501,6)</f>
      </c>
      <c r="L501" s="38">
        <v>0</v>
      </c>
      <c s="32">
        <f>ROUND(ROUND(L501,2)*ROUND(G501,3),2)</f>
      </c>
      <c s="36" t="s">
        <v>55</v>
      </c>
      <c>
        <f>(M501*21)/100</f>
      </c>
      <c t="s">
        <v>28</v>
      </c>
    </row>
    <row r="502" spans="1:5" ht="12.75">
      <c r="A502" s="35" t="s">
        <v>56</v>
      </c>
      <c r="E502" s="39" t="s">
        <v>3239</v>
      </c>
    </row>
    <row r="503" spans="1:5" ht="12.75">
      <c r="A503" s="35" t="s">
        <v>57</v>
      </c>
      <c r="E503" s="40" t="s">
        <v>2566</v>
      </c>
    </row>
    <row r="504" spans="1:5" ht="25.5">
      <c r="A504" t="s">
        <v>59</v>
      </c>
      <c r="E504" s="39" t="s">
        <v>3240</v>
      </c>
    </row>
    <row r="505" spans="1:13" ht="12.75">
      <c r="A505" t="s">
        <v>47</v>
      </c>
      <c r="C505" s="31" t="s">
        <v>66</v>
      </c>
      <c r="E505" s="33" t="s">
        <v>3241</v>
      </c>
      <c r="J505" s="32">
        <f>0</f>
      </c>
      <c s="32">
        <f>0</f>
      </c>
      <c s="32">
        <f>0+L506+L510+L514+L518+L522+L526+L530+L534+L538+L542+L546+L550+L554+L558+L562+L566+L570+L574+L578+L582</f>
      </c>
      <c s="32">
        <f>0+M506+M510+M514+M518+M522+M526+M530+M534+M538+M542+M546+M550+M554+M558+M562+M566+M570+M574+M578+M582</f>
      </c>
    </row>
    <row r="506" spans="1:16" ht="25.5">
      <c r="A506" t="s">
        <v>50</v>
      </c>
      <c s="34" t="s">
        <v>620</v>
      </c>
      <c s="34" t="s">
        <v>3242</v>
      </c>
      <c s="35" t="s">
        <v>5</v>
      </c>
      <c s="6" t="s">
        <v>3243</v>
      </c>
      <c s="36" t="s">
        <v>244</v>
      </c>
      <c s="37">
        <v>1</v>
      </c>
      <c s="36">
        <v>0</v>
      </c>
      <c s="36">
        <f>ROUND(G506*H506,6)</f>
      </c>
      <c r="L506" s="38">
        <v>0</v>
      </c>
      <c s="32">
        <f>ROUND(ROUND(L506,2)*ROUND(G506,3),2)</f>
      </c>
      <c s="36" t="s">
        <v>55</v>
      </c>
      <c>
        <f>(M506*21)/100</f>
      </c>
      <c t="s">
        <v>28</v>
      </c>
    </row>
    <row r="507" spans="1:5" ht="38.25">
      <c r="A507" s="35" t="s">
        <v>56</v>
      </c>
      <c r="E507" s="39" t="s">
        <v>3244</v>
      </c>
    </row>
    <row r="508" spans="1:5" ht="25.5">
      <c r="A508" s="35" t="s">
        <v>57</v>
      </c>
      <c r="E508" s="40" t="s">
        <v>2968</v>
      </c>
    </row>
    <row r="509" spans="1:5" ht="12.75">
      <c r="A509" t="s">
        <v>59</v>
      </c>
      <c r="E509" s="39" t="s">
        <v>5</v>
      </c>
    </row>
    <row r="510" spans="1:16" ht="12.75">
      <c r="A510" t="s">
        <v>50</v>
      </c>
      <c s="34" t="s">
        <v>622</v>
      </c>
      <c s="34" t="s">
        <v>3245</v>
      </c>
      <c s="35" t="s">
        <v>5</v>
      </c>
      <c s="6" t="s">
        <v>3200</v>
      </c>
      <c s="36" t="s">
        <v>244</v>
      </c>
      <c s="37">
        <v>1</v>
      </c>
      <c s="36">
        <v>0</v>
      </c>
      <c s="36">
        <f>ROUND(G510*H510,6)</f>
      </c>
      <c r="L510" s="38">
        <v>0</v>
      </c>
      <c s="32">
        <f>ROUND(ROUND(L510,2)*ROUND(G510,3),2)</f>
      </c>
      <c s="36" t="s">
        <v>55</v>
      </c>
      <c>
        <f>(M510*21)/100</f>
      </c>
      <c t="s">
        <v>28</v>
      </c>
    </row>
    <row r="511" spans="1:5" ht="12.75">
      <c r="A511" s="35" t="s">
        <v>56</v>
      </c>
      <c r="E511" s="39" t="s">
        <v>3200</v>
      </c>
    </row>
    <row r="512" spans="1:5" ht="25.5">
      <c r="A512" s="35" t="s">
        <v>57</v>
      </c>
      <c r="E512" s="40" t="s">
        <v>2968</v>
      </c>
    </row>
    <row r="513" spans="1:5" ht="12.75">
      <c r="A513" t="s">
        <v>59</v>
      </c>
      <c r="E513" s="39" t="s">
        <v>5</v>
      </c>
    </row>
    <row r="514" spans="1:16" ht="12.75">
      <c r="A514" t="s">
        <v>50</v>
      </c>
      <c s="34" t="s">
        <v>624</v>
      </c>
      <c s="34" t="s">
        <v>3246</v>
      </c>
      <c s="35" t="s">
        <v>5</v>
      </c>
      <c s="6" t="s">
        <v>2970</v>
      </c>
      <c s="36" t="s">
        <v>126</v>
      </c>
      <c s="37">
        <v>39</v>
      </c>
      <c s="36">
        <v>0</v>
      </c>
      <c s="36">
        <f>ROUND(G514*H514,6)</f>
      </c>
      <c r="L514" s="38">
        <v>0</v>
      </c>
      <c s="32">
        <f>ROUND(ROUND(L514,2)*ROUND(G514,3),2)</f>
      </c>
      <c s="36" t="s">
        <v>55</v>
      </c>
      <c>
        <f>(M514*21)/100</f>
      </c>
      <c t="s">
        <v>28</v>
      </c>
    </row>
    <row r="515" spans="1:5" ht="12.75">
      <c r="A515" s="35" t="s">
        <v>56</v>
      </c>
      <c r="E515" s="39" t="s">
        <v>2970</v>
      </c>
    </row>
    <row r="516" spans="1:5" ht="89.25">
      <c r="A516" s="35" t="s">
        <v>57</v>
      </c>
      <c r="E516" s="40" t="s">
        <v>3247</v>
      </c>
    </row>
    <row r="517" spans="1:5" ht="12.75">
      <c r="A517" t="s">
        <v>59</v>
      </c>
      <c r="E517" s="39" t="s">
        <v>5</v>
      </c>
    </row>
    <row r="518" spans="1:16" ht="12.75">
      <c r="A518" t="s">
        <v>50</v>
      </c>
      <c s="34" t="s">
        <v>626</v>
      </c>
      <c s="34" t="s">
        <v>3248</v>
      </c>
      <c s="35" t="s">
        <v>5</v>
      </c>
      <c s="6" t="s">
        <v>3161</v>
      </c>
      <c s="36" t="s">
        <v>1905</v>
      </c>
      <c s="37">
        <v>40</v>
      </c>
      <c s="36">
        <v>0</v>
      </c>
      <c s="36">
        <f>ROUND(G518*H518,6)</f>
      </c>
      <c r="L518" s="38">
        <v>0</v>
      </c>
      <c s="32">
        <f>ROUND(ROUND(L518,2)*ROUND(G518,3),2)</f>
      </c>
      <c s="36" t="s">
        <v>55</v>
      </c>
      <c>
        <f>(M518*21)/100</f>
      </c>
      <c t="s">
        <v>28</v>
      </c>
    </row>
    <row r="519" spans="1:5" ht="12.75">
      <c r="A519" s="35" t="s">
        <v>56</v>
      </c>
      <c r="E519" s="39" t="s">
        <v>3161</v>
      </c>
    </row>
    <row r="520" spans="1:5" ht="25.5">
      <c r="A520" s="35" t="s">
        <v>57</v>
      </c>
      <c r="E520" s="40" t="s">
        <v>3249</v>
      </c>
    </row>
    <row r="521" spans="1:5" ht="12.75">
      <c r="A521" t="s">
        <v>59</v>
      </c>
      <c r="E521" s="39" t="s">
        <v>5</v>
      </c>
    </row>
    <row r="522" spans="1:16" ht="12.75">
      <c r="A522" t="s">
        <v>50</v>
      </c>
      <c s="34" t="s">
        <v>627</v>
      </c>
      <c s="34" t="s">
        <v>3250</v>
      </c>
      <c s="35" t="s">
        <v>5</v>
      </c>
      <c s="6" t="s">
        <v>3207</v>
      </c>
      <c s="36" t="s">
        <v>1905</v>
      </c>
      <c s="37">
        <v>22</v>
      </c>
      <c s="36">
        <v>0</v>
      </c>
      <c s="36">
        <f>ROUND(G522*H522,6)</f>
      </c>
      <c r="L522" s="38">
        <v>0</v>
      </c>
      <c s="32">
        <f>ROUND(ROUND(L522,2)*ROUND(G522,3),2)</f>
      </c>
      <c s="36" t="s">
        <v>55</v>
      </c>
      <c>
        <f>(M522*21)/100</f>
      </c>
      <c t="s">
        <v>28</v>
      </c>
    </row>
    <row r="523" spans="1:5" ht="12.75">
      <c r="A523" s="35" t="s">
        <v>56</v>
      </c>
      <c r="E523" s="39" t="s">
        <v>3207</v>
      </c>
    </row>
    <row r="524" spans="1:5" ht="25.5">
      <c r="A524" s="35" t="s">
        <v>57</v>
      </c>
      <c r="E524" s="40" t="s">
        <v>3251</v>
      </c>
    </row>
    <row r="525" spans="1:5" ht="12.75">
      <c r="A525" t="s">
        <v>59</v>
      </c>
      <c r="E525" s="39" t="s">
        <v>5</v>
      </c>
    </row>
    <row r="526" spans="1:16" ht="12.75">
      <c r="A526" t="s">
        <v>50</v>
      </c>
      <c s="34" t="s">
        <v>631</v>
      </c>
      <c s="34" t="s">
        <v>3252</v>
      </c>
      <c s="35" t="s">
        <v>5</v>
      </c>
      <c s="6" t="s">
        <v>3253</v>
      </c>
      <c s="36" t="s">
        <v>1905</v>
      </c>
      <c s="37">
        <v>30</v>
      </c>
      <c s="36">
        <v>0</v>
      </c>
      <c s="36">
        <f>ROUND(G526*H526,6)</f>
      </c>
      <c r="L526" s="38">
        <v>0</v>
      </c>
      <c s="32">
        <f>ROUND(ROUND(L526,2)*ROUND(G526,3),2)</f>
      </c>
      <c s="36" t="s">
        <v>55</v>
      </c>
      <c>
        <f>(M526*21)/100</f>
      </c>
      <c t="s">
        <v>28</v>
      </c>
    </row>
    <row r="527" spans="1:5" ht="12.75">
      <c r="A527" s="35" t="s">
        <v>56</v>
      </c>
      <c r="E527" s="39" t="s">
        <v>3253</v>
      </c>
    </row>
    <row r="528" spans="1:5" ht="25.5">
      <c r="A528" s="35" t="s">
        <v>57</v>
      </c>
      <c r="E528" s="40" t="s">
        <v>3162</v>
      </c>
    </row>
    <row r="529" spans="1:5" ht="12.75">
      <c r="A529" t="s">
        <v>59</v>
      </c>
      <c r="E529" s="39" t="s">
        <v>5</v>
      </c>
    </row>
    <row r="530" spans="1:16" ht="12.75">
      <c r="A530" t="s">
        <v>50</v>
      </c>
      <c s="34" t="s">
        <v>635</v>
      </c>
      <c s="34" t="s">
        <v>3254</v>
      </c>
      <c s="35" t="s">
        <v>5</v>
      </c>
      <c s="6" t="s">
        <v>3211</v>
      </c>
      <c s="36" t="s">
        <v>244</v>
      </c>
      <c s="37">
        <v>2</v>
      </c>
      <c s="36">
        <v>0</v>
      </c>
      <c s="36">
        <f>ROUND(G530*H530,6)</f>
      </c>
      <c r="L530" s="38">
        <v>0</v>
      </c>
      <c s="32">
        <f>ROUND(ROUND(L530,2)*ROUND(G530,3),2)</f>
      </c>
      <c s="36" t="s">
        <v>55</v>
      </c>
      <c>
        <f>(M530*21)/100</f>
      </c>
      <c t="s">
        <v>28</v>
      </c>
    </row>
    <row r="531" spans="1:5" ht="12.75">
      <c r="A531" s="35" t="s">
        <v>56</v>
      </c>
      <c r="E531" s="39" t="s">
        <v>3211</v>
      </c>
    </row>
    <row r="532" spans="1:5" ht="25.5">
      <c r="A532" s="35" t="s">
        <v>57</v>
      </c>
      <c r="E532" s="40" t="s">
        <v>3093</v>
      </c>
    </row>
    <row r="533" spans="1:5" ht="12.75">
      <c r="A533" t="s">
        <v>59</v>
      </c>
      <c r="E533" s="39" t="s">
        <v>5</v>
      </c>
    </row>
    <row r="534" spans="1:16" ht="12.75">
      <c r="A534" t="s">
        <v>50</v>
      </c>
      <c s="34" t="s">
        <v>639</v>
      </c>
      <c s="34" t="s">
        <v>3255</v>
      </c>
      <c s="35" t="s">
        <v>5</v>
      </c>
      <c s="6" t="s">
        <v>3216</v>
      </c>
      <c s="36" t="s">
        <v>244</v>
      </c>
      <c s="37">
        <v>4</v>
      </c>
      <c s="36">
        <v>0</v>
      </c>
      <c s="36">
        <f>ROUND(G534*H534,6)</f>
      </c>
      <c r="L534" s="38">
        <v>0</v>
      </c>
      <c s="32">
        <f>ROUND(ROUND(L534,2)*ROUND(G534,3),2)</f>
      </c>
      <c s="36" t="s">
        <v>55</v>
      </c>
      <c>
        <f>(M534*21)/100</f>
      </c>
      <c t="s">
        <v>28</v>
      </c>
    </row>
    <row r="535" spans="1:5" ht="12.75">
      <c r="A535" s="35" t="s">
        <v>56</v>
      </c>
      <c r="E535" s="39" t="s">
        <v>3216</v>
      </c>
    </row>
    <row r="536" spans="1:5" ht="63.75">
      <c r="A536" s="35" t="s">
        <v>57</v>
      </c>
      <c r="E536" s="40" t="s">
        <v>3217</v>
      </c>
    </row>
    <row r="537" spans="1:5" ht="12.75">
      <c r="A537" t="s">
        <v>59</v>
      </c>
      <c r="E537" s="39" t="s">
        <v>5</v>
      </c>
    </row>
    <row r="538" spans="1:16" ht="12.75">
      <c r="A538" t="s">
        <v>50</v>
      </c>
      <c s="34" t="s">
        <v>643</v>
      </c>
      <c s="34" t="s">
        <v>3256</v>
      </c>
      <c s="35" t="s">
        <v>5</v>
      </c>
      <c s="6" t="s">
        <v>3038</v>
      </c>
      <c s="36" t="s">
        <v>244</v>
      </c>
      <c s="37">
        <v>1</v>
      </c>
      <c s="36">
        <v>0</v>
      </c>
      <c s="36">
        <f>ROUND(G538*H538,6)</f>
      </c>
      <c r="L538" s="38">
        <v>0</v>
      </c>
      <c s="32">
        <f>ROUND(ROUND(L538,2)*ROUND(G538,3),2)</f>
      </c>
      <c s="36" t="s">
        <v>55</v>
      </c>
      <c>
        <f>(M538*21)/100</f>
      </c>
      <c t="s">
        <v>28</v>
      </c>
    </row>
    <row r="539" spans="1:5" ht="12.75">
      <c r="A539" s="35" t="s">
        <v>56</v>
      </c>
      <c r="E539" s="39" t="s">
        <v>3038</v>
      </c>
    </row>
    <row r="540" spans="1:5" ht="25.5">
      <c r="A540" s="35" t="s">
        <v>57</v>
      </c>
      <c r="E540" s="40" t="s">
        <v>3015</v>
      </c>
    </row>
    <row r="541" spans="1:5" ht="12.75">
      <c r="A541" t="s">
        <v>59</v>
      </c>
      <c r="E541" s="39" t="s">
        <v>5</v>
      </c>
    </row>
    <row r="542" spans="1:16" ht="12.75">
      <c r="A542" t="s">
        <v>50</v>
      </c>
      <c s="34" t="s">
        <v>646</v>
      </c>
      <c s="34" t="s">
        <v>3257</v>
      </c>
      <c s="35" t="s">
        <v>5</v>
      </c>
      <c s="6" t="s">
        <v>3044</v>
      </c>
      <c s="36" t="s">
        <v>126</v>
      </c>
      <c s="37">
        <v>4</v>
      </c>
      <c s="36">
        <v>0</v>
      </c>
      <c s="36">
        <f>ROUND(G542*H542,6)</f>
      </c>
      <c r="L542" s="38">
        <v>0</v>
      </c>
      <c s="32">
        <f>ROUND(ROUND(L542,2)*ROUND(G542,3),2)</f>
      </c>
      <c s="36" t="s">
        <v>55</v>
      </c>
      <c>
        <f>(M542*21)/100</f>
      </c>
      <c t="s">
        <v>28</v>
      </c>
    </row>
    <row r="543" spans="1:5" ht="12.75">
      <c r="A543" s="35" t="s">
        <v>56</v>
      </c>
      <c r="E543" s="39" t="s">
        <v>3044</v>
      </c>
    </row>
    <row r="544" spans="1:5" ht="25.5">
      <c r="A544" s="35" t="s">
        <v>57</v>
      </c>
      <c r="E544" s="40" t="s">
        <v>3225</v>
      </c>
    </row>
    <row r="545" spans="1:5" ht="12.75">
      <c r="A545" t="s">
        <v>59</v>
      </c>
      <c r="E545" s="39" t="s">
        <v>5</v>
      </c>
    </row>
    <row r="546" spans="1:16" ht="12.75">
      <c r="A546" t="s">
        <v>50</v>
      </c>
      <c s="34" t="s">
        <v>648</v>
      </c>
      <c s="34" t="s">
        <v>3258</v>
      </c>
      <c s="35" t="s">
        <v>5</v>
      </c>
      <c s="6" t="s">
        <v>2998</v>
      </c>
      <c s="36" t="s">
        <v>126</v>
      </c>
      <c s="37">
        <v>25</v>
      </c>
      <c s="36">
        <v>0</v>
      </c>
      <c s="36">
        <f>ROUND(G546*H546,6)</f>
      </c>
      <c r="L546" s="38">
        <v>0</v>
      </c>
      <c s="32">
        <f>ROUND(ROUND(L546,2)*ROUND(G546,3),2)</f>
      </c>
      <c s="36" t="s">
        <v>55</v>
      </c>
      <c>
        <f>(M546*21)/100</f>
      </c>
      <c t="s">
        <v>28</v>
      </c>
    </row>
    <row r="547" spans="1:5" ht="12.75">
      <c r="A547" s="35" t="s">
        <v>56</v>
      </c>
      <c r="E547" s="39" t="s">
        <v>2998</v>
      </c>
    </row>
    <row r="548" spans="1:5" ht="25.5">
      <c r="A548" s="35" t="s">
        <v>57</v>
      </c>
      <c r="E548" s="40" t="s">
        <v>3259</v>
      </c>
    </row>
    <row r="549" spans="1:5" ht="12.75">
      <c r="A549" t="s">
        <v>59</v>
      </c>
      <c r="E549" s="39" t="s">
        <v>5</v>
      </c>
    </row>
    <row r="550" spans="1:16" ht="12.75">
      <c r="A550" t="s">
        <v>50</v>
      </c>
      <c s="34" t="s">
        <v>652</v>
      </c>
      <c s="34" t="s">
        <v>3260</v>
      </c>
      <c s="35" t="s">
        <v>5</v>
      </c>
      <c s="6" t="s">
        <v>3222</v>
      </c>
      <c s="36" t="s">
        <v>126</v>
      </c>
      <c s="37">
        <v>46</v>
      </c>
      <c s="36">
        <v>0</v>
      </c>
      <c s="36">
        <f>ROUND(G550*H550,6)</f>
      </c>
      <c r="L550" s="38">
        <v>0</v>
      </c>
      <c s="32">
        <f>ROUND(ROUND(L550,2)*ROUND(G550,3),2)</f>
      </c>
      <c s="36" t="s">
        <v>55</v>
      </c>
      <c>
        <f>(M550*21)/100</f>
      </c>
      <c t="s">
        <v>28</v>
      </c>
    </row>
    <row r="551" spans="1:5" ht="12.75">
      <c r="A551" s="35" t="s">
        <v>56</v>
      </c>
      <c r="E551" s="39" t="s">
        <v>3222</v>
      </c>
    </row>
    <row r="552" spans="1:5" ht="25.5">
      <c r="A552" s="35" t="s">
        <v>57</v>
      </c>
      <c r="E552" s="40" t="s">
        <v>3261</v>
      </c>
    </row>
    <row r="553" spans="1:5" ht="12.75">
      <c r="A553" t="s">
        <v>59</v>
      </c>
      <c r="E553" s="39" t="s">
        <v>5</v>
      </c>
    </row>
    <row r="554" spans="1:16" ht="12.75">
      <c r="A554" t="s">
        <v>50</v>
      </c>
      <c s="34" t="s">
        <v>656</v>
      </c>
      <c s="34" t="s">
        <v>3262</v>
      </c>
      <c s="35" t="s">
        <v>5</v>
      </c>
      <c s="6" t="s">
        <v>3178</v>
      </c>
      <c s="36" t="s">
        <v>1905</v>
      </c>
      <c s="37">
        <v>4</v>
      </c>
      <c s="36">
        <v>0</v>
      </c>
      <c s="36">
        <f>ROUND(G554*H554,6)</f>
      </c>
      <c r="L554" s="38">
        <v>0</v>
      </c>
      <c s="32">
        <f>ROUND(ROUND(L554,2)*ROUND(G554,3),2)</f>
      </c>
      <c s="36" t="s">
        <v>55</v>
      </c>
      <c>
        <f>(M554*21)/100</f>
      </c>
      <c t="s">
        <v>28</v>
      </c>
    </row>
    <row r="555" spans="1:5" ht="12.75">
      <c r="A555" s="35" t="s">
        <v>56</v>
      </c>
      <c r="E555" s="39" t="s">
        <v>3178</v>
      </c>
    </row>
    <row r="556" spans="1:5" ht="25.5">
      <c r="A556" s="35" t="s">
        <v>57</v>
      </c>
      <c r="E556" s="40" t="s">
        <v>3225</v>
      </c>
    </row>
    <row r="557" spans="1:5" ht="12.75">
      <c r="A557" t="s">
        <v>59</v>
      </c>
      <c r="E557" s="39" t="s">
        <v>5</v>
      </c>
    </row>
    <row r="558" spans="1:16" ht="12.75">
      <c r="A558" t="s">
        <v>50</v>
      </c>
      <c s="34" t="s">
        <v>660</v>
      </c>
      <c s="34" t="s">
        <v>3263</v>
      </c>
      <c s="35" t="s">
        <v>5</v>
      </c>
      <c s="6" t="s">
        <v>3181</v>
      </c>
      <c s="36" t="s">
        <v>1905</v>
      </c>
      <c s="37">
        <v>36</v>
      </c>
      <c s="36">
        <v>0</v>
      </c>
      <c s="36">
        <f>ROUND(G558*H558,6)</f>
      </c>
      <c r="L558" s="38">
        <v>0</v>
      </c>
      <c s="32">
        <f>ROUND(ROUND(L558,2)*ROUND(G558,3),2)</f>
      </c>
      <c s="36" t="s">
        <v>55</v>
      </c>
      <c>
        <f>(M558*21)/100</f>
      </c>
      <c t="s">
        <v>28</v>
      </c>
    </row>
    <row r="559" spans="1:5" ht="12.75">
      <c r="A559" s="35" t="s">
        <v>56</v>
      </c>
      <c r="E559" s="39" t="s">
        <v>3181</v>
      </c>
    </row>
    <row r="560" spans="1:5" ht="25.5">
      <c r="A560" s="35" t="s">
        <v>57</v>
      </c>
      <c r="E560" s="40" t="s">
        <v>3264</v>
      </c>
    </row>
    <row r="561" spans="1:5" ht="12.75">
      <c r="A561" t="s">
        <v>59</v>
      </c>
      <c r="E561" s="39" t="s">
        <v>5</v>
      </c>
    </row>
    <row r="562" spans="1:16" ht="12.75">
      <c r="A562" t="s">
        <v>50</v>
      </c>
      <c s="34" t="s">
        <v>663</v>
      </c>
      <c s="34" t="s">
        <v>3265</v>
      </c>
      <c s="35" t="s">
        <v>5</v>
      </c>
      <c s="6" t="s">
        <v>3229</v>
      </c>
      <c s="36" t="s">
        <v>1905</v>
      </c>
      <c s="37">
        <v>5</v>
      </c>
      <c s="36">
        <v>0</v>
      </c>
      <c s="36">
        <f>ROUND(G562*H562,6)</f>
      </c>
      <c r="L562" s="38">
        <v>0</v>
      </c>
      <c s="32">
        <f>ROUND(ROUND(L562,2)*ROUND(G562,3),2)</f>
      </c>
      <c s="36" t="s">
        <v>55</v>
      </c>
      <c>
        <f>(M562*21)/100</f>
      </c>
      <c t="s">
        <v>28</v>
      </c>
    </row>
    <row r="563" spans="1:5" ht="12.75">
      <c r="A563" s="35" t="s">
        <v>56</v>
      </c>
      <c r="E563" s="39" t="s">
        <v>3229</v>
      </c>
    </row>
    <row r="564" spans="1:5" ht="25.5">
      <c r="A564" s="35" t="s">
        <v>57</v>
      </c>
      <c r="E564" s="40" t="s">
        <v>3266</v>
      </c>
    </row>
    <row r="565" spans="1:5" ht="12.75">
      <c r="A565" t="s">
        <v>59</v>
      </c>
      <c r="E565" s="39" t="s">
        <v>5</v>
      </c>
    </row>
    <row r="566" spans="1:16" ht="12.75">
      <c r="A566" t="s">
        <v>50</v>
      </c>
      <c s="34" t="s">
        <v>667</v>
      </c>
      <c s="34" t="s">
        <v>3267</v>
      </c>
      <c s="35" t="s">
        <v>5</v>
      </c>
      <c s="6" t="s">
        <v>3232</v>
      </c>
      <c s="36" t="s">
        <v>244</v>
      </c>
      <c s="37">
        <v>2</v>
      </c>
      <c s="36">
        <v>0</v>
      </c>
      <c s="36">
        <f>ROUND(G566*H566,6)</f>
      </c>
      <c r="L566" s="38">
        <v>0</v>
      </c>
      <c s="32">
        <f>ROUND(ROUND(L566,2)*ROUND(G566,3),2)</f>
      </c>
      <c s="36" t="s">
        <v>55</v>
      </c>
      <c>
        <f>(M566*21)/100</f>
      </c>
      <c t="s">
        <v>28</v>
      </c>
    </row>
    <row r="567" spans="1:5" ht="12.75">
      <c r="A567" s="35" t="s">
        <v>56</v>
      </c>
      <c r="E567" s="39" t="s">
        <v>3232</v>
      </c>
    </row>
    <row r="568" spans="1:5" ht="25.5">
      <c r="A568" s="35" t="s">
        <v>57</v>
      </c>
      <c r="E568" s="40" t="s">
        <v>3059</v>
      </c>
    </row>
    <row r="569" spans="1:5" ht="12.75">
      <c r="A569" t="s">
        <v>59</v>
      </c>
      <c r="E569" s="39" t="s">
        <v>5</v>
      </c>
    </row>
    <row r="570" spans="1:16" ht="12.75">
      <c r="A570" t="s">
        <v>50</v>
      </c>
      <c s="34" t="s">
        <v>670</v>
      </c>
      <c s="34" t="s">
        <v>3268</v>
      </c>
      <c s="35" t="s">
        <v>5</v>
      </c>
      <c s="6" t="s">
        <v>3191</v>
      </c>
      <c s="36" t="s">
        <v>244</v>
      </c>
      <c s="37">
        <v>18</v>
      </c>
      <c s="36">
        <v>0</v>
      </c>
      <c s="36">
        <f>ROUND(G570*H570,6)</f>
      </c>
      <c r="L570" s="38">
        <v>0</v>
      </c>
      <c s="32">
        <f>ROUND(ROUND(L570,2)*ROUND(G570,3),2)</f>
      </c>
      <c s="36" t="s">
        <v>55</v>
      </c>
      <c>
        <f>(M570*21)/100</f>
      </c>
      <c t="s">
        <v>28</v>
      </c>
    </row>
    <row r="571" spans="1:5" ht="12.75">
      <c r="A571" s="35" t="s">
        <v>56</v>
      </c>
      <c r="E571" s="39" t="s">
        <v>3191</v>
      </c>
    </row>
    <row r="572" spans="1:5" ht="25.5">
      <c r="A572" s="35" t="s">
        <v>57</v>
      </c>
      <c r="E572" s="40" t="s">
        <v>3269</v>
      </c>
    </row>
    <row r="573" spans="1:5" ht="12.75">
      <c r="A573" t="s">
        <v>59</v>
      </c>
      <c r="E573" s="39" t="s">
        <v>5</v>
      </c>
    </row>
    <row r="574" spans="1:16" ht="12.75">
      <c r="A574" t="s">
        <v>50</v>
      </c>
      <c s="34" t="s">
        <v>675</v>
      </c>
      <c s="34" t="s">
        <v>3270</v>
      </c>
      <c s="35" t="s">
        <v>5</v>
      </c>
      <c s="6" t="s">
        <v>3087</v>
      </c>
      <c s="36" t="s">
        <v>244</v>
      </c>
      <c s="37">
        <v>1</v>
      </c>
      <c s="36">
        <v>0</v>
      </c>
      <c s="36">
        <f>ROUND(G574*H574,6)</f>
      </c>
      <c r="L574" s="38">
        <v>0</v>
      </c>
      <c s="32">
        <f>ROUND(ROUND(L574,2)*ROUND(G574,3),2)</f>
      </c>
      <c s="36" t="s">
        <v>55</v>
      </c>
      <c>
        <f>(M574*21)/100</f>
      </c>
      <c t="s">
        <v>28</v>
      </c>
    </row>
    <row r="575" spans="1:5" ht="12.75">
      <c r="A575" s="35" t="s">
        <v>56</v>
      </c>
      <c r="E575" s="39" t="s">
        <v>3087</v>
      </c>
    </row>
    <row r="576" spans="1:5" ht="25.5">
      <c r="A576" s="35" t="s">
        <v>57</v>
      </c>
      <c r="E576" s="40" t="s">
        <v>3015</v>
      </c>
    </row>
    <row r="577" spans="1:5" ht="12.75">
      <c r="A577" t="s">
        <v>59</v>
      </c>
      <c r="E577" s="39" t="s">
        <v>5</v>
      </c>
    </row>
    <row r="578" spans="1:16" ht="25.5">
      <c r="A578" t="s">
        <v>50</v>
      </c>
      <c s="34" t="s">
        <v>680</v>
      </c>
      <c s="34" t="s">
        <v>3271</v>
      </c>
      <c s="35" t="s">
        <v>5</v>
      </c>
      <c s="6" t="s">
        <v>3010</v>
      </c>
      <c s="36" t="s">
        <v>244</v>
      </c>
      <c s="37">
        <v>1</v>
      </c>
      <c s="36">
        <v>0</v>
      </c>
      <c s="36">
        <f>ROUND(G578*H578,6)</f>
      </c>
      <c r="L578" s="38">
        <v>0</v>
      </c>
      <c s="32">
        <f>ROUND(ROUND(L578,2)*ROUND(G578,3),2)</f>
      </c>
      <c s="36" t="s">
        <v>55</v>
      </c>
      <c>
        <f>(M578*21)/100</f>
      </c>
      <c t="s">
        <v>28</v>
      </c>
    </row>
    <row r="579" spans="1:5" ht="25.5">
      <c r="A579" s="35" t="s">
        <v>56</v>
      </c>
      <c r="E579" s="39" t="s">
        <v>3010</v>
      </c>
    </row>
    <row r="580" spans="1:5" ht="12.75">
      <c r="A580" s="35" t="s">
        <v>57</v>
      </c>
      <c r="E580" s="40" t="s">
        <v>2566</v>
      </c>
    </row>
    <row r="581" spans="1:5" ht="25.5">
      <c r="A581" t="s">
        <v>59</v>
      </c>
      <c r="E581" s="39" t="s">
        <v>3011</v>
      </c>
    </row>
    <row r="582" spans="1:16" ht="12.75">
      <c r="A582" t="s">
        <v>50</v>
      </c>
      <c s="34" t="s">
        <v>683</v>
      </c>
      <c s="34" t="s">
        <v>3272</v>
      </c>
      <c s="35" t="s">
        <v>5</v>
      </c>
      <c s="6" t="s">
        <v>3273</v>
      </c>
      <c s="36" t="s">
        <v>244</v>
      </c>
      <c s="37">
        <v>1</v>
      </c>
      <c s="36">
        <v>0</v>
      </c>
      <c s="36">
        <f>ROUND(G582*H582,6)</f>
      </c>
      <c r="L582" s="38">
        <v>0</v>
      </c>
      <c s="32">
        <f>ROUND(ROUND(L582,2)*ROUND(G582,3),2)</f>
      </c>
      <c s="36" t="s">
        <v>55</v>
      </c>
      <c>
        <f>(M582*21)/100</f>
      </c>
      <c t="s">
        <v>28</v>
      </c>
    </row>
    <row r="583" spans="1:5" ht="12.75">
      <c r="A583" s="35" t="s">
        <v>56</v>
      </c>
      <c r="E583" s="39" t="s">
        <v>3273</v>
      </c>
    </row>
    <row r="584" spans="1:5" ht="12.75">
      <c r="A584" s="35" t="s">
        <v>57</v>
      </c>
      <c r="E584" s="40" t="s">
        <v>2566</v>
      </c>
    </row>
    <row r="585" spans="1:5" ht="25.5">
      <c r="A585" t="s">
        <v>59</v>
      </c>
      <c r="E585" s="39" t="s">
        <v>3240</v>
      </c>
    </row>
    <row r="586" spans="1:13" ht="12.75">
      <c r="A586" t="s">
        <v>47</v>
      </c>
      <c r="C586" s="31" t="s">
        <v>72</v>
      </c>
      <c r="E586" s="33" t="s">
        <v>3274</v>
      </c>
      <c r="J586" s="32">
        <f>0</f>
      </c>
      <c s="32">
        <f>0</f>
      </c>
      <c s="32">
        <f>0+L587+L591+L595+L599+L603+L607+L611+L615+L619+L623+L627+L631+L635+L639+L643+L647+L651+L655+L659</f>
      </c>
      <c s="32">
        <f>0+M587+M591+M595+M599+M603+M607+M611+M615+M619+M623+M627+M631+M635+M639+M643+M647+M651+M655+M659</f>
      </c>
    </row>
    <row r="587" spans="1:16" ht="25.5">
      <c r="A587" t="s">
        <v>50</v>
      </c>
      <c s="34" t="s">
        <v>690</v>
      </c>
      <c s="34" t="s">
        <v>3275</v>
      </c>
      <c s="35" t="s">
        <v>5</v>
      </c>
      <c s="6" t="s">
        <v>3276</v>
      </c>
      <c s="36" t="s">
        <v>244</v>
      </c>
      <c s="37">
        <v>1</v>
      </c>
      <c s="36">
        <v>0</v>
      </c>
      <c s="36">
        <f>ROUND(G587*H587,6)</f>
      </c>
      <c r="L587" s="38">
        <v>0</v>
      </c>
      <c s="32">
        <f>ROUND(ROUND(L587,2)*ROUND(G587,3),2)</f>
      </c>
      <c s="36" t="s">
        <v>55</v>
      </c>
      <c>
        <f>(M587*21)/100</f>
      </c>
      <c t="s">
        <v>28</v>
      </c>
    </row>
    <row r="588" spans="1:5" ht="38.25">
      <c r="A588" s="35" t="s">
        <v>56</v>
      </c>
      <c r="E588" s="39" t="s">
        <v>3277</v>
      </c>
    </row>
    <row r="589" spans="1:5" ht="25.5">
      <c r="A589" s="35" t="s">
        <v>57</v>
      </c>
      <c r="E589" s="40" t="s">
        <v>2968</v>
      </c>
    </row>
    <row r="590" spans="1:5" ht="12.75">
      <c r="A590" t="s">
        <v>59</v>
      </c>
      <c r="E590" s="39" t="s">
        <v>5</v>
      </c>
    </row>
    <row r="591" spans="1:16" ht="12.75">
      <c r="A591" t="s">
        <v>50</v>
      </c>
      <c s="34" t="s">
        <v>695</v>
      </c>
      <c s="34" t="s">
        <v>3278</v>
      </c>
      <c s="35" t="s">
        <v>5</v>
      </c>
      <c s="6" t="s">
        <v>3279</v>
      </c>
      <c s="36" t="s">
        <v>244</v>
      </c>
      <c s="37">
        <v>1</v>
      </c>
      <c s="36">
        <v>0</v>
      </c>
      <c s="36">
        <f>ROUND(G591*H591,6)</f>
      </c>
      <c r="L591" s="38">
        <v>0</v>
      </c>
      <c s="32">
        <f>ROUND(ROUND(L591,2)*ROUND(G591,3),2)</f>
      </c>
      <c s="36" t="s">
        <v>55</v>
      </c>
      <c>
        <f>(M591*21)/100</f>
      </c>
      <c t="s">
        <v>28</v>
      </c>
    </row>
    <row r="592" spans="1:5" ht="12.75">
      <c r="A592" s="35" t="s">
        <v>56</v>
      </c>
      <c r="E592" s="39" t="s">
        <v>3279</v>
      </c>
    </row>
    <row r="593" spans="1:5" ht="25.5">
      <c r="A593" s="35" t="s">
        <v>57</v>
      </c>
      <c r="E593" s="40" t="s">
        <v>2968</v>
      </c>
    </row>
    <row r="594" spans="1:5" ht="12.75">
      <c r="A594" t="s">
        <v>59</v>
      </c>
      <c r="E594" s="39" t="s">
        <v>5</v>
      </c>
    </row>
    <row r="595" spans="1:16" ht="12.75">
      <c r="A595" t="s">
        <v>50</v>
      </c>
      <c s="34" t="s">
        <v>699</v>
      </c>
      <c s="34" t="s">
        <v>3280</v>
      </c>
      <c s="35" t="s">
        <v>5</v>
      </c>
      <c s="6" t="s">
        <v>2970</v>
      </c>
      <c s="36" t="s">
        <v>126</v>
      </c>
      <c s="37">
        <v>30</v>
      </c>
      <c s="36">
        <v>0</v>
      </c>
      <c s="36">
        <f>ROUND(G595*H595,6)</f>
      </c>
      <c r="L595" s="38">
        <v>0</v>
      </c>
      <c s="32">
        <f>ROUND(ROUND(L595,2)*ROUND(G595,3),2)</f>
      </c>
      <c s="36" t="s">
        <v>55</v>
      </c>
      <c>
        <f>(M595*21)/100</f>
      </c>
      <c t="s">
        <v>28</v>
      </c>
    </row>
    <row r="596" spans="1:5" ht="12.75">
      <c r="A596" s="35" t="s">
        <v>56</v>
      </c>
      <c r="E596" s="39" t="s">
        <v>2970</v>
      </c>
    </row>
    <row r="597" spans="1:5" ht="25.5">
      <c r="A597" s="35" t="s">
        <v>57</v>
      </c>
      <c r="E597" s="40" t="s">
        <v>3281</v>
      </c>
    </row>
    <row r="598" spans="1:5" ht="12.75">
      <c r="A598" t="s">
        <v>59</v>
      </c>
      <c r="E598" s="39" t="s">
        <v>5</v>
      </c>
    </row>
    <row r="599" spans="1:16" ht="12.75">
      <c r="A599" t="s">
        <v>50</v>
      </c>
      <c s="34" t="s">
        <v>704</v>
      </c>
      <c s="34" t="s">
        <v>3282</v>
      </c>
      <c s="35" t="s">
        <v>5</v>
      </c>
      <c s="6" t="s">
        <v>3283</v>
      </c>
      <c s="36" t="s">
        <v>126</v>
      </c>
      <c s="37">
        <v>4</v>
      </c>
      <c s="36">
        <v>0</v>
      </c>
      <c s="36">
        <f>ROUND(G599*H599,6)</f>
      </c>
      <c r="L599" s="38">
        <v>0</v>
      </c>
      <c s="32">
        <f>ROUND(ROUND(L599,2)*ROUND(G599,3),2)</f>
      </c>
      <c s="36" t="s">
        <v>55</v>
      </c>
      <c>
        <f>(M599*21)/100</f>
      </c>
      <c t="s">
        <v>28</v>
      </c>
    </row>
    <row r="600" spans="1:5" ht="12.75">
      <c r="A600" s="35" t="s">
        <v>56</v>
      </c>
      <c r="E600" s="39" t="s">
        <v>3283</v>
      </c>
    </row>
    <row r="601" spans="1:5" ht="25.5">
      <c r="A601" s="35" t="s">
        <v>57</v>
      </c>
      <c r="E601" s="40" t="s">
        <v>2993</v>
      </c>
    </row>
    <row r="602" spans="1:5" ht="12.75">
      <c r="A602" t="s">
        <v>59</v>
      </c>
      <c r="E602" s="39" t="s">
        <v>5</v>
      </c>
    </row>
    <row r="603" spans="1:16" ht="12.75">
      <c r="A603" t="s">
        <v>50</v>
      </c>
      <c s="34" t="s">
        <v>708</v>
      </c>
      <c s="34" t="s">
        <v>3284</v>
      </c>
      <c s="35" t="s">
        <v>5</v>
      </c>
      <c s="6" t="s">
        <v>2984</v>
      </c>
      <c s="36" t="s">
        <v>1905</v>
      </c>
      <c s="37">
        <v>16</v>
      </c>
      <c s="36">
        <v>0</v>
      </c>
      <c s="36">
        <f>ROUND(G603*H603,6)</f>
      </c>
      <c r="L603" s="38">
        <v>0</v>
      </c>
      <c s="32">
        <f>ROUND(ROUND(L603,2)*ROUND(G603,3),2)</f>
      </c>
      <c s="36" t="s">
        <v>55</v>
      </c>
      <c>
        <f>(M603*21)/100</f>
      </c>
      <c t="s">
        <v>28</v>
      </c>
    </row>
    <row r="604" spans="1:5" ht="12.75">
      <c r="A604" s="35" t="s">
        <v>56</v>
      </c>
      <c r="E604" s="39" t="s">
        <v>2984</v>
      </c>
    </row>
    <row r="605" spans="1:5" ht="25.5">
      <c r="A605" s="35" t="s">
        <v>57</v>
      </c>
      <c r="E605" s="40" t="s">
        <v>3285</v>
      </c>
    </row>
    <row r="606" spans="1:5" ht="12.75">
      <c r="A606" t="s">
        <v>59</v>
      </c>
      <c r="E606" s="39" t="s">
        <v>5</v>
      </c>
    </row>
    <row r="607" spans="1:16" ht="12.75">
      <c r="A607" t="s">
        <v>50</v>
      </c>
      <c s="34" t="s">
        <v>712</v>
      </c>
      <c s="34" t="s">
        <v>3286</v>
      </c>
      <c s="35" t="s">
        <v>5</v>
      </c>
      <c s="6" t="s">
        <v>3207</v>
      </c>
      <c s="36" t="s">
        <v>1905</v>
      </c>
      <c s="37">
        <v>18</v>
      </c>
      <c s="36">
        <v>0</v>
      </c>
      <c s="36">
        <f>ROUND(G607*H607,6)</f>
      </c>
      <c r="L607" s="38">
        <v>0</v>
      </c>
      <c s="32">
        <f>ROUND(ROUND(L607,2)*ROUND(G607,3),2)</f>
      </c>
      <c s="36" t="s">
        <v>55</v>
      </c>
      <c>
        <f>(M607*21)/100</f>
      </c>
      <c t="s">
        <v>28</v>
      </c>
    </row>
    <row r="608" spans="1:5" ht="12.75">
      <c r="A608" s="35" t="s">
        <v>56</v>
      </c>
      <c r="E608" s="39" t="s">
        <v>3207</v>
      </c>
    </row>
    <row r="609" spans="1:5" ht="25.5">
      <c r="A609" s="35" t="s">
        <v>57</v>
      </c>
      <c r="E609" s="40" t="s">
        <v>3287</v>
      </c>
    </row>
    <row r="610" spans="1:5" ht="12.75">
      <c r="A610" t="s">
        <v>59</v>
      </c>
      <c r="E610" s="39" t="s">
        <v>5</v>
      </c>
    </row>
    <row r="611" spans="1:16" ht="12.75">
      <c r="A611" t="s">
        <v>50</v>
      </c>
      <c s="34" t="s">
        <v>143</v>
      </c>
      <c s="34" t="s">
        <v>3288</v>
      </c>
      <c s="35" t="s">
        <v>5</v>
      </c>
      <c s="6" t="s">
        <v>3289</v>
      </c>
      <c s="36" t="s">
        <v>1905</v>
      </c>
      <c s="37">
        <v>16</v>
      </c>
      <c s="36">
        <v>0</v>
      </c>
      <c s="36">
        <f>ROUND(G611*H611,6)</f>
      </c>
      <c r="L611" s="38">
        <v>0</v>
      </c>
      <c s="32">
        <f>ROUND(ROUND(L611,2)*ROUND(G611,3),2)</f>
      </c>
      <c s="36" t="s">
        <v>55</v>
      </c>
      <c>
        <f>(M611*21)/100</f>
      </c>
      <c t="s">
        <v>28</v>
      </c>
    </row>
    <row r="612" spans="1:5" ht="12.75">
      <c r="A612" s="35" t="s">
        <v>56</v>
      </c>
      <c r="E612" s="39" t="s">
        <v>3289</v>
      </c>
    </row>
    <row r="613" spans="1:5" ht="25.5">
      <c r="A613" s="35" t="s">
        <v>57</v>
      </c>
      <c r="E613" s="40" t="s">
        <v>3285</v>
      </c>
    </row>
    <row r="614" spans="1:5" ht="12.75">
      <c r="A614" t="s">
        <v>59</v>
      </c>
      <c r="E614" s="39" t="s">
        <v>5</v>
      </c>
    </row>
    <row r="615" spans="1:16" ht="12.75">
      <c r="A615" t="s">
        <v>50</v>
      </c>
      <c s="34" t="s">
        <v>716</v>
      </c>
      <c s="34" t="s">
        <v>3290</v>
      </c>
      <c s="35" t="s">
        <v>5</v>
      </c>
      <c s="6" t="s">
        <v>3291</v>
      </c>
      <c s="36" t="s">
        <v>244</v>
      </c>
      <c s="37">
        <v>2</v>
      </c>
      <c s="36">
        <v>0</v>
      </c>
      <c s="36">
        <f>ROUND(G615*H615,6)</f>
      </c>
      <c r="L615" s="38">
        <v>0</v>
      </c>
      <c s="32">
        <f>ROUND(ROUND(L615,2)*ROUND(G615,3),2)</f>
      </c>
      <c s="36" t="s">
        <v>55</v>
      </c>
      <c>
        <f>(M615*21)/100</f>
      </c>
      <c t="s">
        <v>28</v>
      </c>
    </row>
    <row r="616" spans="1:5" ht="12.75">
      <c r="A616" s="35" t="s">
        <v>56</v>
      </c>
      <c r="E616" s="39" t="s">
        <v>3291</v>
      </c>
    </row>
    <row r="617" spans="1:5" ht="25.5">
      <c r="A617" s="35" t="s">
        <v>57</v>
      </c>
      <c r="E617" s="40" t="s">
        <v>3093</v>
      </c>
    </row>
    <row r="618" spans="1:5" ht="12.75">
      <c r="A618" t="s">
        <v>59</v>
      </c>
      <c r="E618" s="39" t="s">
        <v>5</v>
      </c>
    </row>
    <row r="619" spans="1:16" ht="12.75">
      <c r="A619" t="s">
        <v>50</v>
      </c>
      <c s="34" t="s">
        <v>157</v>
      </c>
      <c s="34" t="s">
        <v>3292</v>
      </c>
      <c s="35" t="s">
        <v>5</v>
      </c>
      <c s="6" t="s">
        <v>3044</v>
      </c>
      <c s="36" t="s">
        <v>126</v>
      </c>
      <c s="37">
        <v>4</v>
      </c>
      <c s="36">
        <v>0</v>
      </c>
      <c s="36">
        <f>ROUND(G619*H619,6)</f>
      </c>
      <c r="L619" s="38">
        <v>0</v>
      </c>
      <c s="32">
        <f>ROUND(ROUND(L619,2)*ROUND(G619,3),2)</f>
      </c>
      <c s="36" t="s">
        <v>55</v>
      </c>
      <c>
        <f>(M619*21)/100</f>
      </c>
      <c t="s">
        <v>28</v>
      </c>
    </row>
    <row r="620" spans="1:5" ht="12.75">
      <c r="A620" s="35" t="s">
        <v>56</v>
      </c>
      <c r="E620" s="39" t="s">
        <v>3044</v>
      </c>
    </row>
    <row r="621" spans="1:5" ht="25.5">
      <c r="A621" s="35" t="s">
        <v>57</v>
      </c>
      <c r="E621" s="40" t="s">
        <v>2993</v>
      </c>
    </row>
    <row r="622" spans="1:5" ht="12.75">
      <c r="A622" t="s">
        <v>59</v>
      </c>
      <c r="E622" s="39" t="s">
        <v>5</v>
      </c>
    </row>
    <row r="623" spans="1:16" ht="12.75">
      <c r="A623" t="s">
        <v>50</v>
      </c>
      <c s="34" t="s">
        <v>173</v>
      </c>
      <c s="34" t="s">
        <v>3293</v>
      </c>
      <c s="35" t="s">
        <v>5</v>
      </c>
      <c s="6" t="s">
        <v>2998</v>
      </c>
      <c s="36" t="s">
        <v>126</v>
      </c>
      <c s="37">
        <v>10</v>
      </c>
      <c s="36">
        <v>0</v>
      </c>
      <c s="36">
        <f>ROUND(G623*H623,6)</f>
      </c>
      <c r="L623" s="38">
        <v>0</v>
      </c>
      <c s="32">
        <f>ROUND(ROUND(L623,2)*ROUND(G623,3),2)</f>
      </c>
      <c s="36" t="s">
        <v>55</v>
      </c>
      <c>
        <f>(M623*21)/100</f>
      </c>
      <c t="s">
        <v>28</v>
      </c>
    </row>
    <row r="624" spans="1:5" ht="12.75">
      <c r="A624" s="35" t="s">
        <v>56</v>
      </c>
      <c r="E624" s="39" t="s">
        <v>2998</v>
      </c>
    </row>
    <row r="625" spans="1:5" ht="25.5">
      <c r="A625" s="35" t="s">
        <v>57</v>
      </c>
      <c r="E625" s="40" t="s">
        <v>3294</v>
      </c>
    </row>
    <row r="626" spans="1:5" ht="12.75">
      <c r="A626" t="s">
        <v>59</v>
      </c>
      <c r="E626" s="39" t="s">
        <v>5</v>
      </c>
    </row>
    <row r="627" spans="1:16" ht="12.75">
      <c r="A627" t="s">
        <v>50</v>
      </c>
      <c s="34" t="s">
        <v>1005</v>
      </c>
      <c s="34" t="s">
        <v>3295</v>
      </c>
      <c s="35" t="s">
        <v>5</v>
      </c>
      <c s="6" t="s">
        <v>3222</v>
      </c>
      <c s="36" t="s">
        <v>126</v>
      </c>
      <c s="37">
        <v>35</v>
      </c>
      <c s="36">
        <v>0</v>
      </c>
      <c s="36">
        <f>ROUND(G627*H627,6)</f>
      </c>
      <c r="L627" s="38">
        <v>0</v>
      </c>
      <c s="32">
        <f>ROUND(ROUND(L627,2)*ROUND(G627,3),2)</f>
      </c>
      <c s="36" t="s">
        <v>55</v>
      </c>
      <c>
        <f>(M627*21)/100</f>
      </c>
      <c t="s">
        <v>28</v>
      </c>
    </row>
    <row r="628" spans="1:5" ht="12.75">
      <c r="A628" s="35" t="s">
        <v>56</v>
      </c>
      <c r="E628" s="39" t="s">
        <v>3222</v>
      </c>
    </row>
    <row r="629" spans="1:5" ht="25.5">
      <c r="A629" s="35" t="s">
        <v>57</v>
      </c>
      <c r="E629" s="40" t="s">
        <v>3296</v>
      </c>
    </row>
    <row r="630" spans="1:5" ht="12.75">
      <c r="A630" t="s">
        <v>59</v>
      </c>
      <c r="E630" s="39" t="s">
        <v>5</v>
      </c>
    </row>
    <row r="631" spans="1:16" ht="12.75">
      <c r="A631" t="s">
        <v>50</v>
      </c>
      <c s="34" t="s">
        <v>1010</v>
      </c>
      <c s="34" t="s">
        <v>3297</v>
      </c>
      <c s="35" t="s">
        <v>5</v>
      </c>
      <c s="6" t="s">
        <v>3175</v>
      </c>
      <c s="36" t="s">
        <v>1905</v>
      </c>
      <c s="37">
        <v>12</v>
      </c>
      <c s="36">
        <v>0</v>
      </c>
      <c s="36">
        <f>ROUND(G631*H631,6)</f>
      </c>
      <c r="L631" s="38">
        <v>0</v>
      </c>
      <c s="32">
        <f>ROUND(ROUND(L631,2)*ROUND(G631,3),2)</f>
      </c>
      <c s="36" t="s">
        <v>55</v>
      </c>
      <c>
        <f>(M631*21)/100</f>
      </c>
      <c t="s">
        <v>28</v>
      </c>
    </row>
    <row r="632" spans="1:5" ht="12.75">
      <c r="A632" s="35" t="s">
        <v>56</v>
      </c>
      <c r="E632" s="39" t="s">
        <v>3175</v>
      </c>
    </row>
    <row r="633" spans="1:5" ht="25.5">
      <c r="A633" s="35" t="s">
        <v>57</v>
      </c>
      <c r="E633" s="40" t="s">
        <v>2985</v>
      </c>
    </row>
    <row r="634" spans="1:5" ht="12.75">
      <c r="A634" t="s">
        <v>59</v>
      </c>
      <c r="E634" s="39" t="s">
        <v>5</v>
      </c>
    </row>
    <row r="635" spans="1:16" ht="12.75">
      <c r="A635" t="s">
        <v>50</v>
      </c>
      <c s="34" t="s">
        <v>1013</v>
      </c>
      <c s="34" t="s">
        <v>3298</v>
      </c>
      <c s="35" t="s">
        <v>5</v>
      </c>
      <c s="6" t="s">
        <v>3181</v>
      </c>
      <c s="36" t="s">
        <v>1905</v>
      </c>
      <c s="37">
        <v>28</v>
      </c>
      <c s="36">
        <v>0</v>
      </c>
      <c s="36">
        <f>ROUND(G635*H635,6)</f>
      </c>
      <c r="L635" s="38">
        <v>0</v>
      </c>
      <c s="32">
        <f>ROUND(ROUND(L635,2)*ROUND(G635,3),2)</f>
      </c>
      <c s="36" t="s">
        <v>55</v>
      </c>
      <c>
        <f>(M635*21)/100</f>
      </c>
      <c t="s">
        <v>28</v>
      </c>
    </row>
    <row r="636" spans="1:5" ht="12.75">
      <c r="A636" s="35" t="s">
        <v>56</v>
      </c>
      <c r="E636" s="39" t="s">
        <v>3181</v>
      </c>
    </row>
    <row r="637" spans="1:5" ht="25.5">
      <c r="A637" s="35" t="s">
        <v>57</v>
      </c>
      <c r="E637" s="40" t="s">
        <v>3299</v>
      </c>
    </row>
    <row r="638" spans="1:5" ht="12.75">
      <c r="A638" t="s">
        <v>59</v>
      </c>
      <c r="E638" s="39" t="s">
        <v>5</v>
      </c>
    </row>
    <row r="639" spans="1:16" ht="12.75">
      <c r="A639" t="s">
        <v>50</v>
      </c>
      <c s="34" t="s">
        <v>1016</v>
      </c>
      <c s="34" t="s">
        <v>3300</v>
      </c>
      <c s="35" t="s">
        <v>5</v>
      </c>
      <c s="6" t="s">
        <v>3229</v>
      </c>
      <c s="36" t="s">
        <v>1905</v>
      </c>
      <c s="37">
        <v>5</v>
      </c>
      <c s="36">
        <v>0</v>
      </c>
      <c s="36">
        <f>ROUND(G639*H639,6)</f>
      </c>
      <c r="L639" s="38">
        <v>0</v>
      </c>
      <c s="32">
        <f>ROUND(ROUND(L639,2)*ROUND(G639,3),2)</f>
      </c>
      <c s="36" t="s">
        <v>55</v>
      </c>
      <c>
        <f>(M639*21)/100</f>
      </c>
      <c t="s">
        <v>28</v>
      </c>
    </row>
    <row r="640" spans="1:5" ht="12.75">
      <c r="A640" s="35" t="s">
        <v>56</v>
      </c>
      <c r="E640" s="39" t="s">
        <v>3229</v>
      </c>
    </row>
    <row r="641" spans="1:5" ht="25.5">
      <c r="A641" s="35" t="s">
        <v>57</v>
      </c>
      <c r="E641" s="40" t="s">
        <v>3266</v>
      </c>
    </row>
    <row r="642" spans="1:5" ht="12.75">
      <c r="A642" t="s">
        <v>59</v>
      </c>
      <c r="E642" s="39" t="s">
        <v>5</v>
      </c>
    </row>
    <row r="643" spans="1:16" ht="12.75">
      <c r="A643" t="s">
        <v>50</v>
      </c>
      <c s="34" t="s">
        <v>895</v>
      </c>
      <c s="34" t="s">
        <v>3301</v>
      </c>
      <c s="35" t="s">
        <v>5</v>
      </c>
      <c s="6" t="s">
        <v>3186</v>
      </c>
      <c s="36" t="s">
        <v>244</v>
      </c>
      <c s="37">
        <v>6</v>
      </c>
      <c s="36">
        <v>0</v>
      </c>
      <c s="36">
        <f>ROUND(G643*H643,6)</f>
      </c>
      <c r="L643" s="38">
        <v>0</v>
      </c>
      <c s="32">
        <f>ROUND(ROUND(L643,2)*ROUND(G643,3),2)</f>
      </c>
      <c s="36" t="s">
        <v>55</v>
      </c>
      <c>
        <f>(M643*21)/100</f>
      </c>
      <c t="s">
        <v>28</v>
      </c>
    </row>
    <row r="644" spans="1:5" ht="12.75">
      <c r="A644" s="35" t="s">
        <v>56</v>
      </c>
      <c r="E644" s="39" t="s">
        <v>3186</v>
      </c>
    </row>
    <row r="645" spans="1:5" ht="25.5">
      <c r="A645" s="35" t="s">
        <v>57</v>
      </c>
      <c r="E645" s="40" t="s">
        <v>3122</v>
      </c>
    </row>
    <row r="646" spans="1:5" ht="12.75">
      <c r="A646" t="s">
        <v>59</v>
      </c>
      <c r="E646" s="39" t="s">
        <v>5</v>
      </c>
    </row>
    <row r="647" spans="1:16" ht="12.75">
      <c r="A647" t="s">
        <v>50</v>
      </c>
      <c s="34" t="s">
        <v>180</v>
      </c>
      <c s="34" t="s">
        <v>3302</v>
      </c>
      <c s="35" t="s">
        <v>5</v>
      </c>
      <c s="6" t="s">
        <v>3191</v>
      </c>
      <c s="36" t="s">
        <v>244</v>
      </c>
      <c s="37">
        <v>14</v>
      </c>
      <c s="36">
        <v>0</v>
      </c>
      <c s="36">
        <f>ROUND(G647*H647,6)</f>
      </c>
      <c r="L647" s="38">
        <v>0</v>
      </c>
      <c s="32">
        <f>ROUND(ROUND(L647,2)*ROUND(G647,3),2)</f>
      </c>
      <c s="36" t="s">
        <v>55</v>
      </c>
      <c>
        <f>(M647*21)/100</f>
      </c>
      <c t="s">
        <v>28</v>
      </c>
    </row>
    <row r="648" spans="1:5" ht="12.75">
      <c r="A648" s="35" t="s">
        <v>56</v>
      </c>
      <c r="E648" s="39" t="s">
        <v>3191</v>
      </c>
    </row>
    <row r="649" spans="1:5" ht="25.5">
      <c r="A649" s="35" t="s">
        <v>57</v>
      </c>
      <c r="E649" s="40" t="s">
        <v>3303</v>
      </c>
    </row>
    <row r="650" spans="1:5" ht="12.75">
      <c r="A650" t="s">
        <v>59</v>
      </c>
      <c r="E650" s="39" t="s">
        <v>5</v>
      </c>
    </row>
    <row r="651" spans="1:16" ht="12.75">
      <c r="A651" t="s">
        <v>50</v>
      </c>
      <c s="34" t="s">
        <v>902</v>
      </c>
      <c s="34" t="s">
        <v>3304</v>
      </c>
      <c s="35" t="s">
        <v>5</v>
      </c>
      <c s="6" t="s">
        <v>3087</v>
      </c>
      <c s="36" t="s">
        <v>244</v>
      </c>
      <c s="37">
        <v>6</v>
      </c>
      <c s="36">
        <v>0</v>
      </c>
      <c s="36">
        <f>ROUND(G651*H651,6)</f>
      </c>
      <c r="L651" s="38">
        <v>0</v>
      </c>
      <c s="32">
        <f>ROUND(ROUND(L651,2)*ROUND(G651,3),2)</f>
      </c>
      <c s="36" t="s">
        <v>55</v>
      </c>
      <c>
        <f>(M651*21)/100</f>
      </c>
      <c t="s">
        <v>28</v>
      </c>
    </row>
    <row r="652" spans="1:5" ht="12.75">
      <c r="A652" s="35" t="s">
        <v>56</v>
      </c>
      <c r="E652" s="39" t="s">
        <v>3087</v>
      </c>
    </row>
    <row r="653" spans="1:5" ht="25.5">
      <c r="A653" s="35" t="s">
        <v>57</v>
      </c>
      <c r="E653" s="40" t="s">
        <v>3122</v>
      </c>
    </row>
    <row r="654" spans="1:5" ht="12.75">
      <c r="A654" t="s">
        <v>59</v>
      </c>
      <c r="E654" s="39" t="s">
        <v>5</v>
      </c>
    </row>
    <row r="655" spans="1:16" ht="25.5">
      <c r="A655" t="s">
        <v>50</v>
      </c>
      <c s="34" t="s">
        <v>911</v>
      </c>
      <c s="34" t="s">
        <v>3305</v>
      </c>
      <c s="35" t="s">
        <v>5</v>
      </c>
      <c s="6" t="s">
        <v>3010</v>
      </c>
      <c s="36" t="s">
        <v>244</v>
      </c>
      <c s="37">
        <v>1</v>
      </c>
      <c s="36">
        <v>0</v>
      </c>
      <c s="36">
        <f>ROUND(G655*H655,6)</f>
      </c>
      <c r="L655" s="38">
        <v>0</v>
      </c>
      <c s="32">
        <f>ROUND(ROUND(L655,2)*ROUND(G655,3),2)</f>
      </c>
      <c s="36" t="s">
        <v>55</v>
      </c>
      <c>
        <f>(M655*21)/100</f>
      </c>
      <c t="s">
        <v>28</v>
      </c>
    </row>
    <row r="656" spans="1:5" ht="25.5">
      <c r="A656" s="35" t="s">
        <v>56</v>
      </c>
      <c r="E656" s="39" t="s">
        <v>3010</v>
      </c>
    </row>
    <row r="657" spans="1:5" ht="12.75">
      <c r="A657" s="35" t="s">
        <v>57</v>
      </c>
      <c r="E657" s="40" t="s">
        <v>2566</v>
      </c>
    </row>
    <row r="658" spans="1:5" ht="25.5">
      <c r="A658" t="s">
        <v>59</v>
      </c>
      <c r="E658" s="39" t="s">
        <v>3011</v>
      </c>
    </row>
    <row r="659" spans="1:16" ht="12.75">
      <c r="A659" t="s">
        <v>50</v>
      </c>
      <c s="34" t="s">
        <v>916</v>
      </c>
      <c s="34" t="s">
        <v>3306</v>
      </c>
      <c s="35" t="s">
        <v>5</v>
      </c>
      <c s="6" t="s">
        <v>3273</v>
      </c>
      <c s="36" t="s">
        <v>244</v>
      </c>
      <c s="37">
        <v>1</v>
      </c>
      <c s="36">
        <v>0</v>
      </c>
      <c s="36">
        <f>ROUND(G659*H659,6)</f>
      </c>
      <c r="L659" s="38">
        <v>0</v>
      </c>
      <c s="32">
        <f>ROUND(ROUND(L659,2)*ROUND(G659,3),2)</f>
      </c>
      <c s="36" t="s">
        <v>55</v>
      </c>
      <c>
        <f>(M659*21)/100</f>
      </c>
      <c t="s">
        <v>28</v>
      </c>
    </row>
    <row r="660" spans="1:5" ht="12.75">
      <c r="A660" s="35" t="s">
        <v>56</v>
      </c>
      <c r="E660" s="39" t="s">
        <v>3273</v>
      </c>
    </row>
    <row r="661" spans="1:5" ht="12.75">
      <c r="A661" s="35" t="s">
        <v>57</v>
      </c>
      <c r="E661" s="40" t="s">
        <v>2566</v>
      </c>
    </row>
    <row r="662" spans="1:5" ht="25.5">
      <c r="A662" t="s">
        <v>59</v>
      </c>
      <c r="E662" s="39" t="s">
        <v>3240</v>
      </c>
    </row>
    <row r="663" spans="1:13" ht="12.75">
      <c r="A663" t="s">
        <v>47</v>
      </c>
      <c r="C663" s="31" t="s">
        <v>27</v>
      </c>
      <c r="E663" s="33" t="s">
        <v>3307</v>
      </c>
      <c r="J663" s="32">
        <f>0</f>
      </c>
      <c s="32">
        <f>0</f>
      </c>
      <c s="32">
        <f>0+L664+L668+L672+L676+L680+L684+L688+L692+L696+L700+L704+L708+L712+L716+L720+L724+L728+L732</f>
      </c>
      <c s="32">
        <f>0+M664+M668+M672+M676+M680+M684+M688+M692+M696+M700+M704+M708+M712+M716+M720+M724+M728+M732</f>
      </c>
    </row>
    <row r="664" spans="1:16" ht="25.5">
      <c r="A664" t="s">
        <v>50</v>
      </c>
      <c s="34" t="s">
        <v>1021</v>
      </c>
      <c s="34" t="s">
        <v>3308</v>
      </c>
      <c s="35" t="s">
        <v>5</v>
      </c>
      <c s="6" t="s">
        <v>3309</v>
      </c>
      <c s="36" t="s">
        <v>244</v>
      </c>
      <c s="37">
        <v>1</v>
      </c>
      <c s="36">
        <v>0</v>
      </c>
      <c s="36">
        <f>ROUND(G664*H664,6)</f>
      </c>
      <c r="L664" s="38">
        <v>0</v>
      </c>
      <c s="32">
        <f>ROUND(ROUND(L664,2)*ROUND(G664,3),2)</f>
      </c>
      <c s="36" t="s">
        <v>55</v>
      </c>
      <c>
        <f>(M664*21)/100</f>
      </c>
      <c t="s">
        <v>28</v>
      </c>
    </row>
    <row r="665" spans="1:5" ht="38.25">
      <c r="A665" s="35" t="s">
        <v>56</v>
      </c>
      <c r="E665" s="39" t="s">
        <v>3310</v>
      </c>
    </row>
    <row r="666" spans="1:5" ht="25.5">
      <c r="A666" s="35" t="s">
        <v>57</v>
      </c>
      <c r="E666" s="40" t="s">
        <v>2968</v>
      </c>
    </row>
    <row r="667" spans="1:5" ht="12.75">
      <c r="A667" t="s">
        <v>59</v>
      </c>
      <c r="E667" s="39" t="s">
        <v>5</v>
      </c>
    </row>
    <row r="668" spans="1:16" ht="12.75">
      <c r="A668" t="s">
        <v>50</v>
      </c>
      <c s="34" t="s">
        <v>1026</v>
      </c>
      <c s="34" t="s">
        <v>3311</v>
      </c>
      <c s="35" t="s">
        <v>5</v>
      </c>
      <c s="6" t="s">
        <v>3312</v>
      </c>
      <c s="36" t="s">
        <v>244</v>
      </c>
      <c s="37">
        <v>1</v>
      </c>
      <c s="36">
        <v>0</v>
      </c>
      <c s="36">
        <f>ROUND(G668*H668,6)</f>
      </c>
      <c r="L668" s="38">
        <v>0</v>
      </c>
      <c s="32">
        <f>ROUND(ROUND(L668,2)*ROUND(G668,3),2)</f>
      </c>
      <c s="36" t="s">
        <v>55</v>
      </c>
      <c>
        <f>(M668*21)/100</f>
      </c>
      <c t="s">
        <v>28</v>
      </c>
    </row>
    <row r="669" spans="1:5" ht="12.75">
      <c r="A669" s="35" t="s">
        <v>56</v>
      </c>
      <c r="E669" s="39" t="s">
        <v>3312</v>
      </c>
    </row>
    <row r="670" spans="1:5" ht="25.5">
      <c r="A670" s="35" t="s">
        <v>57</v>
      </c>
      <c r="E670" s="40" t="s">
        <v>2968</v>
      </c>
    </row>
    <row r="671" spans="1:5" ht="12.75">
      <c r="A671" t="s">
        <v>59</v>
      </c>
      <c r="E671" s="39" t="s">
        <v>5</v>
      </c>
    </row>
    <row r="672" spans="1:16" ht="12.75">
      <c r="A672" t="s">
        <v>50</v>
      </c>
      <c s="34" t="s">
        <v>1031</v>
      </c>
      <c s="34" t="s">
        <v>3313</v>
      </c>
      <c s="35" t="s">
        <v>5</v>
      </c>
      <c s="6" t="s">
        <v>2970</v>
      </c>
      <c s="36" t="s">
        <v>126</v>
      </c>
      <c s="37">
        <v>25</v>
      </c>
      <c s="36">
        <v>0</v>
      </c>
      <c s="36">
        <f>ROUND(G672*H672,6)</f>
      </c>
      <c r="L672" s="38">
        <v>0</v>
      </c>
      <c s="32">
        <f>ROUND(ROUND(L672,2)*ROUND(G672,3),2)</f>
      </c>
      <c s="36" t="s">
        <v>55</v>
      </c>
      <c>
        <f>(M672*21)/100</f>
      </c>
      <c t="s">
        <v>28</v>
      </c>
    </row>
    <row r="673" spans="1:5" ht="12.75">
      <c r="A673" s="35" t="s">
        <v>56</v>
      </c>
      <c r="E673" s="39" t="s">
        <v>2970</v>
      </c>
    </row>
    <row r="674" spans="1:5" ht="63.75">
      <c r="A674" s="35" t="s">
        <v>57</v>
      </c>
      <c r="E674" s="40" t="s">
        <v>3314</v>
      </c>
    </row>
    <row r="675" spans="1:5" ht="12.75">
      <c r="A675" t="s">
        <v>59</v>
      </c>
      <c r="E675" s="39" t="s">
        <v>5</v>
      </c>
    </row>
    <row r="676" spans="1:16" ht="12.75">
      <c r="A676" t="s">
        <v>50</v>
      </c>
      <c s="34" t="s">
        <v>1035</v>
      </c>
      <c s="34" t="s">
        <v>3315</v>
      </c>
      <c s="35" t="s">
        <v>5</v>
      </c>
      <c s="6" t="s">
        <v>3283</v>
      </c>
      <c s="36" t="s">
        <v>1905</v>
      </c>
      <c s="37">
        <v>20</v>
      </c>
      <c s="36">
        <v>0</v>
      </c>
      <c s="36">
        <f>ROUND(G676*H676,6)</f>
      </c>
      <c r="L676" s="38">
        <v>0</v>
      </c>
      <c s="32">
        <f>ROUND(ROUND(L676,2)*ROUND(G676,3),2)</f>
      </c>
      <c s="36" t="s">
        <v>55</v>
      </c>
      <c>
        <f>(M676*21)/100</f>
      </c>
      <c t="s">
        <v>28</v>
      </c>
    </row>
    <row r="677" spans="1:5" ht="12.75">
      <c r="A677" s="35" t="s">
        <v>56</v>
      </c>
      <c r="E677" s="39" t="s">
        <v>3283</v>
      </c>
    </row>
    <row r="678" spans="1:5" ht="25.5">
      <c r="A678" s="35" t="s">
        <v>57</v>
      </c>
      <c r="E678" s="40" t="s">
        <v>2996</v>
      </c>
    </row>
    <row r="679" spans="1:5" ht="12.75">
      <c r="A679" t="s">
        <v>59</v>
      </c>
      <c r="E679" s="39" t="s">
        <v>5</v>
      </c>
    </row>
    <row r="680" spans="1:16" ht="12.75">
      <c r="A680" t="s">
        <v>50</v>
      </c>
      <c s="34" t="s">
        <v>1039</v>
      </c>
      <c s="34" t="s">
        <v>3316</v>
      </c>
      <c s="35" t="s">
        <v>5</v>
      </c>
      <c s="6" t="s">
        <v>2984</v>
      </c>
      <c s="36" t="s">
        <v>1905</v>
      </c>
      <c s="37">
        <v>8</v>
      </c>
      <c s="36">
        <v>0</v>
      </c>
      <c s="36">
        <f>ROUND(G680*H680,6)</f>
      </c>
      <c r="L680" s="38">
        <v>0</v>
      </c>
      <c s="32">
        <f>ROUND(ROUND(L680,2)*ROUND(G680,3),2)</f>
      </c>
      <c s="36" t="s">
        <v>55</v>
      </c>
      <c>
        <f>(M680*21)/100</f>
      </c>
      <c t="s">
        <v>28</v>
      </c>
    </row>
    <row r="681" spans="1:5" ht="12.75">
      <c r="A681" s="35" t="s">
        <v>56</v>
      </c>
      <c r="E681" s="39" t="s">
        <v>2984</v>
      </c>
    </row>
    <row r="682" spans="1:5" ht="25.5">
      <c r="A682" s="35" t="s">
        <v>57</v>
      </c>
      <c r="E682" s="40" t="s">
        <v>2974</v>
      </c>
    </row>
    <row r="683" spans="1:5" ht="12.75">
      <c r="A683" t="s">
        <v>59</v>
      </c>
      <c r="E683" s="39" t="s">
        <v>5</v>
      </c>
    </row>
    <row r="684" spans="1:16" ht="12.75">
      <c r="A684" t="s">
        <v>50</v>
      </c>
      <c s="34" t="s">
        <v>1043</v>
      </c>
      <c s="34" t="s">
        <v>3317</v>
      </c>
      <c s="35" t="s">
        <v>5</v>
      </c>
      <c s="6" t="s">
        <v>3318</v>
      </c>
      <c s="36" t="s">
        <v>1905</v>
      </c>
      <c s="37">
        <v>16</v>
      </c>
      <c s="36">
        <v>0</v>
      </c>
      <c s="36">
        <f>ROUND(G684*H684,6)</f>
      </c>
      <c r="L684" s="38">
        <v>0</v>
      </c>
      <c s="32">
        <f>ROUND(ROUND(L684,2)*ROUND(G684,3),2)</f>
      </c>
      <c s="36" t="s">
        <v>55</v>
      </c>
      <c>
        <f>(M684*21)/100</f>
      </c>
      <c t="s">
        <v>28</v>
      </c>
    </row>
    <row r="685" spans="1:5" ht="12.75">
      <c r="A685" s="35" t="s">
        <v>56</v>
      </c>
      <c r="E685" s="39" t="s">
        <v>3318</v>
      </c>
    </row>
    <row r="686" spans="1:5" ht="25.5">
      <c r="A686" s="35" t="s">
        <v>57</v>
      </c>
      <c r="E686" s="40" t="s">
        <v>3285</v>
      </c>
    </row>
    <row r="687" spans="1:5" ht="12.75">
      <c r="A687" t="s">
        <v>59</v>
      </c>
      <c r="E687" s="39" t="s">
        <v>5</v>
      </c>
    </row>
    <row r="688" spans="1:16" ht="12.75">
      <c r="A688" t="s">
        <v>50</v>
      </c>
      <c s="34" t="s">
        <v>1046</v>
      </c>
      <c s="34" t="s">
        <v>3319</v>
      </c>
      <c s="35" t="s">
        <v>5</v>
      </c>
      <c s="6" t="s">
        <v>3289</v>
      </c>
      <c s="36" t="s">
        <v>1905</v>
      </c>
      <c s="37">
        <v>24</v>
      </c>
      <c s="36">
        <v>0</v>
      </c>
      <c s="36">
        <f>ROUND(G688*H688,6)</f>
      </c>
      <c r="L688" s="38">
        <v>0</v>
      </c>
      <c s="32">
        <f>ROUND(ROUND(L688,2)*ROUND(G688,3),2)</f>
      </c>
      <c s="36" t="s">
        <v>55</v>
      </c>
      <c>
        <f>(M688*21)/100</f>
      </c>
      <c t="s">
        <v>28</v>
      </c>
    </row>
    <row r="689" spans="1:5" ht="12.75">
      <c r="A689" s="35" t="s">
        <v>56</v>
      </c>
      <c r="E689" s="39" t="s">
        <v>3289</v>
      </c>
    </row>
    <row r="690" spans="1:5" ht="25.5">
      <c r="A690" s="35" t="s">
        <v>57</v>
      </c>
      <c r="E690" s="40" t="s">
        <v>3320</v>
      </c>
    </row>
    <row r="691" spans="1:5" ht="12.75">
      <c r="A691" t="s">
        <v>59</v>
      </c>
      <c r="E691" s="39" t="s">
        <v>5</v>
      </c>
    </row>
    <row r="692" spans="1:16" ht="12.75">
      <c r="A692" t="s">
        <v>50</v>
      </c>
      <c s="34" t="s">
        <v>1050</v>
      </c>
      <c s="34" t="s">
        <v>3321</v>
      </c>
      <c s="35" t="s">
        <v>5</v>
      </c>
      <c s="6" t="s">
        <v>3211</v>
      </c>
      <c s="36" t="s">
        <v>244</v>
      </c>
      <c s="37">
        <v>2</v>
      </c>
      <c s="36">
        <v>0</v>
      </c>
      <c s="36">
        <f>ROUND(G692*H692,6)</f>
      </c>
      <c r="L692" s="38">
        <v>0</v>
      </c>
      <c s="32">
        <f>ROUND(ROUND(L692,2)*ROUND(G692,3),2)</f>
      </c>
      <c s="36" t="s">
        <v>55</v>
      </c>
      <c>
        <f>(M692*21)/100</f>
      </c>
      <c t="s">
        <v>28</v>
      </c>
    </row>
    <row r="693" spans="1:5" ht="12.75">
      <c r="A693" s="35" t="s">
        <v>56</v>
      </c>
      <c r="E693" s="39" t="s">
        <v>3211</v>
      </c>
    </row>
    <row r="694" spans="1:5" ht="25.5">
      <c r="A694" s="35" t="s">
        <v>57</v>
      </c>
      <c r="E694" s="40" t="s">
        <v>3093</v>
      </c>
    </row>
    <row r="695" spans="1:5" ht="12.75">
      <c r="A695" t="s">
        <v>59</v>
      </c>
      <c r="E695" s="39" t="s">
        <v>5</v>
      </c>
    </row>
    <row r="696" spans="1:16" ht="12.75">
      <c r="A696" t="s">
        <v>50</v>
      </c>
      <c s="34" t="s">
        <v>1055</v>
      </c>
      <c s="34" t="s">
        <v>3322</v>
      </c>
      <c s="35" t="s">
        <v>5</v>
      </c>
      <c s="6" t="s">
        <v>3323</v>
      </c>
      <c s="36" t="s">
        <v>244</v>
      </c>
      <c s="37">
        <v>2</v>
      </c>
      <c s="36">
        <v>0</v>
      </c>
      <c s="36">
        <f>ROUND(G696*H696,6)</f>
      </c>
      <c r="L696" s="38">
        <v>0</v>
      </c>
      <c s="32">
        <f>ROUND(ROUND(L696,2)*ROUND(G696,3),2)</f>
      </c>
      <c s="36" t="s">
        <v>55</v>
      </c>
      <c>
        <f>(M696*21)/100</f>
      </c>
      <c t="s">
        <v>28</v>
      </c>
    </row>
    <row r="697" spans="1:5" ht="12.75">
      <c r="A697" s="35" t="s">
        <v>56</v>
      </c>
      <c r="E697" s="39" t="s">
        <v>3323</v>
      </c>
    </row>
    <row r="698" spans="1:5" ht="25.5">
      <c r="A698" s="35" t="s">
        <v>57</v>
      </c>
      <c r="E698" s="40" t="s">
        <v>2990</v>
      </c>
    </row>
    <row r="699" spans="1:5" ht="12.75">
      <c r="A699" t="s">
        <v>59</v>
      </c>
      <c r="E699" s="39" t="s">
        <v>5</v>
      </c>
    </row>
    <row r="700" spans="1:16" ht="12.75">
      <c r="A700" t="s">
        <v>50</v>
      </c>
      <c s="34" t="s">
        <v>1059</v>
      </c>
      <c s="34" t="s">
        <v>3324</v>
      </c>
      <c s="35" t="s">
        <v>5</v>
      </c>
      <c s="6" t="s">
        <v>3222</v>
      </c>
      <c s="36" t="s">
        <v>126</v>
      </c>
      <c s="37">
        <v>45</v>
      </c>
      <c s="36">
        <v>0</v>
      </c>
      <c s="36">
        <f>ROUND(G700*H700,6)</f>
      </c>
      <c r="L700" s="38">
        <v>0</v>
      </c>
      <c s="32">
        <f>ROUND(ROUND(L700,2)*ROUND(G700,3),2)</f>
      </c>
      <c s="36" t="s">
        <v>55</v>
      </c>
      <c>
        <f>(M700*21)/100</f>
      </c>
      <c t="s">
        <v>28</v>
      </c>
    </row>
    <row r="701" spans="1:5" ht="12.75">
      <c r="A701" s="35" t="s">
        <v>56</v>
      </c>
      <c r="E701" s="39" t="s">
        <v>3222</v>
      </c>
    </row>
    <row r="702" spans="1:5" ht="25.5">
      <c r="A702" s="35" t="s">
        <v>57</v>
      </c>
      <c r="E702" s="40" t="s">
        <v>3325</v>
      </c>
    </row>
    <row r="703" spans="1:5" ht="12.75">
      <c r="A703" t="s">
        <v>59</v>
      </c>
      <c r="E703" s="39" t="s">
        <v>5</v>
      </c>
    </row>
    <row r="704" spans="1:16" ht="12.75">
      <c r="A704" t="s">
        <v>50</v>
      </c>
      <c s="34" t="s">
        <v>906</v>
      </c>
      <c s="34" t="s">
        <v>3326</v>
      </c>
      <c s="35" t="s">
        <v>5</v>
      </c>
      <c s="6" t="s">
        <v>3178</v>
      </c>
      <c s="36" t="s">
        <v>1905</v>
      </c>
      <c s="37">
        <v>12</v>
      </c>
      <c s="36">
        <v>0</v>
      </c>
      <c s="36">
        <f>ROUND(G704*H704,6)</f>
      </c>
      <c r="L704" s="38">
        <v>0</v>
      </c>
      <c s="32">
        <f>ROUND(ROUND(L704,2)*ROUND(G704,3),2)</f>
      </c>
      <c s="36" t="s">
        <v>55</v>
      </c>
      <c>
        <f>(M704*21)/100</f>
      </c>
      <c t="s">
        <v>28</v>
      </c>
    </row>
    <row r="705" spans="1:5" ht="12.75">
      <c r="A705" s="35" t="s">
        <v>56</v>
      </c>
      <c r="E705" s="39" t="s">
        <v>3178</v>
      </c>
    </row>
    <row r="706" spans="1:5" ht="25.5">
      <c r="A706" s="35" t="s">
        <v>57</v>
      </c>
      <c r="E706" s="40" t="s">
        <v>2985</v>
      </c>
    </row>
    <row r="707" spans="1:5" ht="12.75">
      <c r="A707" t="s">
        <v>59</v>
      </c>
      <c r="E707" s="39" t="s">
        <v>5</v>
      </c>
    </row>
    <row r="708" spans="1:16" ht="12.75">
      <c r="A708" t="s">
        <v>50</v>
      </c>
      <c s="34" t="s">
        <v>920</v>
      </c>
      <c s="34" t="s">
        <v>3327</v>
      </c>
      <c s="35" t="s">
        <v>5</v>
      </c>
      <c s="6" t="s">
        <v>3181</v>
      </c>
      <c s="36" t="s">
        <v>1905</v>
      </c>
      <c s="37">
        <v>16</v>
      </c>
      <c s="36">
        <v>0</v>
      </c>
      <c s="36">
        <f>ROUND(G708*H708,6)</f>
      </c>
      <c r="L708" s="38">
        <v>0</v>
      </c>
      <c s="32">
        <f>ROUND(ROUND(L708,2)*ROUND(G708,3),2)</f>
      </c>
      <c s="36" t="s">
        <v>55</v>
      </c>
      <c>
        <f>(M708*21)/100</f>
      </c>
      <c t="s">
        <v>28</v>
      </c>
    </row>
    <row r="709" spans="1:5" ht="12.75">
      <c r="A709" s="35" t="s">
        <v>56</v>
      </c>
      <c r="E709" s="39" t="s">
        <v>3181</v>
      </c>
    </row>
    <row r="710" spans="1:5" ht="25.5">
      <c r="A710" s="35" t="s">
        <v>57</v>
      </c>
      <c r="E710" s="40" t="s">
        <v>3285</v>
      </c>
    </row>
    <row r="711" spans="1:5" ht="12.75">
      <c r="A711" t="s">
        <v>59</v>
      </c>
      <c r="E711" s="39" t="s">
        <v>5</v>
      </c>
    </row>
    <row r="712" spans="1:16" ht="12.75">
      <c r="A712" t="s">
        <v>50</v>
      </c>
      <c s="34" t="s">
        <v>1305</v>
      </c>
      <c s="34" t="s">
        <v>3328</v>
      </c>
      <c s="35" t="s">
        <v>5</v>
      </c>
      <c s="6" t="s">
        <v>3229</v>
      </c>
      <c s="36" t="s">
        <v>1905</v>
      </c>
      <c s="37">
        <v>10</v>
      </c>
      <c s="36">
        <v>0</v>
      </c>
      <c s="36">
        <f>ROUND(G712*H712,6)</f>
      </c>
      <c r="L712" s="38">
        <v>0</v>
      </c>
      <c s="32">
        <f>ROUND(ROUND(L712,2)*ROUND(G712,3),2)</f>
      </c>
      <c s="36" t="s">
        <v>55</v>
      </c>
      <c>
        <f>(M712*21)/100</f>
      </c>
      <c t="s">
        <v>28</v>
      </c>
    </row>
    <row r="713" spans="1:5" ht="12.75">
      <c r="A713" s="35" t="s">
        <v>56</v>
      </c>
      <c r="E713" s="39" t="s">
        <v>3229</v>
      </c>
    </row>
    <row r="714" spans="1:5" ht="25.5">
      <c r="A714" s="35" t="s">
        <v>57</v>
      </c>
      <c r="E714" s="40" t="s">
        <v>3294</v>
      </c>
    </row>
    <row r="715" spans="1:5" ht="12.75">
      <c r="A715" t="s">
        <v>59</v>
      </c>
      <c r="E715" s="39" t="s">
        <v>5</v>
      </c>
    </row>
    <row r="716" spans="1:16" ht="12.75">
      <c r="A716" t="s">
        <v>50</v>
      </c>
      <c s="34" t="s">
        <v>1063</v>
      </c>
      <c s="34" t="s">
        <v>3329</v>
      </c>
      <c s="35" t="s">
        <v>5</v>
      </c>
      <c s="6" t="s">
        <v>3232</v>
      </c>
      <c s="36" t="s">
        <v>244</v>
      </c>
      <c s="37">
        <v>6</v>
      </c>
      <c s="36">
        <v>0</v>
      </c>
      <c s="36">
        <f>ROUND(G716*H716,6)</f>
      </c>
      <c r="L716" s="38">
        <v>0</v>
      </c>
      <c s="32">
        <f>ROUND(ROUND(L716,2)*ROUND(G716,3),2)</f>
      </c>
      <c s="36" t="s">
        <v>55</v>
      </c>
      <c>
        <f>(M716*21)/100</f>
      </c>
      <c t="s">
        <v>28</v>
      </c>
    </row>
    <row r="717" spans="1:5" ht="12.75">
      <c r="A717" s="35" t="s">
        <v>56</v>
      </c>
      <c r="E717" s="39" t="s">
        <v>3232</v>
      </c>
    </row>
    <row r="718" spans="1:5" ht="25.5">
      <c r="A718" s="35" t="s">
        <v>57</v>
      </c>
      <c r="E718" s="40" t="s">
        <v>3122</v>
      </c>
    </row>
    <row r="719" spans="1:5" ht="12.75">
      <c r="A719" t="s">
        <v>59</v>
      </c>
      <c r="E719" s="39" t="s">
        <v>5</v>
      </c>
    </row>
    <row r="720" spans="1:16" ht="12.75">
      <c r="A720" t="s">
        <v>50</v>
      </c>
      <c s="34" t="s">
        <v>1314</v>
      </c>
      <c s="34" t="s">
        <v>3330</v>
      </c>
      <c s="35" t="s">
        <v>5</v>
      </c>
      <c s="6" t="s">
        <v>3191</v>
      </c>
      <c s="36" t="s">
        <v>244</v>
      </c>
      <c s="37">
        <v>8</v>
      </c>
      <c s="36">
        <v>0</v>
      </c>
      <c s="36">
        <f>ROUND(G720*H720,6)</f>
      </c>
      <c r="L720" s="38">
        <v>0</v>
      </c>
      <c s="32">
        <f>ROUND(ROUND(L720,2)*ROUND(G720,3),2)</f>
      </c>
      <c s="36" t="s">
        <v>55</v>
      </c>
      <c>
        <f>(M720*21)/100</f>
      </c>
      <c t="s">
        <v>28</v>
      </c>
    </row>
    <row r="721" spans="1:5" ht="12.75">
      <c r="A721" s="35" t="s">
        <v>56</v>
      </c>
      <c r="E721" s="39" t="s">
        <v>3191</v>
      </c>
    </row>
    <row r="722" spans="1:5" ht="25.5">
      <c r="A722" s="35" t="s">
        <v>57</v>
      </c>
      <c r="E722" s="40" t="s">
        <v>2974</v>
      </c>
    </row>
    <row r="723" spans="1:5" ht="12.75">
      <c r="A723" t="s">
        <v>59</v>
      </c>
      <c r="E723" s="39" t="s">
        <v>5</v>
      </c>
    </row>
    <row r="724" spans="1:16" ht="12.75">
      <c r="A724" t="s">
        <v>50</v>
      </c>
      <c s="34" t="s">
        <v>1317</v>
      </c>
      <c s="34" t="s">
        <v>3331</v>
      </c>
      <c s="35" t="s">
        <v>5</v>
      </c>
      <c s="6" t="s">
        <v>3332</v>
      </c>
      <c s="36" t="s">
        <v>244</v>
      </c>
      <c s="37">
        <v>2</v>
      </c>
      <c s="36">
        <v>0</v>
      </c>
      <c s="36">
        <f>ROUND(G724*H724,6)</f>
      </c>
      <c r="L724" s="38">
        <v>0</v>
      </c>
      <c s="32">
        <f>ROUND(ROUND(L724,2)*ROUND(G724,3),2)</f>
      </c>
      <c s="36" t="s">
        <v>55</v>
      </c>
      <c>
        <f>(M724*21)/100</f>
      </c>
      <c t="s">
        <v>28</v>
      </c>
    </row>
    <row r="725" spans="1:5" ht="12.75">
      <c r="A725" s="35" t="s">
        <v>56</v>
      </c>
      <c r="E725" s="39" t="s">
        <v>3332</v>
      </c>
    </row>
    <row r="726" spans="1:5" ht="25.5">
      <c r="A726" s="35" t="s">
        <v>57</v>
      </c>
      <c r="E726" s="40" t="s">
        <v>2990</v>
      </c>
    </row>
    <row r="727" spans="1:5" ht="12.75">
      <c r="A727" t="s">
        <v>59</v>
      </c>
      <c r="E727" s="39" t="s">
        <v>5</v>
      </c>
    </row>
    <row r="728" spans="1:16" ht="25.5">
      <c r="A728" t="s">
        <v>50</v>
      </c>
      <c s="34" t="s">
        <v>1321</v>
      </c>
      <c s="34" t="s">
        <v>3333</v>
      </c>
      <c s="35" t="s">
        <v>5</v>
      </c>
      <c s="6" t="s">
        <v>3010</v>
      </c>
      <c s="36" t="s">
        <v>244</v>
      </c>
      <c s="37">
        <v>1</v>
      </c>
      <c s="36">
        <v>0</v>
      </c>
      <c s="36">
        <f>ROUND(G728*H728,6)</f>
      </c>
      <c r="L728" s="38">
        <v>0</v>
      </c>
      <c s="32">
        <f>ROUND(ROUND(L728,2)*ROUND(G728,3),2)</f>
      </c>
      <c s="36" t="s">
        <v>55</v>
      </c>
      <c>
        <f>(M728*21)/100</f>
      </c>
      <c t="s">
        <v>28</v>
      </c>
    </row>
    <row r="729" spans="1:5" ht="25.5">
      <c r="A729" s="35" t="s">
        <v>56</v>
      </c>
      <c r="E729" s="39" t="s">
        <v>3010</v>
      </c>
    </row>
    <row r="730" spans="1:5" ht="12.75">
      <c r="A730" s="35" t="s">
        <v>57</v>
      </c>
      <c r="E730" s="40" t="s">
        <v>2566</v>
      </c>
    </row>
    <row r="731" spans="1:5" ht="25.5">
      <c r="A731" t="s">
        <v>59</v>
      </c>
      <c r="E731" s="39" t="s">
        <v>3011</v>
      </c>
    </row>
    <row r="732" spans="1:16" ht="12.75">
      <c r="A732" t="s">
        <v>50</v>
      </c>
      <c s="34" t="s">
        <v>1325</v>
      </c>
      <c s="34" t="s">
        <v>3334</v>
      </c>
      <c s="35" t="s">
        <v>5</v>
      </c>
      <c s="6" t="s">
        <v>3239</v>
      </c>
      <c s="36" t="s">
        <v>244</v>
      </c>
      <c s="37">
        <v>1</v>
      </c>
      <c s="36">
        <v>0</v>
      </c>
      <c s="36">
        <f>ROUND(G732*H732,6)</f>
      </c>
      <c r="L732" s="38">
        <v>0</v>
      </c>
      <c s="32">
        <f>ROUND(ROUND(L732,2)*ROUND(G732,3),2)</f>
      </c>
      <c s="36" t="s">
        <v>55</v>
      </c>
      <c>
        <f>(M732*21)/100</f>
      </c>
      <c t="s">
        <v>28</v>
      </c>
    </row>
    <row r="733" spans="1:5" ht="12.75">
      <c r="A733" s="35" t="s">
        <v>56</v>
      </c>
      <c r="E733" s="39" t="s">
        <v>3239</v>
      </c>
    </row>
    <row r="734" spans="1:5" ht="12.75">
      <c r="A734" s="35" t="s">
        <v>57</v>
      </c>
      <c r="E734" s="40" t="s">
        <v>2566</v>
      </c>
    </row>
    <row r="735" spans="1:5" ht="25.5">
      <c r="A735" t="s">
        <v>59</v>
      </c>
      <c r="E735" s="39" t="s">
        <v>3240</v>
      </c>
    </row>
    <row r="736" spans="1:13" ht="12.75">
      <c r="A736" t="s">
        <v>47</v>
      </c>
      <c r="C736" s="31" t="s">
        <v>81</v>
      </c>
      <c r="E736" s="33" t="s">
        <v>3335</v>
      </c>
      <c r="J736" s="32">
        <f>0</f>
      </c>
      <c s="32">
        <f>0</f>
      </c>
      <c s="32">
        <f>0+L737+L741+L745+L749+L753+L757+L761+L765+L769+L773+L777+L781+L785+L789+L793+L797+L801+L805+L809+L813+L817+L821</f>
      </c>
      <c s="32">
        <f>0+M737+M741+M745+M749+M753+M757+M761+M765+M769+M773+M777+M781+M785+M789+M793+M797+M801+M805+M809+M813+M817+M821</f>
      </c>
    </row>
    <row r="737" spans="1:16" ht="25.5">
      <c r="A737" t="s">
        <v>50</v>
      </c>
      <c s="34" t="s">
        <v>1329</v>
      </c>
      <c s="34" t="s">
        <v>3336</v>
      </c>
      <c s="35" t="s">
        <v>5</v>
      </c>
      <c s="6" t="s">
        <v>3337</v>
      </c>
      <c s="36" t="s">
        <v>244</v>
      </c>
      <c s="37">
        <v>1</v>
      </c>
      <c s="36">
        <v>0</v>
      </c>
      <c s="36">
        <f>ROUND(G737*H737,6)</f>
      </c>
      <c r="L737" s="38">
        <v>0</v>
      </c>
      <c s="32">
        <f>ROUND(ROUND(L737,2)*ROUND(G737,3),2)</f>
      </c>
      <c s="36" t="s">
        <v>55</v>
      </c>
      <c>
        <f>(M737*21)/100</f>
      </c>
      <c t="s">
        <v>28</v>
      </c>
    </row>
    <row r="738" spans="1:5" ht="38.25">
      <c r="A738" s="35" t="s">
        <v>56</v>
      </c>
      <c r="E738" s="39" t="s">
        <v>3338</v>
      </c>
    </row>
    <row r="739" spans="1:5" ht="25.5">
      <c r="A739" s="35" t="s">
        <v>57</v>
      </c>
      <c r="E739" s="40" t="s">
        <v>2968</v>
      </c>
    </row>
    <row r="740" spans="1:5" ht="12.75">
      <c r="A740" t="s">
        <v>59</v>
      </c>
      <c r="E740" s="39" t="s">
        <v>5</v>
      </c>
    </row>
    <row r="741" spans="1:16" ht="12.75">
      <c r="A741" t="s">
        <v>50</v>
      </c>
      <c s="34" t="s">
        <v>1332</v>
      </c>
      <c s="34" t="s">
        <v>3339</v>
      </c>
      <c s="35" t="s">
        <v>5</v>
      </c>
      <c s="6" t="s">
        <v>3340</v>
      </c>
      <c s="36" t="s">
        <v>244</v>
      </c>
      <c s="37">
        <v>1</v>
      </c>
      <c s="36">
        <v>0</v>
      </c>
      <c s="36">
        <f>ROUND(G741*H741,6)</f>
      </c>
      <c r="L741" s="38">
        <v>0</v>
      </c>
      <c s="32">
        <f>ROUND(ROUND(L741,2)*ROUND(G741,3),2)</f>
      </c>
      <c s="36" t="s">
        <v>55</v>
      </c>
      <c>
        <f>(M741*21)/100</f>
      </c>
      <c t="s">
        <v>28</v>
      </c>
    </row>
    <row r="742" spans="1:5" ht="12.75">
      <c r="A742" s="35" t="s">
        <v>56</v>
      </c>
      <c r="E742" s="39" t="s">
        <v>3340</v>
      </c>
    </row>
    <row r="743" spans="1:5" ht="25.5">
      <c r="A743" s="35" t="s">
        <v>57</v>
      </c>
      <c r="E743" s="40" t="s">
        <v>2968</v>
      </c>
    </row>
    <row r="744" spans="1:5" ht="12.75">
      <c r="A744" t="s">
        <v>59</v>
      </c>
      <c r="E744" s="39" t="s">
        <v>5</v>
      </c>
    </row>
    <row r="745" spans="1:16" ht="12.75">
      <c r="A745" t="s">
        <v>50</v>
      </c>
      <c s="34" t="s">
        <v>1336</v>
      </c>
      <c s="34" t="s">
        <v>3341</v>
      </c>
      <c s="35" t="s">
        <v>5</v>
      </c>
      <c s="6" t="s">
        <v>2970</v>
      </c>
      <c s="36" t="s">
        <v>126</v>
      </c>
      <c s="37">
        <v>55</v>
      </c>
      <c s="36">
        <v>0</v>
      </c>
      <c s="36">
        <f>ROUND(G745*H745,6)</f>
      </c>
      <c r="L745" s="38">
        <v>0</v>
      </c>
      <c s="32">
        <f>ROUND(ROUND(L745,2)*ROUND(G745,3),2)</f>
      </c>
      <c s="36" t="s">
        <v>55</v>
      </c>
      <c>
        <f>(M745*21)/100</f>
      </c>
      <c t="s">
        <v>28</v>
      </c>
    </row>
    <row r="746" spans="1:5" ht="12.75">
      <c r="A746" s="35" t="s">
        <v>56</v>
      </c>
      <c r="E746" s="39" t="s">
        <v>2970</v>
      </c>
    </row>
    <row r="747" spans="1:5" ht="63.75">
      <c r="A747" s="35" t="s">
        <v>57</v>
      </c>
      <c r="E747" s="40" t="s">
        <v>3342</v>
      </c>
    </row>
    <row r="748" spans="1:5" ht="12.75">
      <c r="A748" t="s">
        <v>59</v>
      </c>
      <c r="E748" s="39" t="s">
        <v>5</v>
      </c>
    </row>
    <row r="749" spans="1:16" ht="12.75">
      <c r="A749" t="s">
        <v>50</v>
      </c>
      <c s="34" t="s">
        <v>1339</v>
      </c>
      <c s="34" t="s">
        <v>3343</v>
      </c>
      <c s="35" t="s">
        <v>5</v>
      </c>
      <c s="6" t="s">
        <v>3283</v>
      </c>
      <c s="36" t="s">
        <v>1905</v>
      </c>
      <c s="37">
        <v>14</v>
      </c>
      <c s="36">
        <v>0</v>
      </c>
      <c s="36">
        <f>ROUND(G749*H749,6)</f>
      </c>
      <c r="L749" s="38">
        <v>0</v>
      </c>
      <c s="32">
        <f>ROUND(ROUND(L749,2)*ROUND(G749,3),2)</f>
      </c>
      <c s="36" t="s">
        <v>55</v>
      </c>
      <c>
        <f>(M749*21)/100</f>
      </c>
      <c t="s">
        <v>28</v>
      </c>
    </row>
    <row r="750" spans="1:5" ht="12.75">
      <c r="A750" s="35" t="s">
        <v>56</v>
      </c>
      <c r="E750" s="39" t="s">
        <v>3283</v>
      </c>
    </row>
    <row r="751" spans="1:5" ht="25.5">
      <c r="A751" s="35" t="s">
        <v>57</v>
      </c>
      <c r="E751" s="40" t="s">
        <v>3303</v>
      </c>
    </row>
    <row r="752" spans="1:5" ht="12.75">
      <c r="A752" t="s">
        <v>59</v>
      </c>
      <c r="E752" s="39" t="s">
        <v>5</v>
      </c>
    </row>
    <row r="753" spans="1:16" ht="12.75">
      <c r="A753" t="s">
        <v>50</v>
      </c>
      <c s="34" t="s">
        <v>1342</v>
      </c>
      <c s="34" t="s">
        <v>3344</v>
      </c>
      <c s="35" t="s">
        <v>5</v>
      </c>
      <c s="6" t="s">
        <v>3345</v>
      </c>
      <c s="36" t="s">
        <v>1905</v>
      </c>
      <c s="37">
        <v>5</v>
      </c>
      <c s="36">
        <v>0</v>
      </c>
      <c s="36">
        <f>ROUND(G753*H753,6)</f>
      </c>
      <c r="L753" s="38">
        <v>0</v>
      </c>
      <c s="32">
        <f>ROUND(ROUND(L753,2)*ROUND(G753,3),2)</f>
      </c>
      <c s="36" t="s">
        <v>55</v>
      </c>
      <c>
        <f>(M753*21)/100</f>
      </c>
      <c t="s">
        <v>28</v>
      </c>
    </row>
    <row r="754" spans="1:5" ht="12.75">
      <c r="A754" s="35" t="s">
        <v>56</v>
      </c>
      <c r="E754" s="39" t="s">
        <v>3345</v>
      </c>
    </row>
    <row r="755" spans="1:5" ht="25.5">
      <c r="A755" s="35" t="s">
        <v>57</v>
      </c>
      <c r="E755" s="40" t="s">
        <v>3346</v>
      </c>
    </row>
    <row r="756" spans="1:5" ht="12.75">
      <c r="A756" t="s">
        <v>59</v>
      </c>
      <c r="E756" s="39" t="s">
        <v>5</v>
      </c>
    </row>
    <row r="757" spans="1:16" ht="12.75">
      <c r="A757" t="s">
        <v>50</v>
      </c>
      <c s="34" t="s">
        <v>1716</v>
      </c>
      <c s="34" t="s">
        <v>3347</v>
      </c>
      <c s="35" t="s">
        <v>5</v>
      </c>
      <c s="6" t="s">
        <v>3318</v>
      </c>
      <c s="36" t="s">
        <v>1905</v>
      </c>
      <c s="37">
        <v>6</v>
      </c>
      <c s="36">
        <v>0</v>
      </c>
      <c s="36">
        <f>ROUND(G757*H757,6)</f>
      </c>
      <c r="L757" s="38">
        <v>0</v>
      </c>
      <c s="32">
        <f>ROUND(ROUND(L757,2)*ROUND(G757,3),2)</f>
      </c>
      <c s="36" t="s">
        <v>55</v>
      </c>
      <c>
        <f>(M757*21)/100</f>
      </c>
      <c t="s">
        <v>28</v>
      </c>
    </row>
    <row r="758" spans="1:5" ht="12.75">
      <c r="A758" s="35" t="s">
        <v>56</v>
      </c>
      <c r="E758" s="39" t="s">
        <v>3318</v>
      </c>
    </row>
    <row r="759" spans="1:5" ht="25.5">
      <c r="A759" s="35" t="s">
        <v>57</v>
      </c>
      <c r="E759" s="40" t="s">
        <v>3122</v>
      </c>
    </row>
    <row r="760" spans="1:5" ht="12.75">
      <c r="A760" t="s">
        <v>59</v>
      </c>
      <c r="E760" s="39" t="s">
        <v>5</v>
      </c>
    </row>
    <row r="761" spans="1:16" ht="12.75">
      <c r="A761" t="s">
        <v>50</v>
      </c>
      <c s="34" t="s">
        <v>1718</v>
      </c>
      <c s="34" t="s">
        <v>3348</v>
      </c>
      <c s="35" t="s">
        <v>5</v>
      </c>
      <c s="6" t="s">
        <v>3207</v>
      </c>
      <c s="36" t="s">
        <v>1905</v>
      </c>
      <c s="37">
        <v>11</v>
      </c>
      <c s="36">
        <v>0</v>
      </c>
      <c s="36">
        <f>ROUND(G761*H761,6)</f>
      </c>
      <c r="L761" s="38">
        <v>0</v>
      </c>
      <c s="32">
        <f>ROUND(ROUND(L761,2)*ROUND(G761,3),2)</f>
      </c>
      <c s="36" t="s">
        <v>55</v>
      </c>
      <c>
        <f>(M761*21)/100</f>
      </c>
      <c t="s">
        <v>28</v>
      </c>
    </row>
    <row r="762" spans="1:5" ht="12.75">
      <c r="A762" s="35" t="s">
        <v>56</v>
      </c>
      <c r="E762" s="39" t="s">
        <v>3207</v>
      </c>
    </row>
    <row r="763" spans="1:5" ht="25.5">
      <c r="A763" s="35" t="s">
        <v>57</v>
      </c>
      <c r="E763" s="40" t="s">
        <v>3349</v>
      </c>
    </row>
    <row r="764" spans="1:5" ht="12.75">
      <c r="A764" t="s">
        <v>59</v>
      </c>
      <c r="E764" s="39" t="s">
        <v>5</v>
      </c>
    </row>
    <row r="765" spans="1:16" ht="12.75">
      <c r="A765" t="s">
        <v>50</v>
      </c>
      <c s="34" t="s">
        <v>1720</v>
      </c>
      <c s="34" t="s">
        <v>3350</v>
      </c>
      <c s="35" t="s">
        <v>5</v>
      </c>
      <c s="6" t="s">
        <v>3289</v>
      </c>
      <c s="36" t="s">
        <v>1905</v>
      </c>
      <c s="37">
        <v>24</v>
      </c>
      <c s="36">
        <v>0</v>
      </c>
      <c s="36">
        <f>ROUND(G765*H765,6)</f>
      </c>
      <c r="L765" s="38">
        <v>0</v>
      </c>
      <c s="32">
        <f>ROUND(ROUND(L765,2)*ROUND(G765,3),2)</f>
      </c>
      <c s="36" t="s">
        <v>55</v>
      </c>
      <c>
        <f>(M765*21)/100</f>
      </c>
      <c t="s">
        <v>28</v>
      </c>
    </row>
    <row r="766" spans="1:5" ht="12.75">
      <c r="A766" s="35" t="s">
        <v>56</v>
      </c>
      <c r="E766" s="39" t="s">
        <v>3289</v>
      </c>
    </row>
    <row r="767" spans="1:5" ht="25.5">
      <c r="A767" s="35" t="s">
        <v>57</v>
      </c>
      <c r="E767" s="40" t="s">
        <v>3320</v>
      </c>
    </row>
    <row r="768" spans="1:5" ht="12.75">
      <c r="A768" t="s">
        <v>59</v>
      </c>
      <c r="E768" s="39" t="s">
        <v>5</v>
      </c>
    </row>
    <row r="769" spans="1:16" ht="12.75">
      <c r="A769" t="s">
        <v>50</v>
      </c>
      <c s="34" t="s">
        <v>1723</v>
      </c>
      <c s="34" t="s">
        <v>3351</v>
      </c>
      <c s="35" t="s">
        <v>5</v>
      </c>
      <c s="6" t="s">
        <v>3211</v>
      </c>
      <c s="36" t="s">
        <v>244</v>
      </c>
      <c s="37">
        <v>3</v>
      </c>
      <c s="36">
        <v>0</v>
      </c>
      <c s="36">
        <f>ROUND(G769*H769,6)</f>
      </c>
      <c r="L769" s="38">
        <v>0</v>
      </c>
      <c s="32">
        <f>ROUND(ROUND(L769,2)*ROUND(G769,3),2)</f>
      </c>
      <c s="36" t="s">
        <v>55</v>
      </c>
      <c>
        <f>(M769*21)/100</f>
      </c>
      <c t="s">
        <v>28</v>
      </c>
    </row>
    <row r="770" spans="1:5" ht="12.75">
      <c r="A770" s="35" t="s">
        <v>56</v>
      </c>
      <c r="E770" s="39" t="s">
        <v>3211</v>
      </c>
    </row>
    <row r="771" spans="1:5" ht="25.5">
      <c r="A771" s="35" t="s">
        <v>57</v>
      </c>
      <c r="E771" s="40" t="s">
        <v>3352</v>
      </c>
    </row>
    <row r="772" spans="1:5" ht="12.75">
      <c r="A772" t="s">
        <v>59</v>
      </c>
      <c r="E772" s="39" t="s">
        <v>5</v>
      </c>
    </row>
    <row r="773" spans="1:16" ht="12.75">
      <c r="A773" t="s">
        <v>50</v>
      </c>
      <c s="34" t="s">
        <v>1725</v>
      </c>
      <c s="34" t="s">
        <v>3353</v>
      </c>
      <c s="35" t="s">
        <v>5</v>
      </c>
      <c s="6" t="s">
        <v>3323</v>
      </c>
      <c s="36" t="s">
        <v>244</v>
      </c>
      <c s="37">
        <v>3</v>
      </c>
      <c s="36">
        <v>0</v>
      </c>
      <c s="36">
        <f>ROUND(G773*H773,6)</f>
      </c>
      <c r="L773" s="38">
        <v>0</v>
      </c>
      <c s="32">
        <f>ROUND(ROUND(L773,2)*ROUND(G773,3),2)</f>
      </c>
      <c s="36" t="s">
        <v>55</v>
      </c>
      <c>
        <f>(M773*21)/100</f>
      </c>
      <c t="s">
        <v>28</v>
      </c>
    </row>
    <row r="774" spans="1:5" ht="12.75">
      <c r="A774" s="35" t="s">
        <v>56</v>
      </c>
      <c r="E774" s="39" t="s">
        <v>3323</v>
      </c>
    </row>
    <row r="775" spans="1:5" ht="25.5">
      <c r="A775" s="35" t="s">
        <v>57</v>
      </c>
      <c r="E775" s="40" t="s">
        <v>3354</v>
      </c>
    </row>
    <row r="776" spans="1:5" ht="12.75">
      <c r="A776" t="s">
        <v>59</v>
      </c>
      <c r="E776" s="39" t="s">
        <v>5</v>
      </c>
    </row>
    <row r="777" spans="1:16" ht="12.75">
      <c r="A777" t="s">
        <v>50</v>
      </c>
      <c s="34" t="s">
        <v>1728</v>
      </c>
      <c s="34" t="s">
        <v>3355</v>
      </c>
      <c s="35" t="s">
        <v>5</v>
      </c>
      <c s="6" t="s">
        <v>3356</v>
      </c>
      <c s="36" t="s">
        <v>244</v>
      </c>
      <c s="37">
        <v>1</v>
      </c>
      <c s="36">
        <v>0</v>
      </c>
      <c s="36">
        <f>ROUND(G777*H777,6)</f>
      </c>
      <c r="L777" s="38">
        <v>0</v>
      </c>
      <c s="32">
        <f>ROUND(ROUND(L777,2)*ROUND(G777,3),2)</f>
      </c>
      <c s="36" t="s">
        <v>55</v>
      </c>
      <c>
        <f>(M777*21)/100</f>
      </c>
      <c t="s">
        <v>28</v>
      </c>
    </row>
    <row r="778" spans="1:5" ht="12.75">
      <c r="A778" s="35" t="s">
        <v>56</v>
      </c>
      <c r="E778" s="39" t="s">
        <v>3356</v>
      </c>
    </row>
    <row r="779" spans="1:5" ht="25.5">
      <c r="A779" s="35" t="s">
        <v>57</v>
      </c>
      <c r="E779" s="40" t="s">
        <v>3018</v>
      </c>
    </row>
    <row r="780" spans="1:5" ht="12.75">
      <c r="A780" t="s">
        <v>59</v>
      </c>
      <c r="E780" s="39" t="s">
        <v>5</v>
      </c>
    </row>
    <row r="781" spans="1:16" ht="12.75">
      <c r="A781" t="s">
        <v>50</v>
      </c>
      <c s="34" t="s">
        <v>1730</v>
      </c>
      <c s="34" t="s">
        <v>3357</v>
      </c>
      <c s="35" t="s">
        <v>5</v>
      </c>
      <c s="6" t="s">
        <v>3222</v>
      </c>
      <c s="36" t="s">
        <v>126</v>
      </c>
      <c s="37">
        <v>75</v>
      </c>
      <c s="36">
        <v>0</v>
      </c>
      <c s="36">
        <f>ROUND(G781*H781,6)</f>
      </c>
      <c r="L781" s="38">
        <v>0</v>
      </c>
      <c s="32">
        <f>ROUND(ROUND(L781,2)*ROUND(G781,3),2)</f>
      </c>
      <c s="36" t="s">
        <v>55</v>
      </c>
      <c>
        <f>(M781*21)/100</f>
      </c>
      <c t="s">
        <v>28</v>
      </c>
    </row>
    <row r="782" spans="1:5" ht="12.75">
      <c r="A782" s="35" t="s">
        <v>56</v>
      </c>
      <c r="E782" s="39" t="s">
        <v>3222</v>
      </c>
    </row>
    <row r="783" spans="1:5" ht="25.5">
      <c r="A783" s="35" t="s">
        <v>57</v>
      </c>
      <c r="E783" s="40" t="s">
        <v>3358</v>
      </c>
    </row>
    <row r="784" spans="1:5" ht="12.75">
      <c r="A784" t="s">
        <v>59</v>
      </c>
      <c r="E784" s="39" t="s">
        <v>5</v>
      </c>
    </row>
    <row r="785" spans="1:16" ht="12.75">
      <c r="A785" t="s">
        <v>50</v>
      </c>
      <c s="34" t="s">
        <v>1733</v>
      </c>
      <c s="34" t="s">
        <v>3359</v>
      </c>
      <c s="35" t="s">
        <v>5</v>
      </c>
      <c s="6" t="s">
        <v>3178</v>
      </c>
      <c s="36" t="s">
        <v>1905</v>
      </c>
      <c s="37">
        <v>12</v>
      </c>
      <c s="36">
        <v>0</v>
      </c>
      <c s="36">
        <f>ROUND(G785*H785,6)</f>
      </c>
      <c r="L785" s="38">
        <v>0</v>
      </c>
      <c s="32">
        <f>ROUND(ROUND(L785,2)*ROUND(G785,3),2)</f>
      </c>
      <c s="36" t="s">
        <v>55</v>
      </c>
      <c>
        <f>(M785*21)/100</f>
      </c>
      <c t="s">
        <v>28</v>
      </c>
    </row>
    <row r="786" spans="1:5" ht="12.75">
      <c r="A786" s="35" t="s">
        <v>56</v>
      </c>
      <c r="E786" s="39" t="s">
        <v>3178</v>
      </c>
    </row>
    <row r="787" spans="1:5" ht="25.5">
      <c r="A787" s="35" t="s">
        <v>57</v>
      </c>
      <c r="E787" s="40" t="s">
        <v>2985</v>
      </c>
    </row>
    <row r="788" spans="1:5" ht="12.75">
      <c r="A788" t="s">
        <v>59</v>
      </c>
      <c r="E788" s="39" t="s">
        <v>5</v>
      </c>
    </row>
    <row r="789" spans="1:16" ht="12.75">
      <c r="A789" t="s">
        <v>50</v>
      </c>
      <c s="34" t="s">
        <v>1737</v>
      </c>
      <c s="34" t="s">
        <v>3360</v>
      </c>
      <c s="35" t="s">
        <v>5</v>
      </c>
      <c s="6" t="s">
        <v>3181</v>
      </c>
      <c s="36" t="s">
        <v>1905</v>
      </c>
      <c s="37">
        <v>56</v>
      </c>
      <c s="36">
        <v>0</v>
      </c>
      <c s="36">
        <f>ROUND(G789*H789,6)</f>
      </c>
      <c r="L789" s="38">
        <v>0</v>
      </c>
      <c s="32">
        <f>ROUND(ROUND(L789,2)*ROUND(G789,3),2)</f>
      </c>
      <c s="36" t="s">
        <v>55</v>
      </c>
      <c>
        <f>(M789*21)/100</f>
      </c>
      <c t="s">
        <v>28</v>
      </c>
    </row>
    <row r="790" spans="1:5" ht="12.75">
      <c r="A790" s="35" t="s">
        <v>56</v>
      </c>
      <c r="E790" s="39" t="s">
        <v>3181</v>
      </c>
    </row>
    <row r="791" spans="1:5" ht="25.5">
      <c r="A791" s="35" t="s">
        <v>57</v>
      </c>
      <c r="E791" s="40" t="s">
        <v>3361</v>
      </c>
    </row>
    <row r="792" spans="1:5" ht="12.75">
      <c r="A792" t="s">
        <v>59</v>
      </c>
      <c r="E792" s="39" t="s">
        <v>5</v>
      </c>
    </row>
    <row r="793" spans="1:16" ht="12.75">
      <c r="A793" t="s">
        <v>50</v>
      </c>
      <c s="34" t="s">
        <v>1739</v>
      </c>
      <c s="34" t="s">
        <v>3362</v>
      </c>
      <c s="35" t="s">
        <v>5</v>
      </c>
      <c s="6" t="s">
        <v>3229</v>
      </c>
      <c s="36" t="s">
        <v>1905</v>
      </c>
      <c s="37">
        <v>10</v>
      </c>
      <c s="36">
        <v>0</v>
      </c>
      <c s="36">
        <f>ROUND(G793*H793,6)</f>
      </c>
      <c r="L793" s="38">
        <v>0</v>
      </c>
      <c s="32">
        <f>ROUND(ROUND(L793,2)*ROUND(G793,3),2)</f>
      </c>
      <c s="36" t="s">
        <v>55</v>
      </c>
      <c>
        <f>(M793*21)/100</f>
      </c>
      <c t="s">
        <v>28</v>
      </c>
    </row>
    <row r="794" spans="1:5" ht="12.75">
      <c r="A794" s="35" t="s">
        <v>56</v>
      </c>
      <c r="E794" s="39" t="s">
        <v>3229</v>
      </c>
    </row>
    <row r="795" spans="1:5" ht="25.5">
      <c r="A795" s="35" t="s">
        <v>57</v>
      </c>
      <c r="E795" s="40" t="s">
        <v>3294</v>
      </c>
    </row>
    <row r="796" spans="1:5" ht="12.75">
      <c r="A796" t="s">
        <v>59</v>
      </c>
      <c r="E796" s="39" t="s">
        <v>5</v>
      </c>
    </row>
    <row r="797" spans="1:16" ht="12.75">
      <c r="A797" t="s">
        <v>50</v>
      </c>
      <c s="34" t="s">
        <v>1346</v>
      </c>
      <c s="34" t="s">
        <v>3363</v>
      </c>
      <c s="35" t="s">
        <v>5</v>
      </c>
      <c s="6" t="s">
        <v>3232</v>
      </c>
      <c s="36" t="s">
        <v>244</v>
      </c>
      <c s="37">
        <v>2</v>
      </c>
      <c s="36">
        <v>0</v>
      </c>
      <c s="36">
        <f>ROUND(G797*H797,6)</f>
      </c>
      <c r="L797" s="38">
        <v>0</v>
      </c>
      <c s="32">
        <f>ROUND(ROUND(L797,2)*ROUND(G797,3),2)</f>
      </c>
      <c s="36" t="s">
        <v>55</v>
      </c>
      <c>
        <f>(M797*21)/100</f>
      </c>
      <c t="s">
        <v>28</v>
      </c>
    </row>
    <row r="798" spans="1:5" ht="12.75">
      <c r="A798" s="35" t="s">
        <v>56</v>
      </c>
      <c r="E798" s="39" t="s">
        <v>3232</v>
      </c>
    </row>
    <row r="799" spans="1:5" ht="25.5">
      <c r="A799" s="35" t="s">
        <v>57</v>
      </c>
      <c r="E799" s="40" t="s">
        <v>2990</v>
      </c>
    </row>
    <row r="800" spans="1:5" ht="12.75">
      <c r="A800" t="s">
        <v>59</v>
      </c>
      <c r="E800" s="39" t="s">
        <v>5</v>
      </c>
    </row>
    <row r="801" spans="1:16" ht="12.75">
      <c r="A801" t="s">
        <v>50</v>
      </c>
      <c s="34" t="s">
        <v>1351</v>
      </c>
      <c s="34" t="s">
        <v>3364</v>
      </c>
      <c s="35" t="s">
        <v>5</v>
      </c>
      <c s="6" t="s">
        <v>3189</v>
      </c>
      <c s="36" t="s">
        <v>244</v>
      </c>
      <c s="37">
        <v>4</v>
      </c>
      <c s="36">
        <v>0</v>
      </c>
      <c s="36">
        <f>ROUND(G801*H801,6)</f>
      </c>
      <c r="L801" s="38">
        <v>0</v>
      </c>
      <c s="32">
        <f>ROUND(ROUND(L801,2)*ROUND(G801,3),2)</f>
      </c>
      <c s="36" t="s">
        <v>55</v>
      </c>
      <c>
        <f>(M801*21)/100</f>
      </c>
      <c t="s">
        <v>28</v>
      </c>
    </row>
    <row r="802" spans="1:5" ht="12.75">
      <c r="A802" s="35" t="s">
        <v>56</v>
      </c>
      <c r="E802" s="39" t="s">
        <v>3189</v>
      </c>
    </row>
    <row r="803" spans="1:5" ht="25.5">
      <c r="A803" s="35" t="s">
        <v>57</v>
      </c>
      <c r="E803" s="40" t="s">
        <v>2993</v>
      </c>
    </row>
    <row r="804" spans="1:5" ht="12.75">
      <c r="A804" t="s">
        <v>59</v>
      </c>
      <c r="E804" s="39" t="s">
        <v>5</v>
      </c>
    </row>
    <row r="805" spans="1:16" ht="12.75">
      <c r="A805" t="s">
        <v>50</v>
      </c>
      <c s="34" t="s">
        <v>1354</v>
      </c>
      <c s="34" t="s">
        <v>3365</v>
      </c>
      <c s="35" t="s">
        <v>5</v>
      </c>
      <c s="6" t="s">
        <v>3191</v>
      </c>
      <c s="36" t="s">
        <v>244</v>
      </c>
      <c s="37">
        <v>28</v>
      </c>
      <c s="36">
        <v>0</v>
      </c>
      <c s="36">
        <f>ROUND(G805*H805,6)</f>
      </c>
      <c r="L805" s="38">
        <v>0</v>
      </c>
      <c s="32">
        <f>ROUND(ROUND(L805,2)*ROUND(G805,3),2)</f>
      </c>
      <c s="36" t="s">
        <v>55</v>
      </c>
      <c>
        <f>(M805*21)/100</f>
      </c>
      <c t="s">
        <v>28</v>
      </c>
    </row>
    <row r="806" spans="1:5" ht="12.75">
      <c r="A806" s="35" t="s">
        <v>56</v>
      </c>
      <c r="E806" s="39" t="s">
        <v>3191</v>
      </c>
    </row>
    <row r="807" spans="1:5" ht="25.5">
      <c r="A807" s="35" t="s">
        <v>57</v>
      </c>
      <c r="E807" s="40" t="s">
        <v>3299</v>
      </c>
    </row>
    <row r="808" spans="1:5" ht="12.75">
      <c r="A808" t="s">
        <v>59</v>
      </c>
      <c r="E808" s="39" t="s">
        <v>5</v>
      </c>
    </row>
    <row r="809" spans="1:16" ht="12.75">
      <c r="A809" t="s">
        <v>50</v>
      </c>
      <c s="34" t="s">
        <v>1359</v>
      </c>
      <c s="34" t="s">
        <v>3366</v>
      </c>
      <c s="35" t="s">
        <v>5</v>
      </c>
      <c s="6" t="s">
        <v>3367</v>
      </c>
      <c s="36" t="s">
        <v>244</v>
      </c>
      <c s="37">
        <v>1</v>
      </c>
      <c s="36">
        <v>0</v>
      </c>
      <c s="36">
        <f>ROUND(G809*H809,6)</f>
      </c>
      <c r="L809" s="38">
        <v>0</v>
      </c>
      <c s="32">
        <f>ROUND(ROUND(L809,2)*ROUND(G809,3),2)</f>
      </c>
      <c s="36" t="s">
        <v>55</v>
      </c>
      <c>
        <f>(M809*21)/100</f>
      </c>
      <c t="s">
        <v>28</v>
      </c>
    </row>
    <row r="810" spans="1:5" ht="12.75">
      <c r="A810" s="35" t="s">
        <v>56</v>
      </c>
      <c r="E810" s="39" t="s">
        <v>3367</v>
      </c>
    </row>
    <row r="811" spans="1:5" ht="25.5">
      <c r="A811" s="35" t="s">
        <v>57</v>
      </c>
      <c r="E811" s="40" t="s">
        <v>2968</v>
      </c>
    </row>
    <row r="812" spans="1:5" ht="12.75">
      <c r="A812" t="s">
        <v>59</v>
      </c>
      <c r="E812" s="39" t="s">
        <v>5</v>
      </c>
    </row>
    <row r="813" spans="1:16" ht="12.75">
      <c r="A813" t="s">
        <v>50</v>
      </c>
      <c s="34" t="s">
        <v>1362</v>
      </c>
      <c s="34" t="s">
        <v>3368</v>
      </c>
      <c s="35" t="s">
        <v>5</v>
      </c>
      <c s="6" t="s">
        <v>3087</v>
      </c>
      <c s="36" t="s">
        <v>244</v>
      </c>
      <c s="37">
        <v>4</v>
      </c>
      <c s="36">
        <v>0</v>
      </c>
      <c s="36">
        <f>ROUND(G813*H813,6)</f>
      </c>
      <c r="L813" s="38">
        <v>0</v>
      </c>
      <c s="32">
        <f>ROUND(ROUND(L813,2)*ROUND(G813,3),2)</f>
      </c>
      <c s="36" t="s">
        <v>55</v>
      </c>
      <c>
        <f>(M813*21)/100</f>
      </c>
      <c t="s">
        <v>28</v>
      </c>
    </row>
    <row r="814" spans="1:5" ht="12.75">
      <c r="A814" s="35" t="s">
        <v>56</v>
      </c>
      <c r="E814" s="39" t="s">
        <v>3087</v>
      </c>
    </row>
    <row r="815" spans="1:5" ht="25.5">
      <c r="A815" s="35" t="s">
        <v>57</v>
      </c>
      <c r="E815" s="40" t="s">
        <v>2993</v>
      </c>
    </row>
    <row r="816" spans="1:5" ht="12.75">
      <c r="A816" t="s">
        <v>59</v>
      </c>
      <c r="E816" s="39" t="s">
        <v>5</v>
      </c>
    </row>
    <row r="817" spans="1:16" ht="25.5">
      <c r="A817" t="s">
        <v>50</v>
      </c>
      <c s="34" t="s">
        <v>1366</v>
      </c>
      <c s="34" t="s">
        <v>3369</v>
      </c>
      <c s="35" t="s">
        <v>5</v>
      </c>
      <c s="6" t="s">
        <v>3010</v>
      </c>
      <c s="36" t="s">
        <v>244</v>
      </c>
      <c s="37">
        <v>1</v>
      </c>
      <c s="36">
        <v>0</v>
      </c>
      <c s="36">
        <f>ROUND(G817*H817,6)</f>
      </c>
      <c r="L817" s="38">
        <v>0</v>
      </c>
      <c s="32">
        <f>ROUND(ROUND(L817,2)*ROUND(G817,3),2)</f>
      </c>
      <c s="36" t="s">
        <v>55</v>
      </c>
      <c>
        <f>(M817*21)/100</f>
      </c>
      <c t="s">
        <v>28</v>
      </c>
    </row>
    <row r="818" spans="1:5" ht="25.5">
      <c r="A818" s="35" t="s">
        <v>56</v>
      </c>
      <c r="E818" s="39" t="s">
        <v>3010</v>
      </c>
    </row>
    <row r="819" spans="1:5" ht="12.75">
      <c r="A819" s="35" t="s">
        <v>57</v>
      </c>
      <c r="E819" s="40" t="s">
        <v>2566</v>
      </c>
    </row>
    <row r="820" spans="1:5" ht="25.5">
      <c r="A820" t="s">
        <v>59</v>
      </c>
      <c r="E820" s="39" t="s">
        <v>3011</v>
      </c>
    </row>
    <row r="821" spans="1:16" ht="12.75">
      <c r="A821" t="s">
        <v>50</v>
      </c>
      <c s="34" t="s">
        <v>1371</v>
      </c>
      <c s="34" t="s">
        <v>3370</v>
      </c>
      <c s="35" t="s">
        <v>5</v>
      </c>
      <c s="6" t="s">
        <v>3239</v>
      </c>
      <c s="36" t="s">
        <v>244</v>
      </c>
      <c s="37">
        <v>1</v>
      </c>
      <c s="36">
        <v>0</v>
      </c>
      <c s="36">
        <f>ROUND(G821*H821,6)</f>
      </c>
      <c r="L821" s="38">
        <v>0</v>
      </c>
      <c s="32">
        <f>ROUND(ROUND(L821,2)*ROUND(G821,3),2)</f>
      </c>
      <c s="36" t="s">
        <v>55</v>
      </c>
      <c>
        <f>(M821*21)/100</f>
      </c>
      <c t="s">
        <v>28</v>
      </c>
    </row>
    <row r="822" spans="1:5" ht="12.75">
      <c r="A822" s="35" t="s">
        <v>56</v>
      </c>
      <c r="E822" s="39" t="s">
        <v>3239</v>
      </c>
    </row>
    <row r="823" spans="1:5" ht="12.75">
      <c r="A823" s="35" t="s">
        <v>57</v>
      </c>
      <c r="E823" s="40" t="s">
        <v>2566</v>
      </c>
    </row>
    <row r="824" spans="1:5" ht="25.5">
      <c r="A824" t="s">
        <v>59</v>
      </c>
      <c r="E824" s="39" t="s">
        <v>3240</v>
      </c>
    </row>
    <row r="825" spans="1:13" ht="12.75">
      <c r="A825" t="s">
        <v>47</v>
      </c>
      <c r="C825" s="31" t="s">
        <v>86</v>
      </c>
      <c r="E825" s="33" t="s">
        <v>3371</v>
      </c>
      <c r="J825" s="32">
        <f>0</f>
      </c>
      <c s="32">
        <f>0</f>
      </c>
      <c s="32">
        <f>0+L826+L830+L834+L838+L842+L846+L850+L854+L858+L862+L866</f>
      </c>
      <c s="32">
        <f>0+M826+M830+M834+M838+M842+M846+M850+M854+M858+M862+M866</f>
      </c>
    </row>
    <row r="826" spans="1:16" ht="25.5">
      <c r="A826" t="s">
        <v>50</v>
      </c>
      <c s="34" t="s">
        <v>1375</v>
      </c>
      <c s="34" t="s">
        <v>3372</v>
      </c>
      <c s="35" t="s">
        <v>5</v>
      </c>
      <c s="6" t="s">
        <v>3373</v>
      </c>
      <c s="36" t="s">
        <v>244</v>
      </c>
      <c s="37">
        <v>1</v>
      </c>
      <c s="36">
        <v>0</v>
      </c>
      <c s="36">
        <f>ROUND(G826*H826,6)</f>
      </c>
      <c r="L826" s="38">
        <v>0</v>
      </c>
      <c s="32">
        <f>ROUND(ROUND(L826,2)*ROUND(G826,3),2)</f>
      </c>
      <c s="36" t="s">
        <v>55</v>
      </c>
      <c>
        <f>(M826*21)/100</f>
      </c>
      <c t="s">
        <v>28</v>
      </c>
    </row>
    <row r="827" spans="1:5" ht="38.25">
      <c r="A827" s="35" t="s">
        <v>56</v>
      </c>
      <c r="E827" s="39" t="s">
        <v>3374</v>
      </c>
    </row>
    <row r="828" spans="1:5" ht="25.5">
      <c r="A828" s="35" t="s">
        <v>57</v>
      </c>
      <c r="E828" s="40" t="s">
        <v>2968</v>
      </c>
    </row>
    <row r="829" spans="1:5" ht="12.75">
      <c r="A829" t="s">
        <v>59</v>
      </c>
      <c r="E829" s="39" t="s">
        <v>5</v>
      </c>
    </row>
    <row r="830" spans="1:16" ht="12.75">
      <c r="A830" t="s">
        <v>50</v>
      </c>
      <c s="34" t="s">
        <v>1378</v>
      </c>
      <c s="34" t="s">
        <v>3375</v>
      </c>
      <c s="35" t="s">
        <v>5</v>
      </c>
      <c s="6" t="s">
        <v>3376</v>
      </c>
      <c s="36" t="s">
        <v>244</v>
      </c>
      <c s="37">
        <v>1</v>
      </c>
      <c s="36">
        <v>0</v>
      </c>
      <c s="36">
        <f>ROUND(G830*H830,6)</f>
      </c>
      <c r="L830" s="38">
        <v>0</v>
      </c>
      <c s="32">
        <f>ROUND(ROUND(L830,2)*ROUND(G830,3),2)</f>
      </c>
      <c s="36" t="s">
        <v>55</v>
      </c>
      <c>
        <f>(M830*21)/100</f>
      </c>
      <c t="s">
        <v>28</v>
      </c>
    </row>
    <row r="831" spans="1:5" ht="12.75">
      <c r="A831" s="35" t="s">
        <v>56</v>
      </c>
      <c r="E831" s="39" t="s">
        <v>3376</v>
      </c>
    </row>
    <row r="832" spans="1:5" ht="25.5">
      <c r="A832" s="35" t="s">
        <v>57</v>
      </c>
      <c r="E832" s="40" t="s">
        <v>2968</v>
      </c>
    </row>
    <row r="833" spans="1:5" ht="12.75">
      <c r="A833" t="s">
        <v>59</v>
      </c>
      <c r="E833" s="39" t="s">
        <v>5</v>
      </c>
    </row>
    <row r="834" spans="1:16" ht="12.75">
      <c r="A834" t="s">
        <v>50</v>
      </c>
      <c s="34" t="s">
        <v>1381</v>
      </c>
      <c s="34" t="s">
        <v>3377</v>
      </c>
      <c s="35" t="s">
        <v>5</v>
      </c>
      <c s="6" t="s">
        <v>2970</v>
      </c>
      <c s="36" t="s">
        <v>126</v>
      </c>
      <c s="37">
        <v>20</v>
      </c>
      <c s="36">
        <v>0</v>
      </c>
      <c s="36">
        <f>ROUND(G834*H834,6)</f>
      </c>
      <c r="L834" s="38">
        <v>0</v>
      </c>
      <c s="32">
        <f>ROUND(ROUND(L834,2)*ROUND(G834,3),2)</f>
      </c>
      <c s="36" t="s">
        <v>55</v>
      </c>
      <c>
        <f>(M834*21)/100</f>
      </c>
      <c t="s">
        <v>28</v>
      </c>
    </row>
    <row r="835" spans="1:5" ht="12.75">
      <c r="A835" s="35" t="s">
        <v>56</v>
      </c>
      <c r="E835" s="39" t="s">
        <v>2970</v>
      </c>
    </row>
    <row r="836" spans="1:5" ht="25.5">
      <c r="A836" s="35" t="s">
        <v>57</v>
      </c>
      <c r="E836" s="40" t="s">
        <v>3378</v>
      </c>
    </row>
    <row r="837" spans="1:5" ht="12.75">
      <c r="A837" t="s">
        <v>59</v>
      </c>
      <c r="E837" s="39" t="s">
        <v>5</v>
      </c>
    </row>
    <row r="838" spans="1:16" ht="12.75">
      <c r="A838" t="s">
        <v>50</v>
      </c>
      <c s="34" t="s">
        <v>1384</v>
      </c>
      <c s="34" t="s">
        <v>3379</v>
      </c>
      <c s="35" t="s">
        <v>5</v>
      </c>
      <c s="6" t="s">
        <v>3283</v>
      </c>
      <c s="36" t="s">
        <v>1905</v>
      </c>
      <c s="37">
        <v>3</v>
      </c>
      <c s="36">
        <v>0</v>
      </c>
      <c s="36">
        <f>ROUND(G838*H838,6)</f>
      </c>
      <c r="L838" s="38">
        <v>0</v>
      </c>
      <c s="32">
        <f>ROUND(ROUND(L838,2)*ROUND(G838,3),2)</f>
      </c>
      <c s="36" t="s">
        <v>55</v>
      </c>
      <c>
        <f>(M838*21)/100</f>
      </c>
      <c t="s">
        <v>28</v>
      </c>
    </row>
    <row r="839" spans="1:5" ht="12.75">
      <c r="A839" s="35" t="s">
        <v>56</v>
      </c>
      <c r="E839" s="39" t="s">
        <v>3283</v>
      </c>
    </row>
    <row r="840" spans="1:5" ht="25.5">
      <c r="A840" s="35" t="s">
        <v>57</v>
      </c>
      <c r="E840" s="40" t="s">
        <v>3352</v>
      </c>
    </row>
    <row r="841" spans="1:5" ht="12.75">
      <c r="A841" t="s">
        <v>59</v>
      </c>
      <c r="E841" s="39" t="s">
        <v>5</v>
      </c>
    </row>
    <row r="842" spans="1:16" ht="12.75">
      <c r="A842" t="s">
        <v>50</v>
      </c>
      <c s="34" t="s">
        <v>1387</v>
      </c>
      <c s="34" t="s">
        <v>3380</v>
      </c>
      <c s="35" t="s">
        <v>5</v>
      </c>
      <c s="6" t="s">
        <v>3381</v>
      </c>
      <c s="36" t="s">
        <v>1905</v>
      </c>
      <c s="37">
        <v>9</v>
      </c>
      <c s="36">
        <v>0</v>
      </c>
      <c s="36">
        <f>ROUND(G842*H842,6)</f>
      </c>
      <c r="L842" s="38">
        <v>0</v>
      </c>
      <c s="32">
        <f>ROUND(ROUND(L842,2)*ROUND(G842,3),2)</f>
      </c>
      <c s="36" t="s">
        <v>55</v>
      </c>
      <c>
        <f>(M842*21)/100</f>
      </c>
      <c t="s">
        <v>28</v>
      </c>
    </row>
    <row r="843" spans="1:5" ht="12.75">
      <c r="A843" s="35" t="s">
        <v>56</v>
      </c>
      <c r="E843" s="39" t="s">
        <v>3381</v>
      </c>
    </row>
    <row r="844" spans="1:5" ht="25.5">
      <c r="A844" s="35" t="s">
        <v>57</v>
      </c>
      <c r="E844" s="40" t="s">
        <v>3382</v>
      </c>
    </row>
    <row r="845" spans="1:5" ht="12.75">
      <c r="A845" t="s">
        <v>59</v>
      </c>
      <c r="E845" s="39" t="s">
        <v>5</v>
      </c>
    </row>
    <row r="846" spans="1:16" ht="12.75">
      <c r="A846" t="s">
        <v>50</v>
      </c>
      <c s="34" t="s">
        <v>1229</v>
      </c>
      <c s="34" t="s">
        <v>3383</v>
      </c>
      <c s="35" t="s">
        <v>5</v>
      </c>
      <c s="6" t="s">
        <v>3211</v>
      </c>
      <c s="36" t="s">
        <v>244</v>
      </c>
      <c s="37">
        <v>2</v>
      </c>
      <c s="36">
        <v>0</v>
      </c>
      <c s="36">
        <f>ROUND(G846*H846,6)</f>
      </c>
      <c r="L846" s="38">
        <v>0</v>
      </c>
      <c s="32">
        <f>ROUND(ROUND(L846,2)*ROUND(G846,3),2)</f>
      </c>
      <c s="36" t="s">
        <v>55</v>
      </c>
      <c>
        <f>(M846*21)/100</f>
      </c>
      <c t="s">
        <v>28</v>
      </c>
    </row>
    <row r="847" spans="1:5" ht="12.75">
      <c r="A847" s="35" t="s">
        <v>56</v>
      </c>
      <c r="E847" s="39" t="s">
        <v>3211</v>
      </c>
    </row>
    <row r="848" spans="1:5" ht="25.5">
      <c r="A848" s="35" t="s">
        <v>57</v>
      </c>
      <c r="E848" s="40" t="s">
        <v>3093</v>
      </c>
    </row>
    <row r="849" spans="1:5" ht="12.75">
      <c r="A849" t="s">
        <v>59</v>
      </c>
      <c r="E849" s="39" t="s">
        <v>5</v>
      </c>
    </row>
    <row r="850" spans="1:16" ht="12.75">
      <c r="A850" t="s">
        <v>50</v>
      </c>
      <c s="34" t="s">
        <v>1234</v>
      </c>
      <c s="34" t="s">
        <v>3384</v>
      </c>
      <c s="35" t="s">
        <v>5</v>
      </c>
      <c s="6" t="s">
        <v>2998</v>
      </c>
      <c s="36" t="s">
        <v>126</v>
      </c>
      <c s="37">
        <v>20</v>
      </c>
      <c s="36">
        <v>0</v>
      </c>
      <c s="36">
        <f>ROUND(G850*H850,6)</f>
      </c>
      <c r="L850" s="38">
        <v>0</v>
      </c>
      <c s="32">
        <f>ROUND(ROUND(L850,2)*ROUND(G850,3),2)</f>
      </c>
      <c s="36" t="s">
        <v>55</v>
      </c>
      <c>
        <f>(M850*21)/100</f>
      </c>
      <c t="s">
        <v>28</v>
      </c>
    </row>
    <row r="851" spans="1:5" ht="12.75">
      <c r="A851" s="35" t="s">
        <v>56</v>
      </c>
      <c r="E851" s="39" t="s">
        <v>2998</v>
      </c>
    </row>
    <row r="852" spans="1:5" ht="25.5">
      <c r="A852" s="35" t="s">
        <v>57</v>
      </c>
      <c r="E852" s="40" t="s">
        <v>3378</v>
      </c>
    </row>
    <row r="853" spans="1:5" ht="12.75">
      <c r="A853" t="s">
        <v>59</v>
      </c>
      <c r="E853" s="39" t="s">
        <v>5</v>
      </c>
    </row>
    <row r="854" spans="1:16" ht="12.75">
      <c r="A854" t="s">
        <v>50</v>
      </c>
      <c s="34" t="s">
        <v>1239</v>
      </c>
      <c s="34" t="s">
        <v>3385</v>
      </c>
      <c s="35" t="s">
        <v>5</v>
      </c>
      <c s="6" t="s">
        <v>3229</v>
      </c>
      <c s="36" t="s">
        <v>1905</v>
      </c>
      <c s="37">
        <v>5</v>
      </c>
      <c s="36">
        <v>0</v>
      </c>
      <c s="36">
        <f>ROUND(G854*H854,6)</f>
      </c>
      <c r="L854" s="38">
        <v>0</v>
      </c>
      <c s="32">
        <f>ROUND(ROUND(L854,2)*ROUND(G854,3),2)</f>
      </c>
      <c s="36" t="s">
        <v>55</v>
      </c>
      <c>
        <f>(M854*21)/100</f>
      </c>
      <c t="s">
        <v>28</v>
      </c>
    </row>
    <row r="855" spans="1:5" ht="12.75">
      <c r="A855" s="35" t="s">
        <v>56</v>
      </c>
      <c r="E855" s="39" t="s">
        <v>3229</v>
      </c>
    </row>
    <row r="856" spans="1:5" ht="25.5">
      <c r="A856" s="35" t="s">
        <v>57</v>
      </c>
      <c r="E856" s="40" t="s">
        <v>3266</v>
      </c>
    </row>
    <row r="857" spans="1:5" ht="12.75">
      <c r="A857" t="s">
        <v>59</v>
      </c>
      <c r="E857" s="39" t="s">
        <v>5</v>
      </c>
    </row>
    <row r="858" spans="1:16" ht="12.75">
      <c r="A858" t="s">
        <v>50</v>
      </c>
      <c s="34" t="s">
        <v>1242</v>
      </c>
      <c s="34" t="s">
        <v>3386</v>
      </c>
      <c s="35" t="s">
        <v>5</v>
      </c>
      <c s="6" t="s">
        <v>3387</v>
      </c>
      <c s="36" t="s">
        <v>244</v>
      </c>
      <c s="37">
        <v>1</v>
      </c>
      <c s="36">
        <v>0</v>
      </c>
      <c s="36">
        <f>ROUND(G858*H858,6)</f>
      </c>
      <c r="L858" s="38">
        <v>0</v>
      </c>
      <c s="32">
        <f>ROUND(ROUND(L858,2)*ROUND(G858,3),2)</f>
      </c>
      <c s="36" t="s">
        <v>55</v>
      </c>
      <c>
        <f>(M858*21)/100</f>
      </c>
      <c t="s">
        <v>28</v>
      </c>
    </row>
    <row r="859" spans="1:5" ht="12.75">
      <c r="A859" s="35" t="s">
        <v>56</v>
      </c>
      <c r="E859" s="39" t="s">
        <v>3387</v>
      </c>
    </row>
    <row r="860" spans="1:5" ht="25.5">
      <c r="A860" s="35" t="s">
        <v>57</v>
      </c>
      <c r="E860" s="40" t="s">
        <v>2968</v>
      </c>
    </row>
    <row r="861" spans="1:5" ht="12.75">
      <c r="A861" t="s">
        <v>59</v>
      </c>
      <c r="E861" s="39" t="s">
        <v>5</v>
      </c>
    </row>
    <row r="862" spans="1:16" ht="25.5">
      <c r="A862" t="s">
        <v>50</v>
      </c>
      <c s="34" t="s">
        <v>1245</v>
      </c>
      <c s="34" t="s">
        <v>3388</v>
      </c>
      <c s="35" t="s">
        <v>5</v>
      </c>
      <c s="6" t="s">
        <v>3010</v>
      </c>
      <c s="36" t="s">
        <v>244</v>
      </c>
      <c s="37">
        <v>1</v>
      </c>
      <c s="36">
        <v>0</v>
      </c>
      <c s="36">
        <f>ROUND(G862*H862,6)</f>
      </c>
      <c r="L862" s="38">
        <v>0</v>
      </c>
      <c s="32">
        <f>ROUND(ROUND(L862,2)*ROUND(G862,3),2)</f>
      </c>
      <c s="36" t="s">
        <v>55</v>
      </c>
      <c>
        <f>(M862*21)/100</f>
      </c>
      <c t="s">
        <v>28</v>
      </c>
    </row>
    <row r="863" spans="1:5" ht="25.5">
      <c r="A863" s="35" t="s">
        <v>56</v>
      </c>
      <c r="E863" s="39" t="s">
        <v>3010</v>
      </c>
    </row>
    <row r="864" spans="1:5" ht="12.75">
      <c r="A864" s="35" t="s">
        <v>57</v>
      </c>
      <c r="E864" s="40" t="s">
        <v>2566</v>
      </c>
    </row>
    <row r="865" spans="1:5" ht="25.5">
      <c r="A865" t="s">
        <v>59</v>
      </c>
      <c r="E865" s="39" t="s">
        <v>3011</v>
      </c>
    </row>
    <row r="866" spans="1:16" ht="12.75">
      <c r="A866" t="s">
        <v>50</v>
      </c>
      <c s="34" t="s">
        <v>1780</v>
      </c>
      <c s="34" t="s">
        <v>3389</v>
      </c>
      <c s="35" t="s">
        <v>5</v>
      </c>
      <c s="6" t="s">
        <v>3239</v>
      </c>
      <c s="36" t="s">
        <v>244</v>
      </c>
      <c s="37">
        <v>1</v>
      </c>
      <c s="36">
        <v>0</v>
      </c>
      <c s="36">
        <f>ROUND(G866*H866,6)</f>
      </c>
      <c r="L866" s="38">
        <v>0</v>
      </c>
      <c s="32">
        <f>ROUND(ROUND(L866,2)*ROUND(G866,3),2)</f>
      </c>
      <c s="36" t="s">
        <v>55</v>
      </c>
      <c>
        <f>(M866*21)/100</f>
      </c>
      <c t="s">
        <v>28</v>
      </c>
    </row>
    <row r="867" spans="1:5" ht="12.75">
      <c r="A867" s="35" t="s">
        <v>56</v>
      </c>
      <c r="E867" s="39" t="s">
        <v>3239</v>
      </c>
    </row>
    <row r="868" spans="1:5" ht="12.75">
      <c r="A868" s="35" t="s">
        <v>57</v>
      </c>
      <c r="E868" s="40" t="s">
        <v>2566</v>
      </c>
    </row>
    <row r="869" spans="1:5" ht="25.5">
      <c r="A869" t="s">
        <v>59</v>
      </c>
      <c r="E869" s="39" t="s">
        <v>3240</v>
      </c>
    </row>
    <row r="870" spans="1:13" ht="12.75">
      <c r="A870" t="s">
        <v>47</v>
      </c>
      <c r="C870" s="31" t="s">
        <v>149</v>
      </c>
      <c r="E870" s="33" t="s">
        <v>3390</v>
      </c>
      <c r="J870" s="32">
        <f>0</f>
      </c>
      <c s="32">
        <f>0</f>
      </c>
      <c s="32">
        <f>0+L871+L875+L879+L883+L887+L891+L895+L899+L903+L907+L911</f>
      </c>
      <c s="32">
        <f>0+M871+M875+M879+M883+M887+M891+M895+M899+M903+M907+M911</f>
      </c>
    </row>
    <row r="871" spans="1:16" ht="12.75">
      <c r="A871" t="s">
        <v>50</v>
      </c>
      <c s="34" t="s">
        <v>1250</v>
      </c>
      <c s="34" t="s">
        <v>3391</v>
      </c>
      <c s="35" t="s">
        <v>5</v>
      </c>
      <c s="6" t="s">
        <v>3392</v>
      </c>
      <c s="36" t="s">
        <v>244</v>
      </c>
      <c s="37">
        <v>1</v>
      </c>
      <c s="36">
        <v>0</v>
      </c>
      <c s="36">
        <f>ROUND(G871*H871,6)</f>
      </c>
      <c r="L871" s="38">
        <v>0</v>
      </c>
      <c s="32">
        <f>ROUND(ROUND(L871,2)*ROUND(G871,3),2)</f>
      </c>
      <c s="36" t="s">
        <v>55</v>
      </c>
      <c>
        <f>(M871*21)/100</f>
      </c>
      <c t="s">
        <v>28</v>
      </c>
    </row>
    <row r="872" spans="1:5" ht="12.75">
      <c r="A872" s="35" t="s">
        <v>56</v>
      </c>
      <c r="E872" s="39" t="s">
        <v>3392</v>
      </c>
    </row>
    <row r="873" spans="1:5" ht="25.5">
      <c r="A873" s="35" t="s">
        <v>57</v>
      </c>
      <c r="E873" s="40" t="s">
        <v>2968</v>
      </c>
    </row>
    <row r="874" spans="1:5" ht="12.75">
      <c r="A874" t="s">
        <v>59</v>
      </c>
      <c r="E874" s="39" t="s">
        <v>5</v>
      </c>
    </row>
    <row r="875" spans="1:16" ht="12.75">
      <c r="A875" t="s">
        <v>50</v>
      </c>
      <c s="34" t="s">
        <v>1129</v>
      </c>
      <c s="34" t="s">
        <v>3393</v>
      </c>
      <c s="35" t="s">
        <v>5</v>
      </c>
      <c s="6" t="s">
        <v>3394</v>
      </c>
      <c s="36" t="s">
        <v>244</v>
      </c>
      <c s="37">
        <v>1</v>
      </c>
      <c s="36">
        <v>0</v>
      </c>
      <c s="36">
        <f>ROUND(G875*H875,6)</f>
      </c>
      <c r="L875" s="38">
        <v>0</v>
      </c>
      <c s="32">
        <f>ROUND(ROUND(L875,2)*ROUND(G875,3),2)</f>
      </c>
      <c s="36" t="s">
        <v>55</v>
      </c>
      <c>
        <f>(M875*21)/100</f>
      </c>
      <c t="s">
        <v>28</v>
      </c>
    </row>
    <row r="876" spans="1:5" ht="12.75">
      <c r="A876" s="35" t="s">
        <v>56</v>
      </c>
      <c r="E876" s="39" t="s">
        <v>3394</v>
      </c>
    </row>
    <row r="877" spans="1:5" ht="25.5">
      <c r="A877" s="35" t="s">
        <v>57</v>
      </c>
      <c r="E877" s="40" t="s">
        <v>3018</v>
      </c>
    </row>
    <row r="878" spans="1:5" ht="114.75">
      <c r="A878" t="s">
        <v>59</v>
      </c>
      <c r="E878" s="39" t="s">
        <v>3096</v>
      </c>
    </row>
    <row r="879" spans="1:16" ht="12.75">
      <c r="A879" t="s">
        <v>50</v>
      </c>
      <c s="34" t="s">
        <v>1786</v>
      </c>
      <c s="34" t="s">
        <v>3395</v>
      </c>
      <c s="35" t="s">
        <v>5</v>
      </c>
      <c s="6" t="s">
        <v>3396</v>
      </c>
      <c s="36" t="s">
        <v>244</v>
      </c>
      <c s="37">
        <v>4</v>
      </c>
      <c s="36">
        <v>0</v>
      </c>
      <c s="36">
        <f>ROUND(G879*H879,6)</f>
      </c>
      <c r="L879" s="38">
        <v>0</v>
      </c>
      <c s="32">
        <f>ROUND(ROUND(L879,2)*ROUND(G879,3),2)</f>
      </c>
      <c s="36" t="s">
        <v>55</v>
      </c>
      <c>
        <f>(M879*21)/100</f>
      </c>
      <c t="s">
        <v>28</v>
      </c>
    </row>
    <row r="880" spans="1:5" ht="12.75">
      <c r="A880" s="35" t="s">
        <v>56</v>
      </c>
      <c r="E880" s="39" t="s">
        <v>3396</v>
      </c>
    </row>
    <row r="881" spans="1:5" ht="25.5">
      <c r="A881" s="35" t="s">
        <v>57</v>
      </c>
      <c r="E881" s="40" t="s">
        <v>2993</v>
      </c>
    </row>
    <row r="882" spans="1:5" ht="114.75">
      <c r="A882" t="s">
        <v>59</v>
      </c>
      <c r="E882" s="39" t="s">
        <v>3096</v>
      </c>
    </row>
    <row r="883" spans="1:16" ht="12.75">
      <c r="A883" t="s">
        <v>50</v>
      </c>
      <c s="34" t="s">
        <v>1789</v>
      </c>
      <c s="34" t="s">
        <v>3397</v>
      </c>
      <c s="35" t="s">
        <v>5</v>
      </c>
      <c s="6" t="s">
        <v>3398</v>
      </c>
      <c s="36" t="s">
        <v>244</v>
      </c>
      <c s="37">
        <v>1</v>
      </c>
      <c s="36">
        <v>0</v>
      </c>
      <c s="36">
        <f>ROUND(G883*H883,6)</f>
      </c>
      <c r="L883" s="38">
        <v>0</v>
      </c>
      <c s="32">
        <f>ROUND(ROUND(L883,2)*ROUND(G883,3),2)</f>
      </c>
      <c s="36" t="s">
        <v>55</v>
      </c>
      <c>
        <f>(M883*21)/100</f>
      </c>
      <c t="s">
        <v>28</v>
      </c>
    </row>
    <row r="884" spans="1:5" ht="12.75">
      <c r="A884" s="35" t="s">
        <v>56</v>
      </c>
      <c r="E884" s="39" t="s">
        <v>3398</v>
      </c>
    </row>
    <row r="885" spans="1:5" ht="25.5">
      <c r="A885" s="35" t="s">
        <v>57</v>
      </c>
      <c r="E885" s="40" t="s">
        <v>3015</v>
      </c>
    </row>
    <row r="886" spans="1:5" ht="114.75">
      <c r="A886" t="s">
        <v>59</v>
      </c>
      <c r="E886" s="39" t="s">
        <v>3096</v>
      </c>
    </row>
    <row r="887" spans="1:16" ht="12.75">
      <c r="A887" t="s">
        <v>50</v>
      </c>
      <c s="34" t="s">
        <v>1845</v>
      </c>
      <c s="34" t="s">
        <v>3399</v>
      </c>
      <c s="35" t="s">
        <v>5</v>
      </c>
      <c s="6" t="s">
        <v>3400</v>
      </c>
      <c s="36" t="s">
        <v>244</v>
      </c>
      <c s="37">
        <v>12</v>
      </c>
      <c s="36">
        <v>0</v>
      </c>
      <c s="36">
        <f>ROUND(G887*H887,6)</f>
      </c>
      <c r="L887" s="38">
        <v>0</v>
      </c>
      <c s="32">
        <f>ROUND(ROUND(L887,2)*ROUND(G887,3),2)</f>
      </c>
      <c s="36" t="s">
        <v>55</v>
      </c>
      <c>
        <f>(M887*21)/100</f>
      </c>
      <c t="s">
        <v>28</v>
      </c>
    </row>
    <row r="888" spans="1:5" ht="12.75">
      <c r="A888" s="35" t="s">
        <v>56</v>
      </c>
      <c r="E888" s="39" t="s">
        <v>3400</v>
      </c>
    </row>
    <row r="889" spans="1:5" ht="25.5">
      <c r="A889" s="35" t="s">
        <v>57</v>
      </c>
      <c r="E889" s="40" t="s">
        <v>3179</v>
      </c>
    </row>
    <row r="890" spans="1:5" ht="114.75">
      <c r="A890" t="s">
        <v>59</v>
      </c>
      <c r="E890" s="39" t="s">
        <v>3096</v>
      </c>
    </row>
    <row r="891" spans="1:16" ht="12.75">
      <c r="A891" t="s">
        <v>50</v>
      </c>
      <c s="34" t="s">
        <v>1848</v>
      </c>
      <c s="34" t="s">
        <v>3401</v>
      </c>
      <c s="35" t="s">
        <v>5</v>
      </c>
      <c s="6" t="s">
        <v>3402</v>
      </c>
      <c s="36" t="s">
        <v>244</v>
      </c>
      <c s="37">
        <v>10</v>
      </c>
      <c s="36">
        <v>0</v>
      </c>
      <c s="36">
        <f>ROUND(G891*H891,6)</f>
      </c>
      <c r="L891" s="38">
        <v>0</v>
      </c>
      <c s="32">
        <f>ROUND(ROUND(L891,2)*ROUND(G891,3),2)</f>
      </c>
      <c s="36" t="s">
        <v>55</v>
      </c>
      <c>
        <f>(M891*21)/100</f>
      </c>
      <c t="s">
        <v>28</v>
      </c>
    </row>
    <row r="892" spans="1:5" ht="12.75">
      <c r="A892" s="35" t="s">
        <v>56</v>
      </c>
      <c r="E892" s="39" t="s">
        <v>3402</v>
      </c>
    </row>
    <row r="893" spans="1:5" ht="25.5">
      <c r="A893" s="35" t="s">
        <v>57</v>
      </c>
      <c r="E893" s="40" t="s">
        <v>3403</v>
      </c>
    </row>
    <row r="894" spans="1:5" ht="114.75">
      <c r="A894" t="s">
        <v>59</v>
      </c>
      <c r="E894" s="39" t="s">
        <v>3096</v>
      </c>
    </row>
    <row r="895" spans="1:16" ht="12.75">
      <c r="A895" t="s">
        <v>50</v>
      </c>
      <c s="34" t="s">
        <v>1851</v>
      </c>
      <c s="34" t="s">
        <v>3404</v>
      </c>
      <c s="35" t="s">
        <v>5</v>
      </c>
      <c s="6" t="s">
        <v>3405</v>
      </c>
      <c s="36" t="s">
        <v>244</v>
      </c>
      <c s="37">
        <v>17</v>
      </c>
      <c s="36">
        <v>0</v>
      </c>
      <c s="36">
        <f>ROUND(G895*H895,6)</f>
      </c>
      <c r="L895" s="38">
        <v>0</v>
      </c>
      <c s="32">
        <f>ROUND(ROUND(L895,2)*ROUND(G895,3),2)</f>
      </c>
      <c s="36" t="s">
        <v>55</v>
      </c>
      <c>
        <f>(M895*21)/100</f>
      </c>
      <c t="s">
        <v>28</v>
      </c>
    </row>
    <row r="896" spans="1:5" ht="12.75">
      <c r="A896" s="35" t="s">
        <v>56</v>
      </c>
      <c r="E896" s="39" t="s">
        <v>3405</v>
      </c>
    </row>
    <row r="897" spans="1:5" ht="25.5">
      <c r="A897" s="35" t="s">
        <v>57</v>
      </c>
      <c r="E897" s="40" t="s">
        <v>3406</v>
      </c>
    </row>
    <row r="898" spans="1:5" ht="12.75">
      <c r="A898" t="s">
        <v>59</v>
      </c>
      <c r="E898" s="39" t="s">
        <v>5</v>
      </c>
    </row>
    <row r="899" spans="1:16" ht="12.75">
      <c r="A899" t="s">
        <v>50</v>
      </c>
      <c s="34" t="s">
        <v>1854</v>
      </c>
      <c s="34" t="s">
        <v>3407</v>
      </c>
      <c s="35" t="s">
        <v>5</v>
      </c>
      <c s="6" t="s">
        <v>3408</v>
      </c>
      <c s="36" t="s">
        <v>1905</v>
      </c>
      <c s="37">
        <v>400</v>
      </c>
      <c s="36">
        <v>0</v>
      </c>
      <c s="36">
        <f>ROUND(G899*H899,6)</f>
      </c>
      <c r="L899" s="38">
        <v>0</v>
      </c>
      <c s="32">
        <f>ROUND(ROUND(L899,2)*ROUND(G899,3),2)</f>
      </c>
      <c s="36" t="s">
        <v>55</v>
      </c>
      <c>
        <f>(M899*21)/100</f>
      </c>
      <c t="s">
        <v>28</v>
      </c>
    </row>
    <row r="900" spans="1:5" ht="12.75">
      <c r="A900" s="35" t="s">
        <v>56</v>
      </c>
      <c r="E900" s="39" t="s">
        <v>3408</v>
      </c>
    </row>
    <row r="901" spans="1:5" ht="89.25">
      <c r="A901" s="35" t="s">
        <v>57</v>
      </c>
      <c r="E901" s="40" t="s">
        <v>3409</v>
      </c>
    </row>
    <row r="902" spans="1:5" ht="12.75">
      <c r="A902" t="s">
        <v>59</v>
      </c>
      <c r="E902" s="39" t="s">
        <v>5</v>
      </c>
    </row>
    <row r="903" spans="1:16" ht="12.75">
      <c r="A903" t="s">
        <v>50</v>
      </c>
      <c s="34" t="s">
        <v>1857</v>
      </c>
      <c s="34" t="s">
        <v>3410</v>
      </c>
      <c s="35" t="s">
        <v>5</v>
      </c>
      <c s="6" t="s">
        <v>3102</v>
      </c>
      <c s="36" t="s">
        <v>244</v>
      </c>
      <c s="37">
        <v>12</v>
      </c>
      <c s="36">
        <v>0</v>
      </c>
      <c s="36">
        <f>ROUND(G903*H903,6)</f>
      </c>
      <c r="L903" s="38">
        <v>0</v>
      </c>
      <c s="32">
        <f>ROUND(ROUND(L903,2)*ROUND(G903,3),2)</f>
      </c>
      <c s="36" t="s">
        <v>55</v>
      </c>
      <c>
        <f>(M903*21)/100</f>
      </c>
      <c t="s">
        <v>28</v>
      </c>
    </row>
    <row r="904" spans="1:5" ht="12.75">
      <c r="A904" s="35" t="s">
        <v>56</v>
      </c>
      <c r="E904" s="39" t="s">
        <v>3102</v>
      </c>
    </row>
    <row r="905" spans="1:5" ht="12.75">
      <c r="A905" s="35" t="s">
        <v>57</v>
      </c>
      <c r="E905" s="40" t="s">
        <v>3411</v>
      </c>
    </row>
    <row r="906" spans="1:5" ht="12.75">
      <c r="A906" t="s">
        <v>59</v>
      </c>
      <c r="E906" s="39" t="s">
        <v>5</v>
      </c>
    </row>
    <row r="907" spans="1:16" ht="12.75">
      <c r="A907" t="s">
        <v>50</v>
      </c>
      <c s="34" t="s">
        <v>1860</v>
      </c>
      <c s="34" t="s">
        <v>3412</v>
      </c>
      <c s="35" t="s">
        <v>5</v>
      </c>
      <c s="6" t="s">
        <v>3413</v>
      </c>
      <c s="36" t="s">
        <v>244</v>
      </c>
      <c s="37">
        <v>18</v>
      </c>
      <c s="36">
        <v>0</v>
      </c>
      <c s="36">
        <f>ROUND(G907*H907,6)</f>
      </c>
      <c r="L907" s="38">
        <v>0</v>
      </c>
      <c s="32">
        <f>ROUND(ROUND(L907,2)*ROUND(G907,3),2)</f>
      </c>
      <c s="36" t="s">
        <v>55</v>
      </c>
      <c>
        <f>(M907*21)/100</f>
      </c>
      <c t="s">
        <v>28</v>
      </c>
    </row>
    <row r="908" spans="1:5" ht="12.75">
      <c r="A908" s="35" t="s">
        <v>56</v>
      </c>
      <c r="E908" s="39" t="s">
        <v>3413</v>
      </c>
    </row>
    <row r="909" spans="1:5" ht="12.75">
      <c r="A909" s="35" t="s">
        <v>57</v>
      </c>
      <c r="E909" s="40" t="s">
        <v>3414</v>
      </c>
    </row>
    <row r="910" spans="1:5" ht="12.75">
      <c r="A910" t="s">
        <v>59</v>
      </c>
      <c r="E910" s="39" t="s">
        <v>5</v>
      </c>
    </row>
    <row r="911" spans="1:16" ht="12.75">
      <c r="A911" t="s">
        <v>50</v>
      </c>
      <c s="34" t="s">
        <v>1863</v>
      </c>
      <c s="34" t="s">
        <v>3415</v>
      </c>
      <c s="35" t="s">
        <v>5</v>
      </c>
      <c s="6" t="s">
        <v>3416</v>
      </c>
      <c s="36" t="s">
        <v>373</v>
      </c>
      <c s="37">
        <v>50</v>
      </c>
      <c s="36">
        <v>0</v>
      </c>
      <c s="36">
        <f>ROUND(G911*H911,6)</f>
      </c>
      <c r="L911" s="38">
        <v>0</v>
      </c>
      <c s="32">
        <f>ROUND(ROUND(L911,2)*ROUND(G911,3),2)</f>
      </c>
      <c s="36" t="s">
        <v>55</v>
      </c>
      <c>
        <f>(M911*21)/100</f>
      </c>
      <c t="s">
        <v>28</v>
      </c>
    </row>
    <row r="912" spans="1:5" ht="12.75">
      <c r="A912" s="35" t="s">
        <v>56</v>
      </c>
      <c r="E912" s="39" t="s">
        <v>3416</v>
      </c>
    </row>
    <row r="913" spans="1:5" ht="12.75">
      <c r="A913" s="35" t="s">
        <v>57</v>
      </c>
      <c r="E913" s="40" t="s">
        <v>3145</v>
      </c>
    </row>
    <row r="914" spans="1:5" ht="12.75">
      <c r="A914" t="s">
        <v>59</v>
      </c>
      <c r="E9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COUNTIFS(L8:L334,"=0",A8:A334,"P")+COUNTIFS(L8:L334,"",A8:A334,"P")+SUM(Q8:Q334)</f>
      </c>
    </row>
    <row r="8" spans="1:13" ht="12.75">
      <c r="A8" t="s">
        <v>45</v>
      </c>
      <c r="C8" s="28" t="s">
        <v>3419</v>
      </c>
      <c r="E8" s="30" t="s">
        <v>3418</v>
      </c>
      <c r="J8" s="29">
        <f>0+J9+J78+J99+J172+J301</f>
      </c>
      <c s="29">
        <f>0+K9+K78+K99+K172+K301</f>
      </c>
      <c s="29">
        <f>0+L9+L78+L99+L172+L301</f>
      </c>
      <c s="29">
        <f>0+M9+M78+M99+M172+M301</f>
      </c>
    </row>
    <row r="9" spans="1:13" ht="12.75">
      <c r="A9" t="s">
        <v>47</v>
      </c>
      <c r="C9" s="31" t="s">
        <v>285</v>
      </c>
      <c r="E9" s="33" t="s">
        <v>3420</v>
      </c>
      <c r="J9" s="32">
        <f>0</f>
      </c>
      <c s="32">
        <f>0</f>
      </c>
      <c s="32">
        <f>0+L10+L14+L18+L22+L26+L30+L34+L38+L42+L46+L50+L54+L58+L62+L66+L70+L74</f>
      </c>
      <c s="32">
        <f>0+M10+M14+M18+M22+M26+M30+M34+M38+M42+M46+M50+M54+M58+M62+M66+M70+M74</f>
      </c>
    </row>
    <row r="10" spans="1:16" ht="25.5">
      <c r="A10" t="s">
        <v>50</v>
      </c>
      <c s="34" t="s">
        <v>304</v>
      </c>
      <c s="34" t="s">
        <v>3421</v>
      </c>
      <c s="35" t="s">
        <v>5</v>
      </c>
      <c s="6" t="s">
        <v>3422</v>
      </c>
      <c s="36" t="s">
        <v>244</v>
      </c>
      <c s="37">
        <v>10</v>
      </c>
      <c s="36">
        <v>0</v>
      </c>
      <c s="36">
        <f>ROUND(G10*H10,6)</f>
      </c>
      <c r="L10" s="38">
        <v>0</v>
      </c>
      <c s="32">
        <f>ROUND(ROUND(L10,2)*ROUND(G10,3),2)</f>
      </c>
      <c s="36" t="s">
        <v>55</v>
      </c>
      <c>
        <f>(M10*21)/100</f>
      </c>
      <c t="s">
        <v>28</v>
      </c>
    </row>
    <row r="11" spans="1:5" ht="25.5">
      <c r="A11" s="35" t="s">
        <v>56</v>
      </c>
      <c r="E11" s="39" t="s">
        <v>3422</v>
      </c>
    </row>
    <row r="12" spans="1:5" ht="12.75">
      <c r="A12" s="35" t="s">
        <v>57</v>
      </c>
      <c r="E12" s="40" t="s">
        <v>3423</v>
      </c>
    </row>
    <row r="13" spans="1:5" ht="12.75">
      <c r="A13" t="s">
        <v>59</v>
      </c>
      <c r="E13" s="39" t="s">
        <v>5</v>
      </c>
    </row>
    <row r="14" spans="1:16" ht="12.75">
      <c r="A14" t="s">
        <v>50</v>
      </c>
      <c s="34" t="s">
        <v>309</v>
      </c>
      <c s="34" t="s">
        <v>3424</v>
      </c>
      <c s="35" t="s">
        <v>5</v>
      </c>
      <c s="6" t="s">
        <v>3425</v>
      </c>
      <c s="36" t="s">
        <v>244</v>
      </c>
      <c s="37">
        <v>10</v>
      </c>
      <c s="36">
        <v>0</v>
      </c>
      <c s="36">
        <f>ROUND(G14*H14,6)</f>
      </c>
      <c r="L14" s="38">
        <v>0</v>
      </c>
      <c s="32">
        <f>ROUND(ROUND(L14,2)*ROUND(G14,3),2)</f>
      </c>
      <c s="36" t="s">
        <v>55</v>
      </c>
      <c>
        <f>(M14*21)/100</f>
      </c>
      <c t="s">
        <v>28</v>
      </c>
    </row>
    <row r="15" spans="1:5" ht="12.75">
      <c r="A15" s="35" t="s">
        <v>56</v>
      </c>
      <c r="E15" s="39" t="s">
        <v>3425</v>
      </c>
    </row>
    <row r="16" spans="1:5" ht="12.75">
      <c r="A16" s="35" t="s">
        <v>57</v>
      </c>
      <c r="E16" s="40" t="s">
        <v>5</v>
      </c>
    </row>
    <row r="17" spans="1:5" ht="12.75">
      <c r="A17" t="s">
        <v>59</v>
      </c>
      <c r="E17" s="39" t="s">
        <v>5</v>
      </c>
    </row>
    <row r="18" spans="1:16" ht="12.75">
      <c r="A18" t="s">
        <v>50</v>
      </c>
      <c s="34" t="s">
        <v>511</v>
      </c>
      <c s="34" t="s">
        <v>3426</v>
      </c>
      <c s="35" t="s">
        <v>5</v>
      </c>
      <c s="6" t="s">
        <v>3427</v>
      </c>
      <c s="36" t="s">
        <v>244</v>
      </c>
      <c s="37">
        <v>10</v>
      </c>
      <c s="36">
        <v>0</v>
      </c>
      <c s="36">
        <f>ROUND(G18*H18,6)</f>
      </c>
      <c r="L18" s="38">
        <v>0</v>
      </c>
      <c s="32">
        <f>ROUND(ROUND(L18,2)*ROUND(G18,3),2)</f>
      </c>
      <c s="36" t="s">
        <v>55</v>
      </c>
      <c>
        <f>(M18*21)/100</f>
      </c>
      <c t="s">
        <v>28</v>
      </c>
    </row>
    <row r="19" spans="1:5" ht="12.75">
      <c r="A19" s="35" t="s">
        <v>56</v>
      </c>
      <c r="E19" s="39" t="s">
        <v>3427</v>
      </c>
    </row>
    <row r="20" spans="1:5" ht="12.75">
      <c r="A20" s="35" t="s">
        <v>57</v>
      </c>
      <c r="E20" s="40" t="s">
        <v>5</v>
      </c>
    </row>
    <row r="21" spans="1:5" ht="12.75">
      <c r="A21" t="s">
        <v>59</v>
      </c>
      <c r="E21" s="39" t="s">
        <v>5</v>
      </c>
    </row>
    <row r="22" spans="1:16" ht="25.5">
      <c r="A22" t="s">
        <v>50</v>
      </c>
      <c s="34" t="s">
        <v>516</v>
      </c>
      <c s="34" t="s">
        <v>3428</v>
      </c>
      <c s="35" t="s">
        <v>5</v>
      </c>
      <c s="6" t="s">
        <v>3429</v>
      </c>
      <c s="36" t="s">
        <v>244</v>
      </c>
      <c s="37">
        <v>94</v>
      </c>
      <c s="36">
        <v>0</v>
      </c>
      <c s="36">
        <f>ROUND(G22*H22,6)</f>
      </c>
      <c r="L22" s="38">
        <v>0</v>
      </c>
      <c s="32">
        <f>ROUND(ROUND(L22,2)*ROUND(G22,3),2)</f>
      </c>
      <c s="36" t="s">
        <v>55</v>
      </c>
      <c>
        <f>(M22*21)/100</f>
      </c>
      <c t="s">
        <v>28</v>
      </c>
    </row>
    <row r="23" spans="1:5" ht="25.5">
      <c r="A23" s="35" t="s">
        <v>56</v>
      </c>
      <c r="E23" s="39" t="s">
        <v>3429</v>
      </c>
    </row>
    <row r="24" spans="1:5" ht="12.75">
      <c r="A24" s="35" t="s">
        <v>57</v>
      </c>
      <c r="E24" s="40" t="s">
        <v>3430</v>
      </c>
    </row>
    <row r="25" spans="1:5" ht="12.75">
      <c r="A25" t="s">
        <v>59</v>
      </c>
      <c r="E25" s="39" t="s">
        <v>5</v>
      </c>
    </row>
    <row r="26" spans="1:16" ht="12.75">
      <c r="A26" t="s">
        <v>50</v>
      </c>
      <c s="34" t="s">
        <v>520</v>
      </c>
      <c s="34" t="s">
        <v>3426</v>
      </c>
      <c s="35" t="s">
        <v>96</v>
      </c>
      <c s="6" t="s">
        <v>3427</v>
      </c>
      <c s="36" t="s">
        <v>244</v>
      </c>
      <c s="37">
        <v>94</v>
      </c>
      <c s="36">
        <v>0</v>
      </c>
      <c s="36">
        <f>ROUND(G26*H26,6)</f>
      </c>
      <c r="L26" s="38">
        <v>0</v>
      </c>
      <c s="32">
        <f>ROUND(ROUND(L26,2)*ROUND(G26,3),2)</f>
      </c>
      <c s="36" t="s">
        <v>55</v>
      </c>
      <c>
        <f>(M26*21)/100</f>
      </c>
      <c t="s">
        <v>28</v>
      </c>
    </row>
    <row r="27" spans="1:5" ht="12.75">
      <c r="A27" s="35" t="s">
        <v>56</v>
      </c>
      <c r="E27" s="39" t="s">
        <v>3427</v>
      </c>
    </row>
    <row r="28" spans="1:5" ht="12.75">
      <c r="A28" s="35" t="s">
        <v>57</v>
      </c>
      <c r="E28" s="40" t="s">
        <v>5</v>
      </c>
    </row>
    <row r="29" spans="1:5" ht="12.75">
      <c r="A29" t="s">
        <v>59</v>
      </c>
      <c r="E29" s="39" t="s">
        <v>5</v>
      </c>
    </row>
    <row r="30" spans="1:16" ht="25.5">
      <c r="A30" t="s">
        <v>50</v>
      </c>
      <c s="34" t="s">
        <v>524</v>
      </c>
      <c s="34" t="s">
        <v>3431</v>
      </c>
      <c s="35" t="s">
        <v>5</v>
      </c>
      <c s="6" t="s">
        <v>3432</v>
      </c>
      <c s="36" t="s">
        <v>244</v>
      </c>
      <c s="37">
        <v>63</v>
      </c>
      <c s="36">
        <v>0</v>
      </c>
      <c s="36">
        <f>ROUND(G30*H30,6)</f>
      </c>
      <c r="L30" s="38">
        <v>0</v>
      </c>
      <c s="32">
        <f>ROUND(ROUND(L30,2)*ROUND(G30,3),2)</f>
      </c>
      <c s="36" t="s">
        <v>55</v>
      </c>
      <c>
        <f>(M30*21)/100</f>
      </c>
      <c t="s">
        <v>28</v>
      </c>
    </row>
    <row r="31" spans="1:5" ht="25.5">
      <c r="A31" s="35" t="s">
        <v>56</v>
      </c>
      <c r="E31" s="39" t="s">
        <v>3432</v>
      </c>
    </row>
    <row r="32" spans="1:5" ht="12.75">
      <c r="A32" s="35" t="s">
        <v>57</v>
      </c>
      <c r="E32" s="40" t="s">
        <v>3433</v>
      </c>
    </row>
    <row r="33" spans="1:5" ht="12.75">
      <c r="A33" t="s">
        <v>59</v>
      </c>
      <c r="E33" s="39" t="s">
        <v>5</v>
      </c>
    </row>
    <row r="34" spans="1:16" ht="12.75">
      <c r="A34" t="s">
        <v>50</v>
      </c>
      <c s="34" t="s">
        <v>526</v>
      </c>
      <c s="34" t="s">
        <v>3426</v>
      </c>
      <c s="35" t="s">
        <v>28</v>
      </c>
      <c s="6" t="s">
        <v>3427</v>
      </c>
      <c s="36" t="s">
        <v>244</v>
      </c>
      <c s="37">
        <v>63</v>
      </c>
      <c s="36">
        <v>0</v>
      </c>
      <c s="36">
        <f>ROUND(G34*H34,6)</f>
      </c>
      <c r="L34" s="38">
        <v>0</v>
      </c>
      <c s="32">
        <f>ROUND(ROUND(L34,2)*ROUND(G34,3),2)</f>
      </c>
      <c s="36" t="s">
        <v>55</v>
      </c>
      <c>
        <f>(M34*21)/100</f>
      </c>
      <c t="s">
        <v>28</v>
      </c>
    </row>
    <row r="35" spans="1:5" ht="12.75">
      <c r="A35" s="35" t="s">
        <v>56</v>
      </c>
      <c r="E35" s="39" t="s">
        <v>3427</v>
      </c>
    </row>
    <row r="36" spans="1:5" ht="12.75">
      <c r="A36" s="35" t="s">
        <v>57</v>
      </c>
      <c r="E36" s="40" t="s">
        <v>5</v>
      </c>
    </row>
    <row r="37" spans="1:5" ht="12.75">
      <c r="A37" t="s">
        <v>59</v>
      </c>
      <c r="E37" s="39" t="s">
        <v>5</v>
      </c>
    </row>
    <row r="38" spans="1:16" ht="25.5">
      <c r="A38" t="s">
        <v>50</v>
      </c>
      <c s="34" t="s">
        <v>531</v>
      </c>
      <c s="34" t="s">
        <v>3434</v>
      </c>
      <c s="35" t="s">
        <v>5</v>
      </c>
      <c s="6" t="s">
        <v>3435</v>
      </c>
      <c s="36" t="s">
        <v>244</v>
      </c>
      <c s="37">
        <v>141</v>
      </c>
      <c s="36">
        <v>0</v>
      </c>
      <c s="36">
        <f>ROUND(G38*H38,6)</f>
      </c>
      <c r="L38" s="38">
        <v>0</v>
      </c>
      <c s="32">
        <f>ROUND(ROUND(L38,2)*ROUND(G38,3),2)</f>
      </c>
      <c s="36" t="s">
        <v>55</v>
      </c>
      <c>
        <f>(M38*21)/100</f>
      </c>
      <c t="s">
        <v>28</v>
      </c>
    </row>
    <row r="39" spans="1:5" ht="25.5">
      <c r="A39" s="35" t="s">
        <v>56</v>
      </c>
      <c r="E39" s="39" t="s">
        <v>3435</v>
      </c>
    </row>
    <row r="40" spans="1:5" ht="12.75">
      <c r="A40" s="35" t="s">
        <v>57</v>
      </c>
      <c r="E40" s="40" t="s">
        <v>5</v>
      </c>
    </row>
    <row r="41" spans="1:5" ht="12.75">
      <c r="A41" t="s">
        <v>59</v>
      </c>
      <c r="E41" s="39" t="s">
        <v>5</v>
      </c>
    </row>
    <row r="42" spans="1:16" ht="12.75">
      <c r="A42" t="s">
        <v>50</v>
      </c>
      <c s="34" t="s">
        <v>535</v>
      </c>
      <c s="34" t="s">
        <v>3426</v>
      </c>
      <c s="35" t="s">
        <v>26</v>
      </c>
      <c s="6" t="s">
        <v>3427</v>
      </c>
      <c s="36" t="s">
        <v>244</v>
      </c>
      <c s="37">
        <v>141</v>
      </c>
      <c s="36">
        <v>0</v>
      </c>
      <c s="36">
        <f>ROUND(G42*H42,6)</f>
      </c>
      <c r="L42" s="38">
        <v>0</v>
      </c>
      <c s="32">
        <f>ROUND(ROUND(L42,2)*ROUND(G42,3),2)</f>
      </c>
      <c s="36" t="s">
        <v>55</v>
      </c>
      <c>
        <f>(M42*21)/100</f>
      </c>
      <c t="s">
        <v>28</v>
      </c>
    </row>
    <row r="43" spans="1:5" ht="12.75">
      <c r="A43" s="35" t="s">
        <v>56</v>
      </c>
      <c r="E43" s="39" t="s">
        <v>3427</v>
      </c>
    </row>
    <row r="44" spans="1:5" ht="12.75">
      <c r="A44" s="35" t="s">
        <v>57</v>
      </c>
      <c r="E44" s="40" t="s">
        <v>5</v>
      </c>
    </row>
    <row r="45" spans="1:5" ht="12.75">
      <c r="A45" t="s">
        <v>59</v>
      </c>
      <c r="E45" s="39" t="s">
        <v>5</v>
      </c>
    </row>
    <row r="46" spans="1:16" ht="12.75">
      <c r="A46" t="s">
        <v>50</v>
      </c>
      <c s="34" t="s">
        <v>539</v>
      </c>
      <c s="34" t="s">
        <v>3436</v>
      </c>
      <c s="35" t="s">
        <v>5</v>
      </c>
      <c s="6" t="s">
        <v>3437</v>
      </c>
      <c s="36" t="s">
        <v>244</v>
      </c>
      <c s="37">
        <v>70</v>
      </c>
      <c s="36">
        <v>0</v>
      </c>
      <c s="36">
        <f>ROUND(G46*H46,6)</f>
      </c>
      <c r="L46" s="38">
        <v>0</v>
      </c>
      <c s="32">
        <f>ROUND(ROUND(L46,2)*ROUND(G46,3),2)</f>
      </c>
      <c s="36" t="s">
        <v>55</v>
      </c>
      <c>
        <f>(M46*21)/100</f>
      </c>
      <c t="s">
        <v>28</v>
      </c>
    </row>
    <row r="47" spans="1:5" ht="12.75">
      <c r="A47" s="35" t="s">
        <v>56</v>
      </c>
      <c r="E47" s="39" t="s">
        <v>3437</v>
      </c>
    </row>
    <row r="48" spans="1:5" ht="12.75">
      <c r="A48" s="35" t="s">
        <v>57</v>
      </c>
      <c r="E48" s="40" t="s">
        <v>5</v>
      </c>
    </row>
    <row r="49" spans="1:5" ht="12.75">
      <c r="A49" t="s">
        <v>59</v>
      </c>
      <c r="E49" s="39" t="s">
        <v>5</v>
      </c>
    </row>
    <row r="50" spans="1:16" ht="12.75">
      <c r="A50" t="s">
        <v>50</v>
      </c>
      <c s="34" t="s">
        <v>543</v>
      </c>
      <c s="34" t="s">
        <v>3426</v>
      </c>
      <c s="35" t="s">
        <v>66</v>
      </c>
      <c s="6" t="s">
        <v>3427</v>
      </c>
      <c s="36" t="s">
        <v>244</v>
      </c>
      <c s="37">
        <v>70</v>
      </c>
      <c s="36">
        <v>0</v>
      </c>
      <c s="36">
        <f>ROUND(G50*H50,6)</f>
      </c>
      <c r="L50" s="38">
        <v>0</v>
      </c>
      <c s="32">
        <f>ROUND(ROUND(L50,2)*ROUND(G50,3),2)</f>
      </c>
      <c s="36" t="s">
        <v>55</v>
      </c>
      <c>
        <f>(M50*21)/100</f>
      </c>
      <c t="s">
        <v>28</v>
      </c>
    </row>
    <row r="51" spans="1:5" ht="12.75">
      <c r="A51" s="35" t="s">
        <v>56</v>
      </c>
      <c r="E51" s="39" t="s">
        <v>3427</v>
      </c>
    </row>
    <row r="52" spans="1:5" ht="12.75">
      <c r="A52" s="35" t="s">
        <v>57</v>
      </c>
      <c r="E52" s="40" t="s">
        <v>5</v>
      </c>
    </row>
    <row r="53" spans="1:5" ht="12.75">
      <c r="A53" t="s">
        <v>59</v>
      </c>
      <c r="E53" s="39" t="s">
        <v>5</v>
      </c>
    </row>
    <row r="54" spans="1:16" ht="12.75">
      <c r="A54" t="s">
        <v>50</v>
      </c>
      <c s="34" t="s">
        <v>547</v>
      </c>
      <c s="34" t="s">
        <v>3438</v>
      </c>
      <c s="35" t="s">
        <v>5</v>
      </c>
      <c s="6" t="s">
        <v>3439</v>
      </c>
      <c s="36" t="s">
        <v>244</v>
      </c>
      <c s="37">
        <v>27</v>
      </c>
      <c s="36">
        <v>0</v>
      </c>
      <c s="36">
        <f>ROUND(G54*H54,6)</f>
      </c>
      <c r="L54" s="38">
        <v>0</v>
      </c>
      <c s="32">
        <f>ROUND(ROUND(L54,2)*ROUND(G54,3),2)</f>
      </c>
      <c s="36" t="s">
        <v>55</v>
      </c>
      <c>
        <f>(M54*21)/100</f>
      </c>
      <c t="s">
        <v>28</v>
      </c>
    </row>
    <row r="55" spans="1:5" ht="12.75">
      <c r="A55" s="35" t="s">
        <v>56</v>
      </c>
      <c r="E55" s="39" t="s">
        <v>3439</v>
      </c>
    </row>
    <row r="56" spans="1:5" ht="12.75">
      <c r="A56" s="35" t="s">
        <v>57</v>
      </c>
      <c r="E56" s="40" t="s">
        <v>5</v>
      </c>
    </row>
    <row r="57" spans="1:5" ht="12.75">
      <c r="A57" t="s">
        <v>59</v>
      </c>
      <c r="E57" s="39" t="s">
        <v>5</v>
      </c>
    </row>
    <row r="58" spans="1:16" ht="12.75">
      <c r="A58" t="s">
        <v>50</v>
      </c>
      <c s="34" t="s">
        <v>550</v>
      </c>
      <c s="34" t="s">
        <v>3426</v>
      </c>
      <c s="35" t="s">
        <v>72</v>
      </c>
      <c s="6" t="s">
        <v>3427</v>
      </c>
      <c s="36" t="s">
        <v>244</v>
      </c>
      <c s="37">
        <v>27</v>
      </c>
      <c s="36">
        <v>0</v>
      </c>
      <c s="36">
        <f>ROUND(G58*H58,6)</f>
      </c>
      <c r="L58" s="38">
        <v>0</v>
      </c>
      <c s="32">
        <f>ROUND(ROUND(L58,2)*ROUND(G58,3),2)</f>
      </c>
      <c s="36" t="s">
        <v>55</v>
      </c>
      <c>
        <f>(M58*21)/100</f>
      </c>
      <c t="s">
        <v>28</v>
      </c>
    </row>
    <row r="59" spans="1:5" ht="12.75">
      <c r="A59" s="35" t="s">
        <v>56</v>
      </c>
      <c r="E59" s="39" t="s">
        <v>3427</v>
      </c>
    </row>
    <row r="60" spans="1:5" ht="12.75">
      <c r="A60" s="35" t="s">
        <v>57</v>
      </c>
      <c r="E60" s="40" t="s">
        <v>5</v>
      </c>
    </row>
    <row r="61" spans="1:5" ht="12.75">
      <c r="A61" t="s">
        <v>59</v>
      </c>
      <c r="E61" s="39" t="s">
        <v>5</v>
      </c>
    </row>
    <row r="62" spans="1:16" ht="12.75">
      <c r="A62" t="s">
        <v>50</v>
      </c>
      <c s="34" t="s">
        <v>554</v>
      </c>
      <c s="34" t="s">
        <v>3440</v>
      </c>
      <c s="35" t="s">
        <v>5</v>
      </c>
      <c s="6" t="s">
        <v>3441</v>
      </c>
      <c s="36" t="s">
        <v>244</v>
      </c>
      <c s="37">
        <v>25</v>
      </c>
      <c s="36">
        <v>0</v>
      </c>
      <c s="36">
        <f>ROUND(G62*H62,6)</f>
      </c>
      <c r="L62" s="38">
        <v>0</v>
      </c>
      <c s="32">
        <f>ROUND(ROUND(L62,2)*ROUND(G62,3),2)</f>
      </c>
      <c s="36" t="s">
        <v>55</v>
      </c>
      <c>
        <f>(M62*21)/100</f>
      </c>
      <c t="s">
        <v>28</v>
      </c>
    </row>
    <row r="63" spans="1:5" ht="12.75">
      <c r="A63" s="35" t="s">
        <v>56</v>
      </c>
      <c r="E63" s="39" t="s">
        <v>3441</v>
      </c>
    </row>
    <row r="64" spans="1:5" ht="12.75">
      <c r="A64" s="35" t="s">
        <v>57</v>
      </c>
      <c r="E64" s="40" t="s">
        <v>5</v>
      </c>
    </row>
    <row r="65" spans="1:5" ht="12.75">
      <c r="A65" t="s">
        <v>59</v>
      </c>
      <c r="E65" s="39" t="s">
        <v>5</v>
      </c>
    </row>
    <row r="66" spans="1:16" ht="12.75">
      <c r="A66" t="s">
        <v>50</v>
      </c>
      <c s="34" t="s">
        <v>558</v>
      </c>
      <c s="34" t="s">
        <v>3426</v>
      </c>
      <c s="35" t="s">
        <v>27</v>
      </c>
      <c s="6" t="s">
        <v>3427</v>
      </c>
      <c s="36" t="s">
        <v>244</v>
      </c>
      <c s="37">
        <v>25</v>
      </c>
      <c s="36">
        <v>0</v>
      </c>
      <c s="36">
        <f>ROUND(G66*H66,6)</f>
      </c>
      <c r="L66" s="38">
        <v>0</v>
      </c>
      <c s="32">
        <f>ROUND(ROUND(L66,2)*ROUND(G66,3),2)</f>
      </c>
      <c s="36" t="s">
        <v>55</v>
      </c>
      <c>
        <f>(M66*21)/100</f>
      </c>
      <c t="s">
        <v>28</v>
      </c>
    </row>
    <row r="67" spans="1:5" ht="12.75">
      <c r="A67" s="35" t="s">
        <v>56</v>
      </c>
      <c r="E67" s="39" t="s">
        <v>3427</v>
      </c>
    </row>
    <row r="68" spans="1:5" ht="12.75">
      <c r="A68" s="35" t="s">
        <v>57</v>
      </c>
      <c r="E68" s="40" t="s">
        <v>5</v>
      </c>
    </row>
    <row r="69" spans="1:5" ht="12.75">
      <c r="A69" t="s">
        <v>59</v>
      </c>
      <c r="E69" s="39" t="s">
        <v>5</v>
      </c>
    </row>
    <row r="70" spans="1:16" ht="25.5">
      <c r="A70" t="s">
        <v>50</v>
      </c>
      <c s="34" t="s">
        <v>563</v>
      </c>
      <c s="34" t="s">
        <v>3442</v>
      </c>
      <c s="35" t="s">
        <v>5</v>
      </c>
      <c s="6" t="s">
        <v>3443</v>
      </c>
      <c s="36" t="s">
        <v>244</v>
      </c>
      <c s="37">
        <v>3</v>
      </c>
      <c s="36">
        <v>0</v>
      </c>
      <c s="36">
        <f>ROUND(G70*H70,6)</f>
      </c>
      <c r="L70" s="38">
        <v>0</v>
      </c>
      <c s="32">
        <f>ROUND(ROUND(L70,2)*ROUND(G70,3),2)</f>
      </c>
      <c s="36" t="s">
        <v>55</v>
      </c>
      <c>
        <f>(M70*21)/100</f>
      </c>
      <c t="s">
        <v>28</v>
      </c>
    </row>
    <row r="71" spans="1:5" ht="25.5">
      <c r="A71" s="35" t="s">
        <v>56</v>
      </c>
      <c r="E71" s="39" t="s">
        <v>3443</v>
      </c>
    </row>
    <row r="72" spans="1:5" ht="12.75">
      <c r="A72" s="35" t="s">
        <v>57</v>
      </c>
      <c r="E72" s="40" t="s">
        <v>5</v>
      </c>
    </row>
    <row r="73" spans="1:5" ht="12.75">
      <c r="A73" t="s">
        <v>59</v>
      </c>
      <c r="E73" s="39" t="s">
        <v>5</v>
      </c>
    </row>
    <row r="74" spans="1:16" ht="12.75">
      <c r="A74" t="s">
        <v>50</v>
      </c>
      <c s="34" t="s">
        <v>567</v>
      </c>
      <c s="34" t="s">
        <v>3426</v>
      </c>
      <c s="35" t="s">
        <v>81</v>
      </c>
      <c s="6" t="s">
        <v>3427</v>
      </c>
      <c s="36" t="s">
        <v>244</v>
      </c>
      <c s="37">
        <v>3</v>
      </c>
      <c s="36">
        <v>0</v>
      </c>
      <c s="36">
        <f>ROUND(G74*H74,6)</f>
      </c>
      <c r="L74" s="38">
        <v>0</v>
      </c>
      <c s="32">
        <f>ROUND(ROUND(L74,2)*ROUND(G74,3),2)</f>
      </c>
      <c s="36" t="s">
        <v>55</v>
      </c>
      <c>
        <f>(M74*21)/100</f>
      </c>
      <c t="s">
        <v>28</v>
      </c>
    </row>
    <row r="75" spans="1:5" ht="12.75">
      <c r="A75" s="35" t="s">
        <v>56</v>
      </c>
      <c r="E75" s="39" t="s">
        <v>3427</v>
      </c>
    </row>
    <row r="76" spans="1:5" ht="12.75">
      <c r="A76" s="35" t="s">
        <v>57</v>
      </c>
      <c r="E76" s="40" t="s">
        <v>5</v>
      </c>
    </row>
    <row r="77" spans="1:5" ht="12.75">
      <c r="A77" t="s">
        <v>59</v>
      </c>
      <c r="E77" s="39" t="s">
        <v>5</v>
      </c>
    </row>
    <row r="78" spans="1:13" ht="12.75">
      <c r="A78" t="s">
        <v>47</v>
      </c>
      <c r="C78" s="31" t="s">
        <v>313</v>
      </c>
      <c r="E78" s="33" t="s">
        <v>3444</v>
      </c>
      <c r="J78" s="32">
        <f>0</f>
      </c>
      <c s="32">
        <f>0</f>
      </c>
      <c s="32">
        <f>0+L79+L83+L87+L91+L95</f>
      </c>
      <c s="32">
        <f>0+M79+M83+M87+M91+M95</f>
      </c>
    </row>
    <row r="79" spans="1:16" ht="25.5">
      <c r="A79" t="s">
        <v>50</v>
      </c>
      <c s="34" t="s">
        <v>138</v>
      </c>
      <c s="34" t="s">
        <v>3445</v>
      </c>
      <c s="35" t="s">
        <v>5</v>
      </c>
      <c s="6" t="s">
        <v>3446</v>
      </c>
      <c s="36" t="s">
        <v>244</v>
      </c>
      <c s="37">
        <v>93</v>
      </c>
      <c s="36">
        <v>0</v>
      </c>
      <c s="36">
        <f>ROUND(G79*H79,6)</f>
      </c>
      <c r="L79" s="38">
        <v>0</v>
      </c>
      <c s="32">
        <f>ROUND(ROUND(L79,2)*ROUND(G79,3),2)</f>
      </c>
      <c s="36" t="s">
        <v>55</v>
      </c>
      <c>
        <f>(M79*21)/100</f>
      </c>
      <c t="s">
        <v>28</v>
      </c>
    </row>
    <row r="80" spans="1:5" ht="25.5">
      <c r="A80" s="35" t="s">
        <v>56</v>
      </c>
      <c r="E80" s="39" t="s">
        <v>3446</v>
      </c>
    </row>
    <row r="81" spans="1:5" ht="12.75">
      <c r="A81" s="35" t="s">
        <v>57</v>
      </c>
      <c r="E81" s="40" t="s">
        <v>3447</v>
      </c>
    </row>
    <row r="82" spans="1:5" ht="114.75">
      <c r="A82" t="s">
        <v>59</v>
      </c>
      <c r="E82" s="39" t="s">
        <v>3096</v>
      </c>
    </row>
    <row r="83" spans="1:16" ht="12.75">
      <c r="A83" t="s">
        <v>50</v>
      </c>
      <c s="34" t="s">
        <v>573</v>
      </c>
      <c s="34" t="s">
        <v>3448</v>
      </c>
      <c s="35" t="s">
        <v>5</v>
      </c>
      <c s="6" t="s">
        <v>3449</v>
      </c>
      <c s="36" t="s">
        <v>244</v>
      </c>
      <c s="37">
        <v>93</v>
      </c>
      <c s="36">
        <v>0</v>
      </c>
      <c s="36">
        <f>ROUND(G83*H83,6)</f>
      </c>
      <c r="L83" s="38">
        <v>0</v>
      </c>
      <c s="32">
        <f>ROUND(ROUND(L83,2)*ROUND(G83,3),2)</f>
      </c>
      <c s="36" t="s">
        <v>55</v>
      </c>
      <c>
        <f>(M83*21)/100</f>
      </c>
      <c t="s">
        <v>28</v>
      </c>
    </row>
    <row r="84" spans="1:5" ht="12.75">
      <c r="A84" s="35" t="s">
        <v>56</v>
      </c>
      <c r="E84" s="39" t="s">
        <v>3449</v>
      </c>
    </row>
    <row r="85" spans="1:5" ht="12.75">
      <c r="A85" s="35" t="s">
        <v>57</v>
      </c>
      <c r="E85" s="40" t="s">
        <v>3447</v>
      </c>
    </row>
    <row r="86" spans="1:5" ht="114.75">
      <c r="A86" t="s">
        <v>59</v>
      </c>
      <c r="E86" s="39" t="s">
        <v>3096</v>
      </c>
    </row>
    <row r="87" spans="1:16" ht="25.5">
      <c r="A87" t="s">
        <v>50</v>
      </c>
      <c s="34" t="s">
        <v>576</v>
      </c>
      <c s="34" t="s">
        <v>3450</v>
      </c>
      <c s="35" t="s">
        <v>5</v>
      </c>
      <c s="6" t="s">
        <v>3451</v>
      </c>
      <c s="36" t="s">
        <v>244</v>
      </c>
      <c s="37">
        <v>1</v>
      </c>
      <c s="36">
        <v>0</v>
      </c>
      <c s="36">
        <f>ROUND(G87*H87,6)</f>
      </c>
      <c r="L87" s="38">
        <v>0</v>
      </c>
      <c s="32">
        <f>ROUND(ROUND(L87,2)*ROUND(G87,3),2)</f>
      </c>
      <c s="36" t="s">
        <v>55</v>
      </c>
      <c>
        <f>(M87*21)/100</f>
      </c>
      <c t="s">
        <v>28</v>
      </c>
    </row>
    <row r="88" spans="1:5" ht="25.5">
      <c r="A88" s="35" t="s">
        <v>56</v>
      </c>
      <c r="E88" s="39" t="s">
        <v>3451</v>
      </c>
    </row>
    <row r="89" spans="1:5" ht="12.75">
      <c r="A89" s="35" t="s">
        <v>57</v>
      </c>
      <c r="E89" s="40" t="s">
        <v>5</v>
      </c>
    </row>
    <row r="90" spans="1:5" ht="114.75">
      <c r="A90" t="s">
        <v>59</v>
      </c>
      <c r="E90" s="39" t="s">
        <v>3096</v>
      </c>
    </row>
    <row r="91" spans="1:16" ht="12.75">
      <c r="A91" t="s">
        <v>50</v>
      </c>
      <c s="34" t="s">
        <v>579</v>
      </c>
      <c s="34" t="s">
        <v>3452</v>
      </c>
      <c s="35" t="s">
        <v>5</v>
      </c>
      <c s="6" t="s">
        <v>3453</v>
      </c>
      <c s="36" t="s">
        <v>244</v>
      </c>
      <c s="37">
        <v>79</v>
      </c>
      <c s="36">
        <v>0</v>
      </c>
      <c s="36">
        <f>ROUND(G91*H91,6)</f>
      </c>
      <c r="L91" s="38">
        <v>0</v>
      </c>
      <c s="32">
        <f>ROUND(ROUND(L91,2)*ROUND(G91,3),2)</f>
      </c>
      <c s="36" t="s">
        <v>55</v>
      </c>
      <c>
        <f>(M91*21)/100</f>
      </c>
      <c t="s">
        <v>28</v>
      </c>
    </row>
    <row r="92" spans="1:5" ht="12.75">
      <c r="A92" s="35" t="s">
        <v>56</v>
      </c>
      <c r="E92" s="39" t="s">
        <v>3453</v>
      </c>
    </row>
    <row r="93" spans="1:5" ht="12.75">
      <c r="A93" s="35" t="s">
        <v>57</v>
      </c>
      <c r="E93" s="40" t="s">
        <v>5</v>
      </c>
    </row>
    <row r="94" spans="1:5" ht="114.75">
      <c r="A94" t="s">
        <v>59</v>
      </c>
      <c r="E94" s="39" t="s">
        <v>3096</v>
      </c>
    </row>
    <row r="95" spans="1:16" ht="12.75">
      <c r="A95" t="s">
        <v>50</v>
      </c>
      <c s="34" t="s">
        <v>582</v>
      </c>
      <c s="34" t="s">
        <v>3454</v>
      </c>
      <c s="35" t="s">
        <v>5</v>
      </c>
      <c s="6" t="s">
        <v>3455</v>
      </c>
      <c s="36" t="s">
        <v>244</v>
      </c>
      <c s="37">
        <v>79</v>
      </c>
      <c s="36">
        <v>0</v>
      </c>
      <c s="36">
        <f>ROUND(G95*H95,6)</f>
      </c>
      <c r="L95" s="38">
        <v>0</v>
      </c>
      <c s="32">
        <f>ROUND(ROUND(L95,2)*ROUND(G95,3),2)</f>
      </c>
      <c s="36" t="s">
        <v>55</v>
      </c>
      <c>
        <f>(M95*21)/100</f>
      </c>
      <c t="s">
        <v>28</v>
      </c>
    </row>
    <row r="96" spans="1:5" ht="12.75">
      <c r="A96" s="35" t="s">
        <v>56</v>
      </c>
      <c r="E96" s="39" t="s">
        <v>3455</v>
      </c>
    </row>
    <row r="97" spans="1:5" ht="12.75">
      <c r="A97" s="35" t="s">
        <v>57</v>
      </c>
      <c r="E97" s="40" t="s">
        <v>5</v>
      </c>
    </row>
    <row r="98" spans="1:5" ht="12.75">
      <c r="A98" t="s">
        <v>59</v>
      </c>
      <c r="E98" s="39" t="s">
        <v>5</v>
      </c>
    </row>
    <row r="99" spans="1:13" ht="12.75">
      <c r="A99" t="s">
        <v>47</v>
      </c>
      <c r="C99" s="31" t="s">
        <v>2903</v>
      </c>
      <c r="E99" s="33" t="s">
        <v>3456</v>
      </c>
      <c r="J99" s="32">
        <f>0</f>
      </c>
      <c s="32">
        <f>0</f>
      </c>
      <c s="32">
        <f>0+L100+L104+L108+L112+L116+L120+L124+L128+L132+L136+L140+L144+L148+L152+L156+L160+L164+L168</f>
      </c>
      <c s="32">
        <f>0+M100+M104+M108+M112+M116+M120+M124+M128+M132+M136+M140+M144+M148+M152+M156+M160+M164+M168</f>
      </c>
    </row>
    <row r="100" spans="1:16" ht="12.75">
      <c r="A100" t="s">
        <v>50</v>
      </c>
      <c s="34" t="s">
        <v>585</v>
      </c>
      <c s="34" t="s">
        <v>3457</v>
      </c>
      <c s="35" t="s">
        <v>5</v>
      </c>
      <c s="6" t="s">
        <v>3458</v>
      </c>
      <c s="36" t="s">
        <v>244</v>
      </c>
      <c s="37">
        <v>3</v>
      </c>
      <c s="36">
        <v>0</v>
      </c>
      <c s="36">
        <f>ROUND(G100*H100,6)</f>
      </c>
      <c r="L100" s="38">
        <v>0</v>
      </c>
      <c s="32">
        <f>ROUND(ROUND(L100,2)*ROUND(G100,3),2)</f>
      </c>
      <c s="36" t="s">
        <v>55</v>
      </c>
      <c>
        <f>(M100*21)/100</f>
      </c>
      <c t="s">
        <v>28</v>
      </c>
    </row>
    <row r="101" spans="1:5" ht="12.75">
      <c r="A101" s="35" t="s">
        <v>56</v>
      </c>
      <c r="E101" s="39" t="s">
        <v>3458</v>
      </c>
    </row>
    <row r="102" spans="1:5" ht="12.75">
      <c r="A102" s="35" t="s">
        <v>57</v>
      </c>
      <c r="E102" s="40" t="s">
        <v>3459</v>
      </c>
    </row>
    <row r="103" spans="1:5" ht="12.75">
      <c r="A103" t="s">
        <v>59</v>
      </c>
      <c r="E103" s="39" t="s">
        <v>5</v>
      </c>
    </row>
    <row r="104" spans="1:16" ht="12.75">
      <c r="A104" t="s">
        <v>50</v>
      </c>
      <c s="34" t="s">
        <v>588</v>
      </c>
      <c s="34" t="s">
        <v>3460</v>
      </c>
      <c s="35" t="s">
        <v>5</v>
      </c>
      <c s="6" t="s">
        <v>3461</v>
      </c>
      <c s="36" t="s">
        <v>244</v>
      </c>
      <c s="37">
        <v>4</v>
      </c>
      <c s="36">
        <v>0</v>
      </c>
      <c s="36">
        <f>ROUND(G104*H104,6)</f>
      </c>
      <c r="L104" s="38">
        <v>0</v>
      </c>
      <c s="32">
        <f>ROUND(ROUND(L104,2)*ROUND(G104,3),2)</f>
      </c>
      <c s="36" t="s">
        <v>55</v>
      </c>
      <c>
        <f>(M104*21)/100</f>
      </c>
      <c t="s">
        <v>28</v>
      </c>
    </row>
    <row r="105" spans="1:5" ht="12.75">
      <c r="A105" s="35" t="s">
        <v>56</v>
      </c>
      <c r="E105" s="39" t="s">
        <v>3461</v>
      </c>
    </row>
    <row r="106" spans="1:5" ht="12.75">
      <c r="A106" s="35" t="s">
        <v>57</v>
      </c>
      <c r="E106" s="40" t="s">
        <v>3462</v>
      </c>
    </row>
    <row r="107" spans="1:5" ht="114.75">
      <c r="A107" t="s">
        <v>59</v>
      </c>
      <c r="E107" s="39" t="s">
        <v>3096</v>
      </c>
    </row>
    <row r="108" spans="1:16" ht="12.75">
      <c r="A108" t="s">
        <v>50</v>
      </c>
      <c s="34" t="s">
        <v>591</v>
      </c>
      <c s="34" t="s">
        <v>3463</v>
      </c>
      <c s="35" t="s">
        <v>5</v>
      </c>
      <c s="6" t="s">
        <v>3464</v>
      </c>
      <c s="36" t="s">
        <v>244</v>
      </c>
      <c s="37">
        <v>4</v>
      </c>
      <c s="36">
        <v>0</v>
      </c>
      <c s="36">
        <f>ROUND(G108*H108,6)</f>
      </c>
      <c r="L108" s="38">
        <v>0</v>
      </c>
      <c s="32">
        <f>ROUND(ROUND(L108,2)*ROUND(G108,3),2)</f>
      </c>
      <c s="36" t="s">
        <v>55</v>
      </c>
      <c>
        <f>(M108*21)/100</f>
      </c>
      <c t="s">
        <v>28</v>
      </c>
    </row>
    <row r="109" spans="1:5" ht="12.75">
      <c r="A109" s="35" t="s">
        <v>56</v>
      </c>
      <c r="E109" s="39" t="s">
        <v>3464</v>
      </c>
    </row>
    <row r="110" spans="1:5" ht="12.75">
      <c r="A110" s="35" t="s">
        <v>57</v>
      </c>
      <c r="E110" s="40" t="s">
        <v>5</v>
      </c>
    </row>
    <row r="111" spans="1:5" ht="114.75">
      <c r="A111" t="s">
        <v>59</v>
      </c>
      <c r="E111" s="39" t="s">
        <v>3096</v>
      </c>
    </row>
    <row r="112" spans="1:16" ht="12.75">
      <c r="A112" t="s">
        <v>50</v>
      </c>
      <c s="34" t="s">
        <v>594</v>
      </c>
      <c s="34" t="s">
        <v>3465</v>
      </c>
      <c s="35" t="s">
        <v>5</v>
      </c>
      <c s="6" t="s">
        <v>3466</v>
      </c>
      <c s="36" t="s">
        <v>244</v>
      </c>
      <c s="37">
        <v>2</v>
      </c>
      <c s="36">
        <v>0</v>
      </c>
      <c s="36">
        <f>ROUND(G112*H112,6)</f>
      </c>
      <c r="L112" s="38">
        <v>0</v>
      </c>
      <c s="32">
        <f>ROUND(ROUND(L112,2)*ROUND(G112,3),2)</f>
      </c>
      <c s="36" t="s">
        <v>55</v>
      </c>
      <c>
        <f>(M112*21)/100</f>
      </c>
      <c t="s">
        <v>28</v>
      </c>
    </row>
    <row r="113" spans="1:5" ht="12.75">
      <c r="A113" s="35" t="s">
        <v>56</v>
      </c>
      <c r="E113" s="39" t="s">
        <v>3466</v>
      </c>
    </row>
    <row r="114" spans="1:5" ht="12.75">
      <c r="A114" s="35" t="s">
        <v>57</v>
      </c>
      <c r="E114" s="40" t="s">
        <v>5</v>
      </c>
    </row>
    <row r="115" spans="1:5" ht="12.75">
      <c r="A115" t="s">
        <v>59</v>
      </c>
      <c r="E115" s="39" t="s">
        <v>5</v>
      </c>
    </row>
    <row r="116" spans="1:16" ht="12.75">
      <c r="A116" t="s">
        <v>50</v>
      </c>
      <c s="34" t="s">
        <v>597</v>
      </c>
      <c s="34" t="s">
        <v>3467</v>
      </c>
      <c s="35" t="s">
        <v>5</v>
      </c>
      <c s="6" t="s">
        <v>3468</v>
      </c>
      <c s="36" t="s">
        <v>244</v>
      </c>
      <c s="37">
        <v>4</v>
      </c>
      <c s="36">
        <v>0</v>
      </c>
      <c s="36">
        <f>ROUND(G116*H116,6)</f>
      </c>
      <c r="L116" s="38">
        <v>0</v>
      </c>
      <c s="32">
        <f>ROUND(ROUND(L116,2)*ROUND(G116,3),2)</f>
      </c>
      <c s="36" t="s">
        <v>55</v>
      </c>
      <c>
        <f>(M116*21)/100</f>
      </c>
      <c t="s">
        <v>28</v>
      </c>
    </row>
    <row r="117" spans="1:5" ht="12.75">
      <c r="A117" s="35" t="s">
        <v>56</v>
      </c>
      <c r="E117" s="39" t="s">
        <v>3468</v>
      </c>
    </row>
    <row r="118" spans="1:5" ht="12.75">
      <c r="A118" s="35" t="s">
        <v>57</v>
      </c>
      <c r="E118" s="40" t="s">
        <v>5</v>
      </c>
    </row>
    <row r="119" spans="1:5" ht="12.75">
      <c r="A119" t="s">
        <v>59</v>
      </c>
      <c r="E119" s="39" t="s">
        <v>5</v>
      </c>
    </row>
    <row r="120" spans="1:16" ht="12.75">
      <c r="A120" t="s">
        <v>50</v>
      </c>
      <c s="34" t="s">
        <v>600</v>
      </c>
      <c s="34" t="s">
        <v>3469</v>
      </c>
      <c s="35" t="s">
        <v>5</v>
      </c>
      <c s="6" t="s">
        <v>3470</v>
      </c>
      <c s="36" t="s">
        <v>244</v>
      </c>
      <c s="37">
        <v>1</v>
      </c>
      <c s="36">
        <v>0</v>
      </c>
      <c s="36">
        <f>ROUND(G120*H120,6)</f>
      </c>
      <c r="L120" s="38">
        <v>0</v>
      </c>
      <c s="32">
        <f>ROUND(ROUND(L120,2)*ROUND(G120,3),2)</f>
      </c>
      <c s="36" t="s">
        <v>55</v>
      </c>
      <c>
        <f>(M120*21)/100</f>
      </c>
      <c t="s">
        <v>28</v>
      </c>
    </row>
    <row r="121" spans="1:5" ht="12.75">
      <c r="A121" s="35" t="s">
        <v>56</v>
      </c>
      <c r="E121" s="39" t="s">
        <v>3470</v>
      </c>
    </row>
    <row r="122" spans="1:5" ht="12.75">
      <c r="A122" s="35" t="s">
        <v>57</v>
      </c>
      <c r="E122" s="40" t="s">
        <v>5</v>
      </c>
    </row>
    <row r="123" spans="1:5" ht="12.75">
      <c r="A123" t="s">
        <v>59</v>
      </c>
      <c r="E123" s="39" t="s">
        <v>5</v>
      </c>
    </row>
    <row r="124" spans="1:16" ht="25.5">
      <c r="A124" t="s">
        <v>50</v>
      </c>
      <c s="34" t="s">
        <v>603</v>
      </c>
      <c s="34" t="s">
        <v>3471</v>
      </c>
      <c s="35" t="s">
        <v>5</v>
      </c>
      <c s="6" t="s">
        <v>3472</v>
      </c>
      <c s="36" t="s">
        <v>244</v>
      </c>
      <c s="37">
        <v>1</v>
      </c>
      <c s="36">
        <v>0</v>
      </c>
      <c s="36">
        <f>ROUND(G124*H124,6)</f>
      </c>
      <c r="L124" s="38">
        <v>0</v>
      </c>
      <c s="32">
        <f>ROUND(ROUND(L124,2)*ROUND(G124,3),2)</f>
      </c>
      <c s="36" t="s">
        <v>55</v>
      </c>
      <c>
        <f>(M124*21)/100</f>
      </c>
      <c t="s">
        <v>28</v>
      </c>
    </row>
    <row r="125" spans="1:5" ht="25.5">
      <c r="A125" s="35" t="s">
        <v>56</v>
      </c>
      <c r="E125" s="39" t="s">
        <v>3472</v>
      </c>
    </row>
    <row r="126" spans="1:5" ht="12.75">
      <c r="A126" s="35" t="s">
        <v>57</v>
      </c>
      <c r="E126" s="40" t="s">
        <v>5</v>
      </c>
    </row>
    <row r="127" spans="1:5" ht="25.5">
      <c r="A127" t="s">
        <v>59</v>
      </c>
      <c r="E127" s="39" t="s">
        <v>3473</v>
      </c>
    </row>
    <row r="128" spans="1:16" ht="12.75">
      <c r="A128" t="s">
        <v>50</v>
      </c>
      <c s="34" t="s">
        <v>606</v>
      </c>
      <c s="34" t="s">
        <v>3474</v>
      </c>
      <c s="35" t="s">
        <v>5</v>
      </c>
      <c s="6" t="s">
        <v>3475</v>
      </c>
      <c s="36" t="s">
        <v>244</v>
      </c>
      <c s="37">
        <v>1</v>
      </c>
      <c s="36">
        <v>0</v>
      </c>
      <c s="36">
        <f>ROUND(G128*H128,6)</f>
      </c>
      <c r="L128" s="38">
        <v>0</v>
      </c>
      <c s="32">
        <f>ROUND(ROUND(L128,2)*ROUND(G128,3),2)</f>
      </c>
      <c s="36" t="s">
        <v>55</v>
      </c>
      <c>
        <f>(M128*21)/100</f>
      </c>
      <c t="s">
        <v>28</v>
      </c>
    </row>
    <row r="129" spans="1:5" ht="12.75">
      <c r="A129" s="35" t="s">
        <v>56</v>
      </c>
      <c r="E129" s="39" t="s">
        <v>3475</v>
      </c>
    </row>
    <row r="130" spans="1:5" ht="12.75">
      <c r="A130" s="35" t="s">
        <v>57</v>
      </c>
      <c r="E130" s="40" t="s">
        <v>5</v>
      </c>
    </row>
    <row r="131" spans="1:5" ht="12.75">
      <c r="A131" t="s">
        <v>59</v>
      </c>
      <c r="E131" s="39" t="s">
        <v>5</v>
      </c>
    </row>
    <row r="132" spans="1:16" ht="25.5">
      <c r="A132" t="s">
        <v>50</v>
      </c>
      <c s="34" t="s">
        <v>609</v>
      </c>
      <c s="34" t="s">
        <v>3476</v>
      </c>
      <c s="35" t="s">
        <v>5</v>
      </c>
      <c s="6" t="s">
        <v>3477</v>
      </c>
      <c s="36" t="s">
        <v>244</v>
      </c>
      <c s="37">
        <v>1</v>
      </c>
      <c s="36">
        <v>0</v>
      </c>
      <c s="36">
        <f>ROUND(G132*H132,6)</f>
      </c>
      <c r="L132" s="38">
        <v>0</v>
      </c>
      <c s="32">
        <f>ROUND(ROUND(L132,2)*ROUND(G132,3),2)</f>
      </c>
      <c s="36" t="s">
        <v>55</v>
      </c>
      <c>
        <f>(M132*21)/100</f>
      </c>
      <c t="s">
        <v>28</v>
      </c>
    </row>
    <row r="133" spans="1:5" ht="25.5">
      <c r="A133" s="35" t="s">
        <v>56</v>
      </c>
      <c r="E133" s="39" t="s">
        <v>3477</v>
      </c>
    </row>
    <row r="134" spans="1:5" ht="12.75">
      <c r="A134" s="35" t="s">
        <v>57</v>
      </c>
      <c r="E134" s="40" t="s">
        <v>5</v>
      </c>
    </row>
    <row r="135" spans="1:5" ht="12.75">
      <c r="A135" t="s">
        <v>59</v>
      </c>
      <c r="E135" s="39" t="s">
        <v>3478</v>
      </c>
    </row>
    <row r="136" spans="1:16" ht="12.75">
      <c r="A136" t="s">
        <v>50</v>
      </c>
      <c s="34" t="s">
        <v>613</v>
      </c>
      <c s="34" t="s">
        <v>3479</v>
      </c>
      <c s="35" t="s">
        <v>5</v>
      </c>
      <c s="6" t="s">
        <v>3480</v>
      </c>
      <c s="36" t="s">
        <v>244</v>
      </c>
      <c s="37">
        <v>1</v>
      </c>
      <c s="36">
        <v>0</v>
      </c>
      <c s="36">
        <f>ROUND(G136*H136,6)</f>
      </c>
      <c r="L136" s="38">
        <v>0</v>
      </c>
      <c s="32">
        <f>ROUND(ROUND(L136,2)*ROUND(G136,3),2)</f>
      </c>
      <c s="36" t="s">
        <v>55</v>
      </c>
      <c>
        <f>(M136*21)/100</f>
      </c>
      <c t="s">
        <v>28</v>
      </c>
    </row>
    <row r="137" spans="1:5" ht="12.75">
      <c r="A137" s="35" t="s">
        <v>56</v>
      </c>
      <c r="E137" s="39" t="s">
        <v>3480</v>
      </c>
    </row>
    <row r="138" spans="1:5" ht="12.75">
      <c r="A138" s="35" t="s">
        <v>57</v>
      </c>
      <c r="E138" s="40" t="s">
        <v>5</v>
      </c>
    </row>
    <row r="139" spans="1:5" ht="12.75">
      <c r="A139" t="s">
        <v>59</v>
      </c>
      <c r="E139" s="39" t="s">
        <v>5</v>
      </c>
    </row>
    <row r="140" spans="1:16" ht="12.75">
      <c r="A140" t="s">
        <v>50</v>
      </c>
      <c s="34" t="s">
        <v>616</v>
      </c>
      <c s="34" t="s">
        <v>3481</v>
      </c>
      <c s="35" t="s">
        <v>5</v>
      </c>
      <c s="6" t="s">
        <v>3482</v>
      </c>
      <c s="36" t="s">
        <v>244</v>
      </c>
      <c s="37">
        <v>1</v>
      </c>
      <c s="36">
        <v>0</v>
      </c>
      <c s="36">
        <f>ROUND(G140*H140,6)</f>
      </c>
      <c r="L140" s="38">
        <v>0</v>
      </c>
      <c s="32">
        <f>ROUND(ROUND(L140,2)*ROUND(G140,3),2)</f>
      </c>
      <c s="36" t="s">
        <v>55</v>
      </c>
      <c>
        <f>(M140*21)/100</f>
      </c>
      <c t="s">
        <v>28</v>
      </c>
    </row>
    <row r="141" spans="1:5" ht="12.75">
      <c r="A141" s="35" t="s">
        <v>56</v>
      </c>
      <c r="E141" s="39" t="s">
        <v>3482</v>
      </c>
    </row>
    <row r="142" spans="1:5" ht="12.75">
      <c r="A142" s="35" t="s">
        <v>57</v>
      </c>
      <c r="E142" s="40" t="s">
        <v>5</v>
      </c>
    </row>
    <row r="143" spans="1:5" ht="12.75">
      <c r="A143" t="s">
        <v>59</v>
      </c>
      <c r="E143" s="39" t="s">
        <v>5</v>
      </c>
    </row>
    <row r="144" spans="1:16" ht="12.75">
      <c r="A144" t="s">
        <v>50</v>
      </c>
      <c s="34" t="s">
        <v>620</v>
      </c>
      <c s="34" t="s">
        <v>3483</v>
      </c>
      <c s="35" t="s">
        <v>5</v>
      </c>
      <c s="6" t="s">
        <v>3484</v>
      </c>
      <c s="36" t="s">
        <v>244</v>
      </c>
      <c s="37">
        <v>1</v>
      </c>
      <c s="36">
        <v>0</v>
      </c>
      <c s="36">
        <f>ROUND(G144*H144,6)</f>
      </c>
      <c r="L144" s="38">
        <v>0</v>
      </c>
      <c s="32">
        <f>ROUND(ROUND(L144,2)*ROUND(G144,3),2)</f>
      </c>
      <c s="36" t="s">
        <v>55</v>
      </c>
      <c>
        <f>(M144*21)/100</f>
      </c>
      <c t="s">
        <v>28</v>
      </c>
    </row>
    <row r="145" spans="1:5" ht="12.75">
      <c r="A145" s="35" t="s">
        <v>56</v>
      </c>
      <c r="E145" s="39" t="s">
        <v>3484</v>
      </c>
    </row>
    <row r="146" spans="1:5" ht="12.75">
      <c r="A146" s="35" t="s">
        <v>57</v>
      </c>
      <c r="E146" s="40" t="s">
        <v>5</v>
      </c>
    </row>
    <row r="147" spans="1:5" ht="12.75">
      <c r="A147" t="s">
        <v>59</v>
      </c>
      <c r="E147" s="39" t="s">
        <v>5</v>
      </c>
    </row>
    <row r="148" spans="1:16" ht="12.75">
      <c r="A148" t="s">
        <v>50</v>
      </c>
      <c s="34" t="s">
        <v>622</v>
      </c>
      <c s="34" t="s">
        <v>3485</v>
      </c>
      <c s="35" t="s">
        <v>5</v>
      </c>
      <c s="6" t="s">
        <v>3486</v>
      </c>
      <c s="36" t="s">
        <v>244</v>
      </c>
      <c s="37">
        <v>1</v>
      </c>
      <c s="36">
        <v>0</v>
      </c>
      <c s="36">
        <f>ROUND(G148*H148,6)</f>
      </c>
      <c r="L148" s="38">
        <v>0</v>
      </c>
      <c s="32">
        <f>ROUND(ROUND(L148,2)*ROUND(G148,3),2)</f>
      </c>
      <c s="36" t="s">
        <v>55</v>
      </c>
      <c>
        <f>(M148*21)/100</f>
      </c>
      <c t="s">
        <v>28</v>
      </c>
    </row>
    <row r="149" spans="1:5" ht="12.75">
      <c r="A149" s="35" t="s">
        <v>56</v>
      </c>
      <c r="E149" s="39" t="s">
        <v>3486</v>
      </c>
    </row>
    <row r="150" spans="1:5" ht="12.75">
      <c r="A150" s="35" t="s">
        <v>57</v>
      </c>
      <c r="E150" s="40" t="s">
        <v>5</v>
      </c>
    </row>
    <row r="151" spans="1:5" ht="12.75">
      <c r="A151" t="s">
        <v>59</v>
      </c>
      <c r="E151" s="39" t="s">
        <v>5</v>
      </c>
    </row>
    <row r="152" spans="1:16" ht="12.75">
      <c r="A152" t="s">
        <v>50</v>
      </c>
      <c s="34" t="s">
        <v>624</v>
      </c>
      <c s="34" t="s">
        <v>3487</v>
      </c>
      <c s="35" t="s">
        <v>5</v>
      </c>
      <c s="6" t="s">
        <v>3488</v>
      </c>
      <c s="36" t="s">
        <v>244</v>
      </c>
      <c s="37">
        <v>1</v>
      </c>
      <c s="36">
        <v>0</v>
      </c>
      <c s="36">
        <f>ROUND(G152*H152,6)</f>
      </c>
      <c r="L152" s="38">
        <v>0</v>
      </c>
      <c s="32">
        <f>ROUND(ROUND(L152,2)*ROUND(G152,3),2)</f>
      </c>
      <c s="36" t="s">
        <v>55</v>
      </c>
      <c>
        <f>(M152*21)/100</f>
      </c>
      <c t="s">
        <v>28</v>
      </c>
    </row>
    <row r="153" spans="1:5" ht="12.75">
      <c r="A153" s="35" t="s">
        <v>56</v>
      </c>
      <c r="E153" s="39" t="s">
        <v>3488</v>
      </c>
    </row>
    <row r="154" spans="1:5" ht="12.75">
      <c r="A154" s="35" t="s">
        <v>57</v>
      </c>
      <c r="E154" s="40" t="s">
        <v>5</v>
      </c>
    </row>
    <row r="155" spans="1:5" ht="12.75">
      <c r="A155" t="s">
        <v>59</v>
      </c>
      <c r="E155" s="39" t="s">
        <v>5</v>
      </c>
    </row>
    <row r="156" spans="1:16" ht="12.75">
      <c r="A156" t="s">
        <v>50</v>
      </c>
      <c s="34" t="s">
        <v>626</v>
      </c>
      <c s="34" t="s">
        <v>3489</v>
      </c>
      <c s="35" t="s">
        <v>5</v>
      </c>
      <c s="6" t="s">
        <v>3490</v>
      </c>
      <c s="36" t="s">
        <v>244</v>
      </c>
      <c s="37">
        <v>1</v>
      </c>
      <c s="36">
        <v>0</v>
      </c>
      <c s="36">
        <f>ROUND(G156*H156,6)</f>
      </c>
      <c r="L156" s="38">
        <v>0</v>
      </c>
      <c s="32">
        <f>ROUND(ROUND(L156,2)*ROUND(G156,3),2)</f>
      </c>
      <c s="36" t="s">
        <v>55</v>
      </c>
      <c>
        <f>(M156*21)/100</f>
      </c>
      <c t="s">
        <v>28</v>
      </c>
    </row>
    <row r="157" spans="1:5" ht="12.75">
      <c r="A157" s="35" t="s">
        <v>56</v>
      </c>
      <c r="E157" s="39" t="s">
        <v>3490</v>
      </c>
    </row>
    <row r="158" spans="1:5" ht="12.75">
      <c r="A158" s="35" t="s">
        <v>57</v>
      </c>
      <c r="E158" s="40" t="s">
        <v>5</v>
      </c>
    </row>
    <row r="159" spans="1:5" ht="12.75">
      <c r="A159" t="s">
        <v>59</v>
      </c>
      <c r="E159" s="39" t="s">
        <v>5</v>
      </c>
    </row>
    <row r="160" spans="1:16" ht="12.75">
      <c r="A160" t="s">
        <v>50</v>
      </c>
      <c s="34" t="s">
        <v>627</v>
      </c>
      <c s="34" t="s">
        <v>3491</v>
      </c>
      <c s="35" t="s">
        <v>5</v>
      </c>
      <c s="6" t="s">
        <v>3492</v>
      </c>
      <c s="36" t="s">
        <v>244</v>
      </c>
      <c s="37">
        <v>1</v>
      </c>
      <c s="36">
        <v>0</v>
      </c>
      <c s="36">
        <f>ROUND(G160*H160,6)</f>
      </c>
      <c r="L160" s="38">
        <v>0</v>
      </c>
      <c s="32">
        <f>ROUND(ROUND(L160,2)*ROUND(G160,3),2)</f>
      </c>
      <c s="36" t="s">
        <v>55</v>
      </c>
      <c>
        <f>(M160*21)/100</f>
      </c>
      <c t="s">
        <v>28</v>
      </c>
    </row>
    <row r="161" spans="1:5" ht="12.75">
      <c r="A161" s="35" t="s">
        <v>56</v>
      </c>
      <c r="E161" s="39" t="s">
        <v>3492</v>
      </c>
    </row>
    <row r="162" spans="1:5" ht="12.75">
      <c r="A162" s="35" t="s">
        <v>57</v>
      </c>
      <c r="E162" s="40" t="s">
        <v>5</v>
      </c>
    </row>
    <row r="163" spans="1:5" ht="12.75">
      <c r="A163" t="s">
        <v>59</v>
      </c>
      <c r="E163" s="39" t="s">
        <v>5</v>
      </c>
    </row>
    <row r="164" spans="1:16" ht="25.5">
      <c r="A164" t="s">
        <v>50</v>
      </c>
      <c s="34" t="s">
        <v>631</v>
      </c>
      <c s="34" t="s">
        <v>3493</v>
      </c>
      <c s="35" t="s">
        <v>5</v>
      </c>
      <c s="6" t="s">
        <v>3494</v>
      </c>
      <c s="36" t="s">
        <v>244</v>
      </c>
      <c s="37">
        <v>1</v>
      </c>
      <c s="36">
        <v>0</v>
      </c>
      <c s="36">
        <f>ROUND(G164*H164,6)</f>
      </c>
      <c r="L164" s="38">
        <v>0</v>
      </c>
      <c s="32">
        <f>ROUND(ROUND(L164,2)*ROUND(G164,3),2)</f>
      </c>
      <c s="36" t="s">
        <v>55</v>
      </c>
      <c>
        <f>(M164*21)/100</f>
      </c>
      <c t="s">
        <v>28</v>
      </c>
    </row>
    <row r="165" spans="1:5" ht="25.5">
      <c r="A165" s="35" t="s">
        <v>56</v>
      </c>
      <c r="E165" s="39" t="s">
        <v>3494</v>
      </c>
    </row>
    <row r="166" spans="1:5" ht="12.75">
      <c r="A166" s="35" t="s">
        <v>57</v>
      </c>
      <c r="E166" s="40" t="s">
        <v>5</v>
      </c>
    </row>
    <row r="167" spans="1:5" ht="12.75">
      <c r="A167" t="s">
        <v>59</v>
      </c>
      <c r="E167" s="39" t="s">
        <v>5</v>
      </c>
    </row>
    <row r="168" spans="1:16" ht="12.75">
      <c r="A168" t="s">
        <v>50</v>
      </c>
      <c s="34" t="s">
        <v>635</v>
      </c>
      <c s="34" t="s">
        <v>3495</v>
      </c>
      <c s="35" t="s">
        <v>5</v>
      </c>
      <c s="6" t="s">
        <v>3496</v>
      </c>
      <c s="36" t="s">
        <v>244</v>
      </c>
      <c s="37">
        <v>1</v>
      </c>
      <c s="36">
        <v>0</v>
      </c>
      <c s="36">
        <f>ROUND(G168*H168,6)</f>
      </c>
      <c r="L168" s="38">
        <v>0</v>
      </c>
      <c s="32">
        <f>ROUND(ROUND(L168,2)*ROUND(G168,3),2)</f>
      </c>
      <c s="36" t="s">
        <v>55</v>
      </c>
      <c>
        <f>(M168*21)/100</f>
      </c>
      <c t="s">
        <v>28</v>
      </c>
    </row>
    <row r="169" spans="1:5" ht="12.75">
      <c r="A169" s="35" t="s">
        <v>56</v>
      </c>
      <c r="E169" s="39" t="s">
        <v>3496</v>
      </c>
    </row>
    <row r="170" spans="1:5" ht="12.75">
      <c r="A170" s="35" t="s">
        <v>57</v>
      </c>
      <c r="E170" s="40" t="s">
        <v>5</v>
      </c>
    </row>
    <row r="171" spans="1:5" ht="153">
      <c r="A171" t="s">
        <v>59</v>
      </c>
      <c r="E171" s="39" t="s">
        <v>3497</v>
      </c>
    </row>
    <row r="172" spans="1:13" ht="12.75">
      <c r="A172" t="s">
        <v>47</v>
      </c>
      <c r="C172" s="31" t="s">
        <v>2950</v>
      </c>
      <c r="E172" s="33" t="s">
        <v>3498</v>
      </c>
      <c r="J172" s="32">
        <f>0</f>
      </c>
      <c s="32">
        <f>0</f>
      </c>
      <c s="32">
        <f>0+L173+L177+L181+L185+L189+L193+L197+L201+L205+L209+L213+L217+L221+L225+L229+L233+L237+L241+L245+L249+L253+L257+L261+L265+L269+L273+L277+L281+L285+L289+L293+L297</f>
      </c>
      <c s="32">
        <f>0+M173+M177+M181+M185+M189+M193+M197+M201+M205+M209+M213+M217+M221+M225+M229+M233+M237+M241+M245+M249+M253+M257+M261+M265+M269+M273+M277+M281+M285+M289+M293+M297</f>
      </c>
    </row>
    <row r="173" spans="1:16" ht="12.75">
      <c r="A173" t="s">
        <v>50</v>
      </c>
      <c s="34" t="s">
        <v>639</v>
      </c>
      <c s="34" t="s">
        <v>3499</v>
      </c>
      <c s="35" t="s">
        <v>5</v>
      </c>
      <c s="6" t="s">
        <v>3500</v>
      </c>
      <c s="36" t="s">
        <v>244</v>
      </c>
      <c s="37">
        <v>1</v>
      </c>
      <c s="36">
        <v>0</v>
      </c>
      <c s="36">
        <f>ROUND(G173*H173,6)</f>
      </c>
      <c r="L173" s="38">
        <v>0</v>
      </c>
      <c s="32">
        <f>ROUND(ROUND(L173,2)*ROUND(G173,3),2)</f>
      </c>
      <c s="36" t="s">
        <v>55</v>
      </c>
      <c>
        <f>(M173*21)/100</f>
      </c>
      <c t="s">
        <v>28</v>
      </c>
    </row>
    <row r="174" spans="1:5" ht="12.75">
      <c r="A174" s="35" t="s">
        <v>56</v>
      </c>
      <c r="E174" s="39" t="s">
        <v>3500</v>
      </c>
    </row>
    <row r="175" spans="1:5" ht="12.75">
      <c r="A175" s="35" t="s">
        <v>57</v>
      </c>
      <c r="E175" s="40" t="s">
        <v>5</v>
      </c>
    </row>
    <row r="176" spans="1:5" ht="51">
      <c r="A176" t="s">
        <v>59</v>
      </c>
      <c r="E176" s="39" t="s">
        <v>3501</v>
      </c>
    </row>
    <row r="177" spans="1:16" ht="12.75">
      <c r="A177" t="s">
        <v>50</v>
      </c>
      <c s="34" t="s">
        <v>643</v>
      </c>
      <c s="34" t="s">
        <v>3502</v>
      </c>
      <c s="35" t="s">
        <v>5</v>
      </c>
      <c s="6" t="s">
        <v>3503</v>
      </c>
      <c s="36" t="s">
        <v>244</v>
      </c>
      <c s="37">
        <v>1</v>
      </c>
      <c s="36">
        <v>0</v>
      </c>
      <c s="36">
        <f>ROUND(G177*H177,6)</f>
      </c>
      <c r="L177" s="38">
        <v>0</v>
      </c>
      <c s="32">
        <f>ROUND(ROUND(L177,2)*ROUND(G177,3),2)</f>
      </c>
      <c s="36" t="s">
        <v>55</v>
      </c>
      <c>
        <f>(M177*21)/100</f>
      </c>
      <c t="s">
        <v>28</v>
      </c>
    </row>
    <row r="178" spans="1:5" ht="12.75">
      <c r="A178" s="35" t="s">
        <v>56</v>
      </c>
      <c r="E178" s="39" t="s">
        <v>3503</v>
      </c>
    </row>
    <row r="179" spans="1:5" ht="12.75">
      <c r="A179" s="35" t="s">
        <v>57</v>
      </c>
      <c r="E179" s="40" t="s">
        <v>5</v>
      </c>
    </row>
    <row r="180" spans="1:5" ht="12.75">
      <c r="A180" t="s">
        <v>59</v>
      </c>
      <c r="E180" s="39" t="s">
        <v>5</v>
      </c>
    </row>
    <row r="181" spans="1:16" ht="12.75">
      <c r="A181" t="s">
        <v>50</v>
      </c>
      <c s="34" t="s">
        <v>646</v>
      </c>
      <c s="34" t="s">
        <v>3504</v>
      </c>
      <c s="35" t="s">
        <v>5</v>
      </c>
      <c s="6" t="s">
        <v>3505</v>
      </c>
      <c s="36" t="s">
        <v>244</v>
      </c>
      <c s="37">
        <v>3</v>
      </c>
      <c s="36">
        <v>0</v>
      </c>
      <c s="36">
        <f>ROUND(G181*H181,6)</f>
      </c>
      <c r="L181" s="38">
        <v>0</v>
      </c>
      <c s="32">
        <f>ROUND(ROUND(L181,2)*ROUND(G181,3),2)</f>
      </c>
      <c s="36" t="s">
        <v>55</v>
      </c>
      <c>
        <f>(M181*21)/100</f>
      </c>
      <c t="s">
        <v>28</v>
      </c>
    </row>
    <row r="182" spans="1:5" ht="12.75">
      <c r="A182" s="35" t="s">
        <v>56</v>
      </c>
      <c r="E182" s="39" t="s">
        <v>3505</v>
      </c>
    </row>
    <row r="183" spans="1:5" ht="12.75">
      <c r="A183" s="35" t="s">
        <v>57</v>
      </c>
      <c r="E183" s="40" t="s">
        <v>5</v>
      </c>
    </row>
    <row r="184" spans="1:5" ht="12.75">
      <c r="A184" t="s">
        <v>59</v>
      </c>
      <c r="E184" s="39" t="s">
        <v>5</v>
      </c>
    </row>
    <row r="185" spans="1:16" ht="12.75">
      <c r="A185" t="s">
        <v>50</v>
      </c>
      <c s="34" t="s">
        <v>648</v>
      </c>
      <c s="34" t="s">
        <v>3506</v>
      </c>
      <c s="35" t="s">
        <v>5</v>
      </c>
      <c s="6" t="s">
        <v>3507</v>
      </c>
      <c s="36" t="s">
        <v>244</v>
      </c>
      <c s="37">
        <v>1</v>
      </c>
      <c s="36">
        <v>0</v>
      </c>
      <c s="36">
        <f>ROUND(G185*H185,6)</f>
      </c>
      <c r="L185" s="38">
        <v>0</v>
      </c>
      <c s="32">
        <f>ROUND(ROUND(L185,2)*ROUND(G185,3),2)</f>
      </c>
      <c s="36" t="s">
        <v>55</v>
      </c>
      <c>
        <f>(M185*21)/100</f>
      </c>
      <c t="s">
        <v>28</v>
      </c>
    </row>
    <row r="186" spans="1:5" ht="12.75">
      <c r="A186" s="35" t="s">
        <v>56</v>
      </c>
      <c r="E186" s="39" t="s">
        <v>3507</v>
      </c>
    </row>
    <row r="187" spans="1:5" ht="12.75">
      <c r="A187" s="35" t="s">
        <v>57</v>
      </c>
      <c r="E187" s="40" t="s">
        <v>5</v>
      </c>
    </row>
    <row r="188" spans="1:5" ht="12.75">
      <c r="A188" t="s">
        <v>59</v>
      </c>
      <c r="E188" s="39" t="s">
        <v>5</v>
      </c>
    </row>
    <row r="189" spans="1:16" ht="12.75">
      <c r="A189" t="s">
        <v>50</v>
      </c>
      <c s="34" t="s">
        <v>652</v>
      </c>
      <c s="34" t="s">
        <v>3508</v>
      </c>
      <c s="35" t="s">
        <v>5</v>
      </c>
      <c s="6" t="s">
        <v>3509</v>
      </c>
      <c s="36" t="s">
        <v>244</v>
      </c>
      <c s="37">
        <v>9</v>
      </c>
      <c s="36">
        <v>0</v>
      </c>
      <c s="36">
        <f>ROUND(G189*H189,6)</f>
      </c>
      <c r="L189" s="38">
        <v>0</v>
      </c>
      <c s="32">
        <f>ROUND(ROUND(L189,2)*ROUND(G189,3),2)</f>
      </c>
      <c s="36" t="s">
        <v>55</v>
      </c>
      <c>
        <f>(M189*21)/100</f>
      </c>
      <c t="s">
        <v>28</v>
      </c>
    </row>
    <row r="190" spans="1:5" ht="12.75">
      <c r="A190" s="35" t="s">
        <v>56</v>
      </c>
      <c r="E190" s="39" t="s">
        <v>3509</v>
      </c>
    </row>
    <row r="191" spans="1:5" ht="12.75">
      <c r="A191" s="35" t="s">
        <v>57</v>
      </c>
      <c r="E191" s="40" t="s">
        <v>3510</v>
      </c>
    </row>
    <row r="192" spans="1:5" ht="38.25">
      <c r="A192" t="s">
        <v>59</v>
      </c>
      <c r="E192" s="39" t="s">
        <v>3511</v>
      </c>
    </row>
    <row r="193" spans="1:16" ht="12.75">
      <c r="A193" t="s">
        <v>50</v>
      </c>
      <c s="34" t="s">
        <v>656</v>
      </c>
      <c s="34" t="s">
        <v>3512</v>
      </c>
      <c s="35" t="s">
        <v>5</v>
      </c>
      <c s="6" t="s">
        <v>3513</v>
      </c>
      <c s="36" t="s">
        <v>244</v>
      </c>
      <c s="37">
        <v>7</v>
      </c>
      <c s="36">
        <v>0</v>
      </c>
      <c s="36">
        <f>ROUND(G193*H193,6)</f>
      </c>
      <c r="L193" s="38">
        <v>0</v>
      </c>
      <c s="32">
        <f>ROUND(ROUND(L193,2)*ROUND(G193,3),2)</f>
      </c>
      <c s="36" t="s">
        <v>55</v>
      </c>
      <c>
        <f>(M193*21)/100</f>
      </c>
      <c t="s">
        <v>28</v>
      </c>
    </row>
    <row r="194" spans="1:5" ht="12.75">
      <c r="A194" s="35" t="s">
        <v>56</v>
      </c>
      <c r="E194" s="39" t="s">
        <v>3513</v>
      </c>
    </row>
    <row r="195" spans="1:5" ht="12.75">
      <c r="A195" s="35" t="s">
        <v>57</v>
      </c>
      <c r="E195" s="40" t="s">
        <v>3514</v>
      </c>
    </row>
    <row r="196" spans="1:5" ht="38.25">
      <c r="A196" t="s">
        <v>59</v>
      </c>
      <c r="E196" s="39" t="s">
        <v>3515</v>
      </c>
    </row>
    <row r="197" spans="1:16" ht="12.75">
      <c r="A197" t="s">
        <v>50</v>
      </c>
      <c s="34" t="s">
        <v>660</v>
      </c>
      <c s="34" t="s">
        <v>3516</v>
      </c>
      <c s="35" t="s">
        <v>5</v>
      </c>
      <c s="6" t="s">
        <v>3517</v>
      </c>
      <c s="36" t="s">
        <v>99</v>
      </c>
      <c s="37">
        <v>1</v>
      </c>
      <c s="36">
        <v>0</v>
      </c>
      <c s="36">
        <f>ROUND(G197*H197,6)</f>
      </c>
      <c r="L197" s="38">
        <v>0</v>
      </c>
      <c s="32">
        <f>ROUND(ROUND(L197,2)*ROUND(G197,3),2)</f>
      </c>
      <c s="36" t="s">
        <v>55</v>
      </c>
      <c>
        <f>(M197*21)/100</f>
      </c>
      <c t="s">
        <v>28</v>
      </c>
    </row>
    <row r="198" spans="1:5" ht="12.75">
      <c r="A198" s="35" t="s">
        <v>56</v>
      </c>
      <c r="E198" s="39" t="s">
        <v>3517</v>
      </c>
    </row>
    <row r="199" spans="1:5" ht="12.75">
      <c r="A199" s="35" t="s">
        <v>57</v>
      </c>
      <c r="E199" s="40" t="s">
        <v>5</v>
      </c>
    </row>
    <row r="200" spans="1:5" ht="51">
      <c r="A200" t="s">
        <v>59</v>
      </c>
      <c r="E200" s="39" t="s">
        <v>3518</v>
      </c>
    </row>
    <row r="201" spans="1:16" ht="12.75">
      <c r="A201" t="s">
        <v>50</v>
      </c>
      <c s="34" t="s">
        <v>663</v>
      </c>
      <c s="34" t="s">
        <v>3519</v>
      </c>
      <c s="35" t="s">
        <v>5</v>
      </c>
      <c s="6" t="s">
        <v>3520</v>
      </c>
      <c s="36" t="s">
        <v>244</v>
      </c>
      <c s="37">
        <v>24</v>
      </c>
      <c s="36">
        <v>0</v>
      </c>
      <c s="36">
        <f>ROUND(G201*H201,6)</f>
      </c>
      <c r="L201" s="38">
        <v>0</v>
      </c>
      <c s="32">
        <f>ROUND(ROUND(L201,2)*ROUND(G201,3),2)</f>
      </c>
      <c s="36" t="s">
        <v>55</v>
      </c>
      <c>
        <f>(M201*21)/100</f>
      </c>
      <c t="s">
        <v>28</v>
      </c>
    </row>
    <row r="202" spans="1:5" ht="12.75">
      <c r="A202" s="35" t="s">
        <v>56</v>
      </c>
      <c r="E202" s="39" t="s">
        <v>3520</v>
      </c>
    </row>
    <row r="203" spans="1:5" ht="12.75">
      <c r="A203" s="35" t="s">
        <v>57</v>
      </c>
      <c r="E203" s="40" t="s">
        <v>3521</v>
      </c>
    </row>
    <row r="204" spans="1:5" ht="12.75">
      <c r="A204" t="s">
        <v>59</v>
      </c>
      <c r="E204" s="39" t="s">
        <v>5</v>
      </c>
    </row>
    <row r="205" spans="1:16" ht="12.75">
      <c r="A205" t="s">
        <v>50</v>
      </c>
      <c s="34" t="s">
        <v>667</v>
      </c>
      <c s="34" t="s">
        <v>3522</v>
      </c>
      <c s="35" t="s">
        <v>5</v>
      </c>
      <c s="6" t="s">
        <v>3523</v>
      </c>
      <c s="36" t="s">
        <v>244</v>
      </c>
      <c s="37">
        <v>24</v>
      </c>
      <c s="36">
        <v>0</v>
      </c>
      <c s="36">
        <f>ROUND(G205*H205,6)</f>
      </c>
      <c r="L205" s="38">
        <v>0</v>
      </c>
      <c s="32">
        <f>ROUND(ROUND(L205,2)*ROUND(G205,3),2)</f>
      </c>
      <c s="36" t="s">
        <v>55</v>
      </c>
      <c>
        <f>(M205*21)/100</f>
      </c>
      <c t="s">
        <v>28</v>
      </c>
    </row>
    <row r="206" spans="1:5" ht="12.75">
      <c r="A206" s="35" t="s">
        <v>56</v>
      </c>
      <c r="E206" s="39" t="s">
        <v>3523</v>
      </c>
    </row>
    <row r="207" spans="1:5" ht="12.75">
      <c r="A207" s="35" t="s">
        <v>57</v>
      </c>
      <c r="E207" s="40" t="s">
        <v>5</v>
      </c>
    </row>
    <row r="208" spans="1:5" ht="12.75">
      <c r="A208" t="s">
        <v>59</v>
      </c>
      <c r="E208" s="39" t="s">
        <v>5</v>
      </c>
    </row>
    <row r="209" spans="1:16" ht="12.75">
      <c r="A209" t="s">
        <v>50</v>
      </c>
      <c s="34" t="s">
        <v>670</v>
      </c>
      <c s="34" t="s">
        <v>3426</v>
      </c>
      <c s="35" t="s">
        <v>5</v>
      </c>
      <c s="6" t="s">
        <v>3427</v>
      </c>
      <c s="36" t="s">
        <v>244</v>
      </c>
      <c s="37">
        <v>24</v>
      </c>
      <c s="36">
        <v>0</v>
      </c>
      <c s="36">
        <f>ROUND(G209*H209,6)</f>
      </c>
      <c r="L209" s="38">
        <v>0</v>
      </c>
      <c s="32">
        <f>ROUND(ROUND(L209,2)*ROUND(G209,3),2)</f>
      </c>
      <c s="36" t="s">
        <v>55</v>
      </c>
      <c>
        <f>(M209*21)/100</f>
      </c>
      <c t="s">
        <v>28</v>
      </c>
    </row>
    <row r="210" spans="1:5" ht="12.75">
      <c r="A210" s="35" t="s">
        <v>56</v>
      </c>
      <c r="E210" s="39" t="s">
        <v>3427</v>
      </c>
    </row>
    <row r="211" spans="1:5" ht="12.75">
      <c r="A211" s="35" t="s">
        <v>57</v>
      </c>
      <c r="E211" s="40" t="s">
        <v>5</v>
      </c>
    </row>
    <row r="212" spans="1:5" ht="12.75">
      <c r="A212" t="s">
        <v>59</v>
      </c>
      <c r="E212" s="39" t="s">
        <v>5</v>
      </c>
    </row>
    <row r="213" spans="1:16" ht="12.75">
      <c r="A213" t="s">
        <v>50</v>
      </c>
      <c s="34" t="s">
        <v>675</v>
      </c>
      <c s="34" t="s">
        <v>3524</v>
      </c>
      <c s="35" t="s">
        <v>5</v>
      </c>
      <c s="6" t="s">
        <v>3525</v>
      </c>
      <c s="36" t="s">
        <v>244</v>
      </c>
      <c s="37">
        <v>12</v>
      </c>
      <c s="36">
        <v>0</v>
      </c>
      <c s="36">
        <f>ROUND(G213*H213,6)</f>
      </c>
      <c r="L213" s="38">
        <v>0</v>
      </c>
      <c s="32">
        <f>ROUND(ROUND(L213,2)*ROUND(G213,3),2)</f>
      </c>
      <c s="36" t="s">
        <v>55</v>
      </c>
      <c>
        <f>(M213*21)/100</f>
      </c>
      <c t="s">
        <v>28</v>
      </c>
    </row>
    <row r="214" spans="1:5" ht="12.75">
      <c r="A214" s="35" t="s">
        <v>56</v>
      </c>
      <c r="E214" s="39" t="s">
        <v>3525</v>
      </c>
    </row>
    <row r="215" spans="1:5" ht="12.75">
      <c r="A215" s="35" t="s">
        <v>57</v>
      </c>
      <c r="E215" s="40" t="s">
        <v>5</v>
      </c>
    </row>
    <row r="216" spans="1:5" ht="12.75">
      <c r="A216" t="s">
        <v>59</v>
      </c>
      <c r="E216" s="39" t="s">
        <v>5</v>
      </c>
    </row>
    <row r="217" spans="1:16" ht="12.75">
      <c r="A217" t="s">
        <v>50</v>
      </c>
      <c s="34" t="s">
        <v>680</v>
      </c>
      <c s="34" t="s">
        <v>3522</v>
      </c>
      <c s="35" t="s">
        <v>96</v>
      </c>
      <c s="6" t="s">
        <v>3523</v>
      </c>
      <c s="36" t="s">
        <v>244</v>
      </c>
      <c s="37">
        <v>12</v>
      </c>
      <c s="36">
        <v>0</v>
      </c>
      <c s="36">
        <f>ROUND(G217*H217,6)</f>
      </c>
      <c r="L217" s="38">
        <v>0</v>
      </c>
      <c s="32">
        <f>ROUND(ROUND(L217,2)*ROUND(G217,3),2)</f>
      </c>
      <c s="36" t="s">
        <v>55</v>
      </c>
      <c>
        <f>(M217*21)/100</f>
      </c>
      <c t="s">
        <v>28</v>
      </c>
    </row>
    <row r="218" spans="1:5" ht="12.75">
      <c r="A218" s="35" t="s">
        <v>56</v>
      </c>
      <c r="E218" s="39" t="s">
        <v>3523</v>
      </c>
    </row>
    <row r="219" spans="1:5" ht="12.75">
      <c r="A219" s="35" t="s">
        <v>57</v>
      </c>
      <c r="E219" s="40" t="s">
        <v>5</v>
      </c>
    </row>
    <row r="220" spans="1:5" ht="12.75">
      <c r="A220" t="s">
        <v>59</v>
      </c>
      <c r="E220" s="39" t="s">
        <v>5</v>
      </c>
    </row>
    <row r="221" spans="1:16" ht="12.75">
      <c r="A221" t="s">
        <v>50</v>
      </c>
      <c s="34" t="s">
        <v>683</v>
      </c>
      <c s="34" t="s">
        <v>3426</v>
      </c>
      <c s="35" t="s">
        <v>96</v>
      </c>
      <c s="6" t="s">
        <v>3427</v>
      </c>
      <c s="36" t="s">
        <v>244</v>
      </c>
      <c s="37">
        <v>12</v>
      </c>
      <c s="36">
        <v>0</v>
      </c>
      <c s="36">
        <f>ROUND(G221*H221,6)</f>
      </c>
      <c r="L221" s="38">
        <v>0</v>
      </c>
      <c s="32">
        <f>ROUND(ROUND(L221,2)*ROUND(G221,3),2)</f>
      </c>
      <c s="36" t="s">
        <v>55</v>
      </c>
      <c>
        <f>(M221*21)/100</f>
      </c>
      <c t="s">
        <v>28</v>
      </c>
    </row>
    <row r="222" spans="1:5" ht="12.75">
      <c r="A222" s="35" t="s">
        <v>56</v>
      </c>
      <c r="E222" s="39" t="s">
        <v>3427</v>
      </c>
    </row>
    <row r="223" spans="1:5" ht="12.75">
      <c r="A223" s="35" t="s">
        <v>57</v>
      </c>
      <c r="E223" s="40" t="s">
        <v>5</v>
      </c>
    </row>
    <row r="224" spans="1:5" ht="12.75">
      <c r="A224" t="s">
        <v>59</v>
      </c>
      <c r="E224" s="39" t="s">
        <v>5</v>
      </c>
    </row>
    <row r="225" spans="1:16" ht="12.75">
      <c r="A225" t="s">
        <v>50</v>
      </c>
      <c s="34" t="s">
        <v>690</v>
      </c>
      <c s="34" t="s">
        <v>3524</v>
      </c>
      <c s="35" t="s">
        <v>96</v>
      </c>
      <c s="6" t="s">
        <v>3525</v>
      </c>
      <c s="36" t="s">
        <v>244</v>
      </c>
      <c s="37">
        <v>2</v>
      </c>
      <c s="36">
        <v>0</v>
      </c>
      <c s="36">
        <f>ROUND(G225*H225,6)</f>
      </c>
      <c r="L225" s="38">
        <v>0</v>
      </c>
      <c s="32">
        <f>ROUND(ROUND(L225,2)*ROUND(G225,3),2)</f>
      </c>
      <c s="36" t="s">
        <v>55</v>
      </c>
      <c>
        <f>(M225*21)/100</f>
      </c>
      <c t="s">
        <v>28</v>
      </c>
    </row>
    <row r="226" spans="1:5" ht="12.75">
      <c r="A226" s="35" t="s">
        <v>56</v>
      </c>
      <c r="E226" s="39" t="s">
        <v>3525</v>
      </c>
    </row>
    <row r="227" spans="1:5" ht="12.75">
      <c r="A227" s="35" t="s">
        <v>57</v>
      </c>
      <c r="E227" s="40" t="s">
        <v>5</v>
      </c>
    </row>
    <row r="228" spans="1:5" ht="12.75">
      <c r="A228" t="s">
        <v>59</v>
      </c>
      <c r="E228" s="39" t="s">
        <v>5</v>
      </c>
    </row>
    <row r="229" spans="1:16" ht="12.75">
      <c r="A229" t="s">
        <v>50</v>
      </c>
      <c s="34" t="s">
        <v>695</v>
      </c>
      <c s="34" t="s">
        <v>3526</v>
      </c>
      <c s="35" t="s">
        <v>5</v>
      </c>
      <c s="6" t="s">
        <v>3527</v>
      </c>
      <c s="36" t="s">
        <v>244</v>
      </c>
      <c s="37">
        <v>2</v>
      </c>
      <c s="36">
        <v>0</v>
      </c>
      <c s="36">
        <f>ROUND(G229*H229,6)</f>
      </c>
      <c r="L229" s="38">
        <v>0</v>
      </c>
      <c s="32">
        <f>ROUND(ROUND(L229,2)*ROUND(G229,3),2)</f>
      </c>
      <c s="36" t="s">
        <v>55</v>
      </c>
      <c>
        <f>(M229*21)/100</f>
      </c>
      <c t="s">
        <v>28</v>
      </c>
    </row>
    <row r="230" spans="1:5" ht="12.75">
      <c r="A230" s="35" t="s">
        <v>56</v>
      </c>
      <c r="E230" s="39" t="s">
        <v>3527</v>
      </c>
    </row>
    <row r="231" spans="1:5" ht="12.75">
      <c r="A231" s="35" t="s">
        <v>57</v>
      </c>
      <c r="E231" s="40" t="s">
        <v>5</v>
      </c>
    </row>
    <row r="232" spans="1:5" ht="12.75">
      <c r="A232" t="s">
        <v>59</v>
      </c>
      <c r="E232" s="39" t="s">
        <v>5</v>
      </c>
    </row>
    <row r="233" spans="1:16" ht="12.75">
      <c r="A233" t="s">
        <v>50</v>
      </c>
      <c s="34" t="s">
        <v>699</v>
      </c>
      <c s="34" t="s">
        <v>3426</v>
      </c>
      <c s="35" t="s">
        <v>28</v>
      </c>
      <c s="6" t="s">
        <v>3427</v>
      </c>
      <c s="36" t="s">
        <v>244</v>
      </c>
      <c s="37">
        <v>2</v>
      </c>
      <c s="36">
        <v>0</v>
      </c>
      <c s="36">
        <f>ROUND(G233*H233,6)</f>
      </c>
      <c r="L233" s="38">
        <v>0</v>
      </c>
      <c s="32">
        <f>ROUND(ROUND(L233,2)*ROUND(G233,3),2)</f>
      </c>
      <c s="36" t="s">
        <v>55</v>
      </c>
      <c>
        <f>(M233*21)/100</f>
      </c>
      <c t="s">
        <v>28</v>
      </c>
    </row>
    <row r="234" spans="1:5" ht="12.75">
      <c r="A234" s="35" t="s">
        <v>56</v>
      </c>
      <c r="E234" s="39" t="s">
        <v>3427</v>
      </c>
    </row>
    <row r="235" spans="1:5" ht="12.75">
      <c r="A235" s="35" t="s">
        <v>57</v>
      </c>
      <c r="E235" s="40" t="s">
        <v>5</v>
      </c>
    </row>
    <row r="236" spans="1:5" ht="12.75">
      <c r="A236" t="s">
        <v>59</v>
      </c>
      <c r="E236" s="39" t="s">
        <v>5</v>
      </c>
    </row>
    <row r="237" spans="1:16" ht="12.75">
      <c r="A237" t="s">
        <v>50</v>
      </c>
      <c s="34" t="s">
        <v>704</v>
      </c>
      <c s="34" t="s">
        <v>3524</v>
      </c>
      <c s="35" t="s">
        <v>28</v>
      </c>
      <c s="6" t="s">
        <v>3525</v>
      </c>
      <c s="36" t="s">
        <v>244</v>
      </c>
      <c s="37">
        <v>5</v>
      </c>
      <c s="36">
        <v>0</v>
      </c>
      <c s="36">
        <f>ROUND(G237*H237,6)</f>
      </c>
      <c r="L237" s="38">
        <v>0</v>
      </c>
      <c s="32">
        <f>ROUND(ROUND(L237,2)*ROUND(G237,3),2)</f>
      </c>
      <c s="36" t="s">
        <v>55</v>
      </c>
      <c>
        <f>(M237*21)/100</f>
      </c>
      <c t="s">
        <v>28</v>
      </c>
    </row>
    <row r="238" spans="1:5" ht="12.75">
      <c r="A238" s="35" t="s">
        <v>56</v>
      </c>
      <c r="E238" s="39" t="s">
        <v>3525</v>
      </c>
    </row>
    <row r="239" spans="1:5" ht="12.75">
      <c r="A239" s="35" t="s">
        <v>57</v>
      </c>
      <c r="E239" s="40" t="s">
        <v>5</v>
      </c>
    </row>
    <row r="240" spans="1:5" ht="12.75">
      <c r="A240" t="s">
        <v>59</v>
      </c>
      <c r="E240" s="39" t="s">
        <v>5</v>
      </c>
    </row>
    <row r="241" spans="1:16" ht="12.75">
      <c r="A241" t="s">
        <v>50</v>
      </c>
      <c s="34" t="s">
        <v>708</v>
      </c>
      <c s="34" t="s">
        <v>3528</v>
      </c>
      <c s="35" t="s">
        <v>5</v>
      </c>
      <c s="6" t="s">
        <v>3529</v>
      </c>
      <c s="36" t="s">
        <v>244</v>
      </c>
      <c s="37">
        <v>5</v>
      </c>
      <c s="36">
        <v>0</v>
      </c>
      <c s="36">
        <f>ROUND(G241*H241,6)</f>
      </c>
      <c r="L241" s="38">
        <v>0</v>
      </c>
      <c s="32">
        <f>ROUND(ROUND(L241,2)*ROUND(G241,3),2)</f>
      </c>
      <c s="36" t="s">
        <v>55</v>
      </c>
      <c>
        <f>(M241*21)/100</f>
      </c>
      <c t="s">
        <v>28</v>
      </c>
    </row>
    <row r="242" spans="1:5" ht="12.75">
      <c r="A242" s="35" t="s">
        <v>56</v>
      </c>
      <c r="E242" s="39" t="s">
        <v>3529</v>
      </c>
    </row>
    <row r="243" spans="1:5" ht="12.75">
      <c r="A243" s="35" t="s">
        <v>57</v>
      </c>
      <c r="E243" s="40" t="s">
        <v>5</v>
      </c>
    </row>
    <row r="244" spans="1:5" ht="12.75">
      <c r="A244" t="s">
        <v>59</v>
      </c>
      <c r="E244" s="39" t="s">
        <v>5</v>
      </c>
    </row>
    <row r="245" spans="1:16" ht="12.75">
      <c r="A245" t="s">
        <v>50</v>
      </c>
      <c s="34" t="s">
        <v>712</v>
      </c>
      <c s="34" t="s">
        <v>3426</v>
      </c>
      <c s="35" t="s">
        <v>26</v>
      </c>
      <c s="6" t="s">
        <v>3427</v>
      </c>
      <c s="36" t="s">
        <v>244</v>
      </c>
      <c s="37">
        <v>5</v>
      </c>
      <c s="36">
        <v>0</v>
      </c>
      <c s="36">
        <f>ROUND(G245*H245,6)</f>
      </c>
      <c r="L245" s="38">
        <v>0</v>
      </c>
      <c s="32">
        <f>ROUND(ROUND(L245,2)*ROUND(G245,3),2)</f>
      </c>
      <c s="36" t="s">
        <v>55</v>
      </c>
      <c>
        <f>(M245*21)/100</f>
      </c>
      <c t="s">
        <v>28</v>
      </c>
    </row>
    <row r="246" spans="1:5" ht="12.75">
      <c r="A246" s="35" t="s">
        <v>56</v>
      </c>
      <c r="E246" s="39" t="s">
        <v>3427</v>
      </c>
    </row>
    <row r="247" spans="1:5" ht="12.75">
      <c r="A247" s="35" t="s">
        <v>57</v>
      </c>
      <c r="E247" s="40" t="s">
        <v>5</v>
      </c>
    </row>
    <row r="248" spans="1:5" ht="12.75">
      <c r="A248" t="s">
        <v>59</v>
      </c>
      <c r="E248" s="39" t="s">
        <v>5</v>
      </c>
    </row>
    <row r="249" spans="1:16" ht="25.5">
      <c r="A249" t="s">
        <v>50</v>
      </c>
      <c s="34" t="s">
        <v>143</v>
      </c>
      <c s="34" t="s">
        <v>3530</v>
      </c>
      <c s="35" t="s">
        <v>5</v>
      </c>
      <c s="6" t="s">
        <v>3531</v>
      </c>
      <c s="36" t="s">
        <v>244</v>
      </c>
      <c s="37">
        <v>6</v>
      </c>
      <c s="36">
        <v>0</v>
      </c>
      <c s="36">
        <f>ROUND(G249*H249,6)</f>
      </c>
      <c r="L249" s="38">
        <v>0</v>
      </c>
      <c s="32">
        <f>ROUND(ROUND(L249,2)*ROUND(G249,3),2)</f>
      </c>
      <c s="36" t="s">
        <v>55</v>
      </c>
      <c>
        <f>(M249*21)/100</f>
      </c>
      <c t="s">
        <v>28</v>
      </c>
    </row>
    <row r="250" spans="1:5" ht="25.5">
      <c r="A250" s="35" t="s">
        <v>56</v>
      </c>
      <c r="E250" s="39" t="s">
        <v>3531</v>
      </c>
    </row>
    <row r="251" spans="1:5" ht="12.75">
      <c r="A251" s="35" t="s">
        <v>57</v>
      </c>
      <c r="E251" s="40" t="s">
        <v>5</v>
      </c>
    </row>
    <row r="252" spans="1:5" ht="12.75">
      <c r="A252" t="s">
        <v>59</v>
      </c>
      <c r="E252" s="39" t="s">
        <v>5</v>
      </c>
    </row>
    <row r="253" spans="1:16" ht="12.75">
      <c r="A253" t="s">
        <v>50</v>
      </c>
      <c s="34" t="s">
        <v>716</v>
      </c>
      <c s="34" t="s">
        <v>3526</v>
      </c>
      <c s="35" t="s">
        <v>96</v>
      </c>
      <c s="6" t="s">
        <v>3527</v>
      </c>
      <c s="36" t="s">
        <v>244</v>
      </c>
      <c s="37">
        <v>6</v>
      </c>
      <c s="36">
        <v>0</v>
      </c>
      <c s="36">
        <f>ROUND(G253*H253,6)</f>
      </c>
      <c r="L253" s="38">
        <v>0</v>
      </c>
      <c s="32">
        <f>ROUND(ROUND(L253,2)*ROUND(G253,3),2)</f>
      </c>
      <c s="36" t="s">
        <v>55</v>
      </c>
      <c>
        <f>(M253*21)/100</f>
      </c>
      <c t="s">
        <v>28</v>
      </c>
    </row>
    <row r="254" spans="1:5" ht="12.75">
      <c r="A254" s="35" t="s">
        <v>56</v>
      </c>
      <c r="E254" s="39" t="s">
        <v>3527</v>
      </c>
    </row>
    <row r="255" spans="1:5" ht="12.75">
      <c r="A255" s="35" t="s">
        <v>57</v>
      </c>
      <c r="E255" s="40" t="s">
        <v>5</v>
      </c>
    </row>
    <row r="256" spans="1:5" ht="12.75">
      <c r="A256" t="s">
        <v>59</v>
      </c>
      <c r="E256" s="39" t="s">
        <v>5</v>
      </c>
    </row>
    <row r="257" spans="1:16" ht="12.75">
      <c r="A257" t="s">
        <v>50</v>
      </c>
      <c s="34" t="s">
        <v>157</v>
      </c>
      <c s="34" t="s">
        <v>3426</v>
      </c>
      <c s="35" t="s">
        <v>66</v>
      </c>
      <c s="6" t="s">
        <v>3427</v>
      </c>
      <c s="36" t="s">
        <v>244</v>
      </c>
      <c s="37">
        <v>6</v>
      </c>
      <c s="36">
        <v>0</v>
      </c>
      <c s="36">
        <f>ROUND(G257*H257,6)</f>
      </c>
      <c r="L257" s="38">
        <v>0</v>
      </c>
      <c s="32">
        <f>ROUND(ROUND(L257,2)*ROUND(G257,3),2)</f>
      </c>
      <c s="36" t="s">
        <v>55</v>
      </c>
      <c>
        <f>(M257*21)/100</f>
      </c>
      <c t="s">
        <v>28</v>
      </c>
    </row>
    <row r="258" spans="1:5" ht="12.75">
      <c r="A258" s="35" t="s">
        <v>56</v>
      </c>
      <c r="E258" s="39" t="s">
        <v>3427</v>
      </c>
    </row>
    <row r="259" spans="1:5" ht="12.75">
      <c r="A259" s="35" t="s">
        <v>57</v>
      </c>
      <c r="E259" s="40" t="s">
        <v>5</v>
      </c>
    </row>
    <row r="260" spans="1:5" ht="12.75">
      <c r="A260" t="s">
        <v>59</v>
      </c>
      <c r="E260" s="39" t="s">
        <v>5</v>
      </c>
    </row>
    <row r="261" spans="1:16" ht="12.75">
      <c r="A261" t="s">
        <v>50</v>
      </c>
      <c s="34" t="s">
        <v>173</v>
      </c>
      <c s="34" t="s">
        <v>3532</v>
      </c>
      <c s="35" t="s">
        <v>5</v>
      </c>
      <c s="6" t="s">
        <v>3533</v>
      </c>
      <c s="36" t="s">
        <v>244</v>
      </c>
      <c s="37">
        <v>14</v>
      </c>
      <c s="36">
        <v>0</v>
      </c>
      <c s="36">
        <f>ROUND(G261*H261,6)</f>
      </c>
      <c r="L261" s="38">
        <v>0</v>
      </c>
      <c s="32">
        <f>ROUND(ROUND(L261,2)*ROUND(G261,3),2)</f>
      </c>
      <c s="36" t="s">
        <v>55</v>
      </c>
      <c>
        <f>(M261*21)/100</f>
      </c>
      <c t="s">
        <v>28</v>
      </c>
    </row>
    <row r="262" spans="1:5" ht="12.75">
      <c r="A262" s="35" t="s">
        <v>56</v>
      </c>
      <c r="E262" s="39" t="s">
        <v>3533</v>
      </c>
    </row>
    <row r="263" spans="1:5" ht="12.75">
      <c r="A263" s="35" t="s">
        <v>57</v>
      </c>
      <c r="E263" s="40" t="s">
        <v>5</v>
      </c>
    </row>
    <row r="264" spans="1:5" ht="12.75">
      <c r="A264" t="s">
        <v>59</v>
      </c>
      <c r="E264" s="39" t="s">
        <v>5</v>
      </c>
    </row>
    <row r="265" spans="1:16" ht="12.75">
      <c r="A265" t="s">
        <v>50</v>
      </c>
      <c s="34" t="s">
        <v>1005</v>
      </c>
      <c s="34" t="s">
        <v>3426</v>
      </c>
      <c s="35" t="s">
        <v>72</v>
      </c>
      <c s="6" t="s">
        <v>3427</v>
      </c>
      <c s="36" t="s">
        <v>244</v>
      </c>
      <c s="37">
        <v>14</v>
      </c>
      <c s="36">
        <v>0</v>
      </c>
      <c s="36">
        <f>ROUND(G265*H265,6)</f>
      </c>
      <c r="L265" s="38">
        <v>0</v>
      </c>
      <c s="32">
        <f>ROUND(ROUND(L265,2)*ROUND(G265,3),2)</f>
      </c>
      <c s="36" t="s">
        <v>55</v>
      </c>
      <c>
        <f>(M265*21)/100</f>
      </c>
      <c t="s">
        <v>28</v>
      </c>
    </row>
    <row r="266" spans="1:5" ht="12.75">
      <c r="A266" s="35" t="s">
        <v>56</v>
      </c>
      <c r="E266" s="39" t="s">
        <v>3427</v>
      </c>
    </row>
    <row r="267" spans="1:5" ht="12.75">
      <c r="A267" s="35" t="s">
        <v>57</v>
      </c>
      <c r="E267" s="40" t="s">
        <v>5</v>
      </c>
    </row>
    <row r="268" spans="1:5" ht="12.75">
      <c r="A268" t="s">
        <v>59</v>
      </c>
      <c r="E268" s="39" t="s">
        <v>5</v>
      </c>
    </row>
    <row r="269" spans="1:16" ht="25.5">
      <c r="A269" t="s">
        <v>50</v>
      </c>
      <c s="34" t="s">
        <v>1010</v>
      </c>
      <c s="34" t="s">
        <v>3534</v>
      </c>
      <c s="35" t="s">
        <v>5</v>
      </c>
      <c s="6" t="s">
        <v>3535</v>
      </c>
      <c s="36" t="s">
        <v>244</v>
      </c>
      <c s="37">
        <v>11</v>
      </c>
      <c s="36">
        <v>0</v>
      </c>
      <c s="36">
        <f>ROUND(G269*H269,6)</f>
      </c>
      <c r="L269" s="38">
        <v>0</v>
      </c>
      <c s="32">
        <f>ROUND(ROUND(L269,2)*ROUND(G269,3),2)</f>
      </c>
      <c s="36" t="s">
        <v>55</v>
      </c>
      <c>
        <f>(M269*21)/100</f>
      </c>
      <c t="s">
        <v>28</v>
      </c>
    </row>
    <row r="270" spans="1:5" ht="25.5">
      <c r="A270" s="35" t="s">
        <v>56</v>
      </c>
      <c r="E270" s="39" t="s">
        <v>3535</v>
      </c>
    </row>
    <row r="271" spans="1:5" ht="12.75">
      <c r="A271" s="35" t="s">
        <v>57</v>
      </c>
      <c r="E271" s="40" t="s">
        <v>5</v>
      </c>
    </row>
    <row r="272" spans="1:5" ht="12.75">
      <c r="A272" t="s">
        <v>59</v>
      </c>
      <c r="E272" s="39" t="s">
        <v>5</v>
      </c>
    </row>
    <row r="273" spans="1:16" ht="12.75">
      <c r="A273" t="s">
        <v>50</v>
      </c>
      <c s="34" t="s">
        <v>1013</v>
      </c>
      <c s="34" t="s">
        <v>3426</v>
      </c>
      <c s="35" t="s">
        <v>27</v>
      </c>
      <c s="6" t="s">
        <v>3427</v>
      </c>
      <c s="36" t="s">
        <v>244</v>
      </c>
      <c s="37">
        <v>11</v>
      </c>
      <c s="36">
        <v>0</v>
      </c>
      <c s="36">
        <f>ROUND(G273*H273,6)</f>
      </c>
      <c r="L273" s="38">
        <v>0</v>
      </c>
      <c s="32">
        <f>ROUND(ROUND(L273,2)*ROUND(G273,3),2)</f>
      </c>
      <c s="36" t="s">
        <v>55</v>
      </c>
      <c>
        <f>(M273*21)/100</f>
      </c>
      <c t="s">
        <v>28</v>
      </c>
    </row>
    <row r="274" spans="1:5" ht="12.75">
      <c r="A274" s="35" t="s">
        <v>56</v>
      </c>
      <c r="E274" s="39" t="s">
        <v>3427</v>
      </c>
    </row>
    <row r="275" spans="1:5" ht="12.75">
      <c r="A275" s="35" t="s">
        <v>57</v>
      </c>
      <c r="E275" s="40" t="s">
        <v>5</v>
      </c>
    </row>
    <row r="276" spans="1:5" ht="12.75">
      <c r="A276" t="s">
        <v>59</v>
      </c>
      <c r="E276" s="39" t="s">
        <v>5</v>
      </c>
    </row>
    <row r="277" spans="1:16" ht="25.5">
      <c r="A277" t="s">
        <v>50</v>
      </c>
      <c s="34" t="s">
        <v>1016</v>
      </c>
      <c s="34" t="s">
        <v>3536</v>
      </c>
      <c s="35" t="s">
        <v>5</v>
      </c>
      <c s="6" t="s">
        <v>3537</v>
      </c>
      <c s="36" t="s">
        <v>244</v>
      </c>
      <c s="37">
        <v>15</v>
      </c>
      <c s="36">
        <v>0</v>
      </c>
      <c s="36">
        <f>ROUND(G277*H277,6)</f>
      </c>
      <c r="L277" s="38">
        <v>0</v>
      </c>
      <c s="32">
        <f>ROUND(ROUND(L277,2)*ROUND(G277,3),2)</f>
      </c>
      <c s="36" t="s">
        <v>55</v>
      </c>
      <c>
        <f>(M277*21)/100</f>
      </c>
      <c t="s">
        <v>28</v>
      </c>
    </row>
    <row r="278" spans="1:5" ht="25.5">
      <c r="A278" s="35" t="s">
        <v>56</v>
      </c>
      <c r="E278" s="39" t="s">
        <v>3537</v>
      </c>
    </row>
    <row r="279" spans="1:5" ht="12.75">
      <c r="A279" s="35" t="s">
        <v>57</v>
      </c>
      <c r="E279" s="40" t="s">
        <v>5</v>
      </c>
    </row>
    <row r="280" spans="1:5" ht="12.75">
      <c r="A280" t="s">
        <v>59</v>
      </c>
      <c r="E280" s="39" t="s">
        <v>5</v>
      </c>
    </row>
    <row r="281" spans="1:16" ht="12.75">
      <c r="A281" t="s">
        <v>50</v>
      </c>
      <c s="34" t="s">
        <v>895</v>
      </c>
      <c s="34" t="s">
        <v>3426</v>
      </c>
      <c s="35" t="s">
        <v>81</v>
      </c>
      <c s="6" t="s">
        <v>3427</v>
      </c>
      <c s="36" t="s">
        <v>244</v>
      </c>
      <c s="37">
        <v>15</v>
      </c>
      <c s="36">
        <v>0</v>
      </c>
      <c s="36">
        <f>ROUND(G281*H281,6)</f>
      </c>
      <c r="L281" s="38">
        <v>0</v>
      </c>
      <c s="32">
        <f>ROUND(ROUND(L281,2)*ROUND(G281,3),2)</f>
      </c>
      <c s="36" t="s">
        <v>55</v>
      </c>
      <c>
        <f>(M281*21)/100</f>
      </c>
      <c t="s">
        <v>28</v>
      </c>
    </row>
    <row r="282" spans="1:5" ht="12.75">
      <c r="A282" s="35" t="s">
        <v>56</v>
      </c>
      <c r="E282" s="39" t="s">
        <v>3427</v>
      </c>
    </row>
    <row r="283" spans="1:5" ht="12.75">
      <c r="A283" s="35" t="s">
        <v>57</v>
      </c>
      <c r="E283" s="40" t="s">
        <v>5</v>
      </c>
    </row>
    <row r="284" spans="1:5" ht="12.75">
      <c r="A284" t="s">
        <v>59</v>
      </c>
      <c r="E284" s="39" t="s">
        <v>5</v>
      </c>
    </row>
    <row r="285" spans="1:16" ht="12.75">
      <c r="A285" t="s">
        <v>50</v>
      </c>
      <c s="34" t="s">
        <v>180</v>
      </c>
      <c s="34" t="s">
        <v>3538</v>
      </c>
      <c s="35" t="s">
        <v>5</v>
      </c>
      <c s="6" t="s">
        <v>3539</v>
      </c>
      <c s="36" t="s">
        <v>244</v>
      </c>
      <c s="37">
        <v>10</v>
      </c>
      <c s="36">
        <v>0</v>
      </c>
      <c s="36">
        <f>ROUND(G285*H285,6)</f>
      </c>
      <c r="L285" s="38">
        <v>0</v>
      </c>
      <c s="32">
        <f>ROUND(ROUND(L285,2)*ROUND(G285,3),2)</f>
      </c>
      <c s="36" t="s">
        <v>55</v>
      </c>
      <c>
        <f>(M285*21)/100</f>
      </c>
      <c t="s">
        <v>28</v>
      </c>
    </row>
    <row r="286" spans="1:5" ht="12.75">
      <c r="A286" s="35" t="s">
        <v>56</v>
      </c>
      <c r="E286" s="39" t="s">
        <v>3539</v>
      </c>
    </row>
    <row r="287" spans="1:5" ht="12.75">
      <c r="A287" s="35" t="s">
        <v>57</v>
      </c>
      <c r="E287" s="40" t="s">
        <v>5</v>
      </c>
    </row>
    <row r="288" spans="1:5" ht="12.75">
      <c r="A288" t="s">
        <v>59</v>
      </c>
      <c r="E288" s="39" t="s">
        <v>5</v>
      </c>
    </row>
    <row r="289" spans="1:16" ht="12.75">
      <c r="A289" t="s">
        <v>50</v>
      </c>
      <c s="34" t="s">
        <v>902</v>
      </c>
      <c s="34" t="s">
        <v>3426</v>
      </c>
      <c s="35" t="s">
        <v>86</v>
      </c>
      <c s="6" t="s">
        <v>3427</v>
      </c>
      <c s="36" t="s">
        <v>244</v>
      </c>
      <c s="37">
        <v>10</v>
      </c>
      <c s="36">
        <v>0</v>
      </c>
      <c s="36">
        <f>ROUND(G289*H289,6)</f>
      </c>
      <c r="L289" s="38">
        <v>0</v>
      </c>
      <c s="32">
        <f>ROUND(ROUND(L289,2)*ROUND(G289,3),2)</f>
      </c>
      <c s="36" t="s">
        <v>55</v>
      </c>
      <c>
        <f>(M289*21)/100</f>
      </c>
      <c t="s">
        <v>28</v>
      </c>
    </row>
    <row r="290" spans="1:5" ht="12.75">
      <c r="A290" s="35" t="s">
        <v>56</v>
      </c>
      <c r="E290" s="39" t="s">
        <v>3427</v>
      </c>
    </row>
    <row r="291" spans="1:5" ht="12.75">
      <c r="A291" s="35" t="s">
        <v>57</v>
      </c>
      <c r="E291" s="40" t="s">
        <v>5</v>
      </c>
    </row>
    <row r="292" spans="1:5" ht="12.75">
      <c r="A292" t="s">
        <v>59</v>
      </c>
      <c r="E292" s="39" t="s">
        <v>5</v>
      </c>
    </row>
    <row r="293" spans="1:16" ht="12.75">
      <c r="A293" t="s">
        <v>50</v>
      </c>
      <c s="34" t="s">
        <v>911</v>
      </c>
      <c s="34" t="s">
        <v>3540</v>
      </c>
      <c s="35" t="s">
        <v>5</v>
      </c>
      <c s="6" t="s">
        <v>3541</v>
      </c>
      <c s="36" t="s">
        <v>244</v>
      </c>
      <c s="37">
        <v>5</v>
      </c>
      <c s="36">
        <v>0</v>
      </c>
      <c s="36">
        <f>ROUND(G293*H293,6)</f>
      </c>
      <c r="L293" s="38">
        <v>0</v>
      </c>
      <c s="32">
        <f>ROUND(ROUND(L293,2)*ROUND(G293,3),2)</f>
      </c>
      <c s="36" t="s">
        <v>55</v>
      </c>
      <c>
        <f>(M293*21)/100</f>
      </c>
      <c t="s">
        <v>28</v>
      </c>
    </row>
    <row r="294" spans="1:5" ht="12.75">
      <c r="A294" s="35" t="s">
        <v>56</v>
      </c>
      <c r="E294" s="39" t="s">
        <v>3541</v>
      </c>
    </row>
    <row r="295" spans="1:5" ht="12.75">
      <c r="A295" s="35" t="s">
        <v>57</v>
      </c>
      <c r="E295" s="40" t="s">
        <v>5</v>
      </c>
    </row>
    <row r="296" spans="1:5" ht="12.75">
      <c r="A296" t="s">
        <v>59</v>
      </c>
      <c r="E296" s="39" t="s">
        <v>5</v>
      </c>
    </row>
    <row r="297" spans="1:16" ht="12.75">
      <c r="A297" t="s">
        <v>50</v>
      </c>
      <c s="34" t="s">
        <v>916</v>
      </c>
      <c s="34" t="s">
        <v>3542</v>
      </c>
      <c s="35" t="s">
        <v>5</v>
      </c>
      <c s="6" t="s">
        <v>3543</v>
      </c>
      <c s="36" t="s">
        <v>244</v>
      </c>
      <c s="37">
        <v>5</v>
      </c>
      <c s="36">
        <v>0</v>
      </c>
      <c s="36">
        <f>ROUND(G297*H297,6)</f>
      </c>
      <c r="L297" s="38">
        <v>0</v>
      </c>
      <c s="32">
        <f>ROUND(ROUND(L297,2)*ROUND(G297,3),2)</f>
      </c>
      <c s="36" t="s">
        <v>55</v>
      </c>
      <c>
        <f>(M297*21)/100</f>
      </c>
      <c t="s">
        <v>28</v>
      </c>
    </row>
    <row r="298" spans="1:5" ht="12.75">
      <c r="A298" s="35" t="s">
        <v>56</v>
      </c>
      <c r="E298" s="39" t="s">
        <v>3543</v>
      </c>
    </row>
    <row r="299" spans="1:5" ht="12.75">
      <c r="A299" s="35" t="s">
        <v>57</v>
      </c>
      <c r="E299" s="40" t="s">
        <v>5</v>
      </c>
    </row>
    <row r="300" spans="1:5" ht="51">
      <c r="A300" t="s">
        <v>59</v>
      </c>
      <c r="E300" s="39" t="s">
        <v>3544</v>
      </c>
    </row>
    <row r="301" spans="1:13" ht="12.75">
      <c r="A301" t="s">
        <v>47</v>
      </c>
      <c r="C301" s="31" t="s">
        <v>2957</v>
      </c>
      <c r="E301" s="33" t="s">
        <v>3545</v>
      </c>
      <c r="J301" s="32">
        <f>0</f>
      </c>
      <c s="32">
        <f>0</f>
      </c>
      <c s="32">
        <f>0+L302+L306+L310+L314+L318+L322+L326+L330+L334</f>
      </c>
      <c s="32">
        <f>0+M302+M306+M310+M314+M318+M322+M326+M330+M334</f>
      </c>
    </row>
    <row r="302" spans="1:16" ht="25.5">
      <c r="A302" t="s">
        <v>50</v>
      </c>
      <c s="34" t="s">
        <v>1021</v>
      </c>
      <c s="34" t="s">
        <v>3546</v>
      </c>
      <c s="35" t="s">
        <v>5</v>
      </c>
      <c s="6" t="s">
        <v>3547</v>
      </c>
      <c s="36" t="s">
        <v>244</v>
      </c>
      <c s="37">
        <v>36</v>
      </c>
      <c s="36">
        <v>0</v>
      </c>
      <c s="36">
        <f>ROUND(G302*H302,6)</f>
      </c>
      <c r="L302" s="38">
        <v>0</v>
      </c>
      <c s="32">
        <f>ROUND(ROUND(L302,2)*ROUND(G302,3),2)</f>
      </c>
      <c s="36" t="s">
        <v>55</v>
      </c>
      <c>
        <f>(M302*21)/100</f>
      </c>
      <c t="s">
        <v>28</v>
      </c>
    </row>
    <row r="303" spans="1:5" ht="25.5">
      <c r="A303" s="35" t="s">
        <v>56</v>
      </c>
      <c r="E303" s="39" t="s">
        <v>3547</v>
      </c>
    </row>
    <row r="304" spans="1:5" ht="12.75">
      <c r="A304" s="35" t="s">
        <v>57</v>
      </c>
      <c r="E304" s="40" t="s">
        <v>3548</v>
      </c>
    </row>
    <row r="305" spans="1:5" ht="12.75">
      <c r="A305" t="s">
        <v>59</v>
      </c>
      <c r="E305" s="39" t="s">
        <v>3549</v>
      </c>
    </row>
    <row r="306" spans="1:16" ht="12.75">
      <c r="A306" t="s">
        <v>50</v>
      </c>
      <c s="34" t="s">
        <v>1026</v>
      </c>
      <c s="34" t="s">
        <v>3426</v>
      </c>
      <c s="35" t="s">
        <v>5</v>
      </c>
      <c s="6" t="s">
        <v>3427</v>
      </c>
      <c s="36" t="s">
        <v>244</v>
      </c>
      <c s="37">
        <v>36</v>
      </c>
      <c s="36">
        <v>0</v>
      </c>
      <c s="36">
        <f>ROUND(G306*H306,6)</f>
      </c>
      <c r="L306" s="38">
        <v>0</v>
      </c>
      <c s="32">
        <f>ROUND(ROUND(L306,2)*ROUND(G306,3),2)</f>
      </c>
      <c s="36" t="s">
        <v>55</v>
      </c>
      <c>
        <f>(M306*21)/100</f>
      </c>
      <c t="s">
        <v>28</v>
      </c>
    </row>
    <row r="307" spans="1:5" ht="12.75">
      <c r="A307" s="35" t="s">
        <v>56</v>
      </c>
      <c r="E307" s="39" t="s">
        <v>3427</v>
      </c>
    </row>
    <row r="308" spans="1:5" ht="12.75">
      <c r="A308" s="35" t="s">
        <v>57</v>
      </c>
      <c r="E308" s="40" t="s">
        <v>5</v>
      </c>
    </row>
    <row r="309" spans="1:5" ht="12.75">
      <c r="A309" t="s">
        <v>59</v>
      </c>
      <c r="E309" s="39" t="s">
        <v>5</v>
      </c>
    </row>
    <row r="310" spans="1:16" ht="25.5">
      <c r="A310" t="s">
        <v>50</v>
      </c>
      <c s="34" t="s">
        <v>1031</v>
      </c>
      <c s="34" t="s">
        <v>3550</v>
      </c>
      <c s="35" t="s">
        <v>5</v>
      </c>
      <c s="6" t="s">
        <v>3551</v>
      </c>
      <c s="36" t="s">
        <v>244</v>
      </c>
      <c s="37">
        <v>2</v>
      </c>
      <c s="36">
        <v>0</v>
      </c>
      <c s="36">
        <f>ROUND(G310*H310,6)</f>
      </c>
      <c r="L310" s="38">
        <v>0</v>
      </c>
      <c s="32">
        <f>ROUND(ROUND(L310,2)*ROUND(G310,3),2)</f>
      </c>
      <c s="36" t="s">
        <v>55</v>
      </c>
      <c>
        <f>(M310*21)/100</f>
      </c>
      <c t="s">
        <v>28</v>
      </c>
    </row>
    <row r="311" spans="1:5" ht="25.5">
      <c r="A311" s="35" t="s">
        <v>56</v>
      </c>
      <c r="E311" s="39" t="s">
        <v>3551</v>
      </c>
    </row>
    <row r="312" spans="1:5" ht="12.75">
      <c r="A312" s="35" t="s">
        <v>57</v>
      </c>
      <c r="E312" s="40" t="s">
        <v>5</v>
      </c>
    </row>
    <row r="313" spans="1:5" ht="51">
      <c r="A313" t="s">
        <v>59</v>
      </c>
      <c r="E313" s="39" t="s">
        <v>3552</v>
      </c>
    </row>
    <row r="314" spans="1:16" ht="25.5">
      <c r="A314" t="s">
        <v>50</v>
      </c>
      <c s="34" t="s">
        <v>1035</v>
      </c>
      <c s="34" t="s">
        <v>3553</v>
      </c>
      <c s="35" t="s">
        <v>5</v>
      </c>
      <c s="6" t="s">
        <v>3554</v>
      </c>
      <c s="36" t="s">
        <v>244</v>
      </c>
      <c s="37">
        <v>2</v>
      </c>
      <c s="36">
        <v>0</v>
      </c>
      <c s="36">
        <f>ROUND(G314*H314,6)</f>
      </c>
      <c r="L314" s="38">
        <v>0</v>
      </c>
      <c s="32">
        <f>ROUND(ROUND(L314,2)*ROUND(G314,3),2)</f>
      </c>
      <c s="36" t="s">
        <v>55</v>
      </c>
      <c>
        <f>(M314*21)/100</f>
      </c>
      <c t="s">
        <v>28</v>
      </c>
    </row>
    <row r="315" spans="1:5" ht="25.5">
      <c r="A315" s="35" t="s">
        <v>56</v>
      </c>
      <c r="E315" s="39" t="s">
        <v>3554</v>
      </c>
    </row>
    <row r="316" spans="1:5" ht="12.75">
      <c r="A316" s="35" t="s">
        <v>57</v>
      </c>
      <c r="E316" s="40" t="s">
        <v>5</v>
      </c>
    </row>
    <row r="317" spans="1:5" ht="12.75">
      <c r="A317" t="s">
        <v>59</v>
      </c>
      <c r="E317" s="39" t="s">
        <v>5</v>
      </c>
    </row>
    <row r="318" spans="1:16" ht="12.75">
      <c r="A318" t="s">
        <v>50</v>
      </c>
      <c s="34" t="s">
        <v>1039</v>
      </c>
      <c s="34" t="s">
        <v>3555</v>
      </c>
      <c s="35" t="s">
        <v>5</v>
      </c>
      <c s="6" t="s">
        <v>3556</v>
      </c>
      <c s="36" t="s">
        <v>244</v>
      </c>
      <c s="37">
        <v>2</v>
      </c>
      <c s="36">
        <v>0</v>
      </c>
      <c s="36">
        <f>ROUND(G318*H318,6)</f>
      </c>
      <c r="L318" s="38">
        <v>0</v>
      </c>
      <c s="32">
        <f>ROUND(ROUND(L318,2)*ROUND(G318,3),2)</f>
      </c>
      <c s="36" t="s">
        <v>55</v>
      </c>
      <c>
        <f>(M318*21)/100</f>
      </c>
      <c t="s">
        <v>28</v>
      </c>
    </row>
    <row r="319" spans="1:5" ht="12.75">
      <c r="A319" s="35" t="s">
        <v>56</v>
      </c>
      <c r="E319" s="39" t="s">
        <v>3556</v>
      </c>
    </row>
    <row r="320" spans="1:5" ht="12.75">
      <c r="A320" s="35" t="s">
        <v>57</v>
      </c>
      <c r="E320" s="40" t="s">
        <v>5</v>
      </c>
    </row>
    <row r="321" spans="1:5" ht="12.75">
      <c r="A321" t="s">
        <v>59</v>
      </c>
      <c r="E321" s="39" t="s">
        <v>5</v>
      </c>
    </row>
    <row r="322" spans="1:16" ht="25.5">
      <c r="A322" t="s">
        <v>50</v>
      </c>
      <c s="34" t="s">
        <v>1043</v>
      </c>
      <c s="34" t="s">
        <v>3557</v>
      </c>
      <c s="35" t="s">
        <v>5</v>
      </c>
      <c s="6" t="s">
        <v>3558</v>
      </c>
      <c s="36" t="s">
        <v>244</v>
      </c>
      <c s="37">
        <v>2</v>
      </c>
      <c s="36">
        <v>0</v>
      </c>
      <c s="36">
        <f>ROUND(G322*H322,6)</f>
      </c>
      <c r="L322" s="38">
        <v>0</v>
      </c>
      <c s="32">
        <f>ROUND(ROUND(L322,2)*ROUND(G322,3),2)</f>
      </c>
      <c s="36" t="s">
        <v>55</v>
      </c>
      <c>
        <f>(M322*21)/100</f>
      </c>
      <c t="s">
        <v>28</v>
      </c>
    </row>
    <row r="323" spans="1:5" ht="25.5">
      <c r="A323" s="35" t="s">
        <v>56</v>
      </c>
      <c r="E323" s="39" t="s">
        <v>3558</v>
      </c>
    </row>
    <row r="324" spans="1:5" ht="12.75">
      <c r="A324" s="35" t="s">
        <v>57</v>
      </c>
      <c r="E324" s="40" t="s">
        <v>5</v>
      </c>
    </row>
    <row r="325" spans="1:5" ht="12.75">
      <c r="A325" t="s">
        <v>59</v>
      </c>
      <c r="E325" s="39" t="s">
        <v>5</v>
      </c>
    </row>
    <row r="326" spans="1:16" ht="12.75">
      <c r="A326" t="s">
        <v>50</v>
      </c>
      <c s="34" t="s">
        <v>1046</v>
      </c>
      <c s="34" t="s">
        <v>3559</v>
      </c>
      <c s="35" t="s">
        <v>5</v>
      </c>
      <c s="6" t="s">
        <v>3560</v>
      </c>
      <c s="36" t="s">
        <v>244</v>
      </c>
      <c s="37">
        <v>2</v>
      </c>
      <c s="36">
        <v>0</v>
      </c>
      <c s="36">
        <f>ROUND(G326*H326,6)</f>
      </c>
      <c r="L326" s="38">
        <v>0</v>
      </c>
      <c s="32">
        <f>ROUND(ROUND(L326,2)*ROUND(G326,3),2)</f>
      </c>
      <c s="36" t="s">
        <v>55</v>
      </c>
      <c>
        <f>(M326*21)/100</f>
      </c>
      <c t="s">
        <v>28</v>
      </c>
    </row>
    <row r="327" spans="1:5" ht="12.75">
      <c r="A327" s="35" t="s">
        <v>56</v>
      </c>
      <c r="E327" s="39" t="s">
        <v>3560</v>
      </c>
    </row>
    <row r="328" spans="1:5" ht="12.75">
      <c r="A328" s="35" t="s">
        <v>57</v>
      </c>
      <c r="E328" s="40" t="s">
        <v>5</v>
      </c>
    </row>
    <row r="329" spans="1:5" ht="12.75">
      <c r="A329" t="s">
        <v>59</v>
      </c>
      <c r="E329" s="39" t="s">
        <v>5</v>
      </c>
    </row>
    <row r="330" spans="1:16" ht="12.75">
      <c r="A330" t="s">
        <v>50</v>
      </c>
      <c s="34" t="s">
        <v>1050</v>
      </c>
      <c s="34" t="s">
        <v>3561</v>
      </c>
      <c s="35" t="s">
        <v>5</v>
      </c>
      <c s="6" t="s">
        <v>3562</v>
      </c>
      <c s="36" t="s">
        <v>244</v>
      </c>
      <c s="37">
        <v>2</v>
      </c>
      <c s="36">
        <v>0</v>
      </c>
      <c s="36">
        <f>ROUND(G330*H330,6)</f>
      </c>
      <c r="L330" s="38">
        <v>0</v>
      </c>
      <c s="32">
        <f>ROUND(ROUND(L330,2)*ROUND(G330,3),2)</f>
      </c>
      <c s="36" t="s">
        <v>55</v>
      </c>
      <c>
        <f>(M330*21)/100</f>
      </c>
      <c t="s">
        <v>28</v>
      </c>
    </row>
    <row r="331" spans="1:5" ht="12.75">
      <c r="A331" s="35" t="s">
        <v>56</v>
      </c>
      <c r="E331" s="39" t="s">
        <v>3562</v>
      </c>
    </row>
    <row r="332" spans="1:5" ht="12.75">
      <c r="A332" s="35" t="s">
        <v>57</v>
      </c>
      <c r="E332" s="40" t="s">
        <v>3563</v>
      </c>
    </row>
    <row r="333" spans="1:5" ht="12.75">
      <c r="A333" t="s">
        <v>59</v>
      </c>
      <c r="E333" s="39" t="s">
        <v>5</v>
      </c>
    </row>
    <row r="334" spans="1:16" ht="12.75">
      <c r="A334" t="s">
        <v>50</v>
      </c>
      <c s="34" t="s">
        <v>1055</v>
      </c>
      <c s="34" t="s">
        <v>3564</v>
      </c>
      <c s="35" t="s">
        <v>5</v>
      </c>
      <c s="6" t="s">
        <v>3565</v>
      </c>
      <c s="36" t="s">
        <v>244</v>
      </c>
      <c s="37">
        <v>3</v>
      </c>
      <c s="36">
        <v>0</v>
      </c>
      <c s="36">
        <f>ROUND(G334*H334,6)</f>
      </c>
      <c r="L334" s="38">
        <v>0</v>
      </c>
      <c s="32">
        <f>ROUND(ROUND(L334,2)*ROUND(G334,3),2)</f>
      </c>
      <c s="36" t="s">
        <v>55</v>
      </c>
      <c>
        <f>(M334*21)/100</f>
      </c>
      <c t="s">
        <v>28</v>
      </c>
    </row>
    <row r="335" spans="1:5" ht="12.75">
      <c r="A335" s="35" t="s">
        <v>56</v>
      </c>
      <c r="E335" s="39" t="s">
        <v>3565</v>
      </c>
    </row>
    <row r="336" spans="1:5" ht="25.5">
      <c r="A336" s="35" t="s">
        <v>57</v>
      </c>
      <c r="E336" s="40" t="s">
        <v>3566</v>
      </c>
    </row>
    <row r="337" spans="1:5" ht="12.75">
      <c r="A337" t="s">
        <v>59</v>
      </c>
      <c r="E3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3569</v>
      </c>
      <c r="E8" s="30" t="s">
        <v>3568</v>
      </c>
      <c r="J8" s="29">
        <f>0+J9+J110+J151+J180+J325+J362+J431+J460+J497+J502+J531+J600+J613</f>
      </c>
      <c s="29">
        <f>0+K9+K110+K151+K180+K325+K362+K431+K460+K497+K502+K531+K600+K613</f>
      </c>
      <c s="29">
        <f>0+L9+L110+L151+L180+L325+L362+L431+L460+L497+L502+L531+L600+L613</f>
      </c>
      <c s="29">
        <f>0+M9+M110+M151+M180+M325+M362+M431+M460+M497+M502+M531+M600+M613</f>
      </c>
    </row>
    <row r="9" spans="1:13" ht="12.75">
      <c r="A9" t="s">
        <v>47</v>
      </c>
      <c r="C9" s="31" t="s">
        <v>48</v>
      </c>
      <c r="E9" s="33" t="s">
        <v>3570</v>
      </c>
      <c r="J9" s="32">
        <f>0</f>
      </c>
      <c s="32">
        <f>0</f>
      </c>
      <c s="32">
        <f>0+L10+L14+L18+L22+L26+L30+L34+L38+L42+L46+L50+L54+L58+L62+L66+L70+L74+L78+L82+L86+L90+L94+L98+L102+L106</f>
      </c>
      <c s="32">
        <f>0+M10+M14+M18+M22+M26+M30+M34+M38+M42+M46+M50+M54+M58+M62+M66+M70+M74+M78+M82+M86+M90+M94+M98+M102+M106</f>
      </c>
    </row>
    <row r="10" spans="1:16" ht="12.75">
      <c r="A10" t="s">
        <v>50</v>
      </c>
      <c s="34" t="s">
        <v>96</v>
      </c>
      <c s="34" t="s">
        <v>3571</v>
      </c>
      <c s="35" t="s">
        <v>5</v>
      </c>
      <c s="6" t="s">
        <v>3572</v>
      </c>
      <c s="36" t="s">
        <v>244</v>
      </c>
      <c s="37">
        <v>1</v>
      </c>
      <c s="36">
        <v>0</v>
      </c>
      <c s="36">
        <f>ROUND(G10*H10,6)</f>
      </c>
      <c r="L10" s="38">
        <v>0</v>
      </c>
      <c s="32">
        <f>ROUND(ROUND(L10,2)*ROUND(G10,3),2)</f>
      </c>
      <c s="36" t="s">
        <v>55</v>
      </c>
      <c>
        <f>(M10*21)/100</f>
      </c>
      <c t="s">
        <v>28</v>
      </c>
    </row>
    <row r="11" spans="1:5" ht="12.75">
      <c r="A11" s="35" t="s">
        <v>56</v>
      </c>
      <c r="E11" s="39" t="s">
        <v>3572</v>
      </c>
    </row>
    <row r="12" spans="1:5" ht="12.75">
      <c r="A12" s="35" t="s">
        <v>57</v>
      </c>
      <c r="E12" s="40" t="s">
        <v>5</v>
      </c>
    </row>
    <row r="13" spans="1:5" ht="102">
      <c r="A13" t="s">
        <v>59</v>
      </c>
      <c r="E13" s="39" t="s">
        <v>3573</v>
      </c>
    </row>
    <row r="14" spans="1:16" ht="12.75">
      <c r="A14" t="s">
        <v>50</v>
      </c>
      <c s="34" t="s">
        <v>28</v>
      </c>
      <c s="34" t="s">
        <v>3574</v>
      </c>
      <c s="35" t="s">
        <v>5</v>
      </c>
      <c s="6" t="s">
        <v>3575</v>
      </c>
      <c s="36" t="s">
        <v>244</v>
      </c>
      <c s="37">
        <v>1</v>
      </c>
      <c s="36">
        <v>0</v>
      </c>
      <c s="36">
        <f>ROUND(G14*H14,6)</f>
      </c>
      <c r="L14" s="38">
        <v>0</v>
      </c>
      <c s="32">
        <f>ROUND(ROUND(L14,2)*ROUND(G14,3),2)</f>
      </c>
      <c s="36" t="s">
        <v>55</v>
      </c>
      <c>
        <f>(M14*21)/100</f>
      </c>
      <c t="s">
        <v>28</v>
      </c>
    </row>
    <row r="15" spans="1:5" ht="12.75">
      <c r="A15" s="35" t="s">
        <v>56</v>
      </c>
      <c r="E15" s="39" t="s">
        <v>3575</v>
      </c>
    </row>
    <row r="16" spans="1:5" ht="12.75">
      <c r="A16" s="35" t="s">
        <v>57</v>
      </c>
      <c r="E16" s="40" t="s">
        <v>5</v>
      </c>
    </row>
    <row r="17" spans="1:5" ht="76.5">
      <c r="A17" t="s">
        <v>59</v>
      </c>
      <c r="E17" s="39" t="s">
        <v>3576</v>
      </c>
    </row>
    <row r="18" spans="1:16" ht="12.75">
      <c r="A18" t="s">
        <v>50</v>
      </c>
      <c s="34" t="s">
        <v>26</v>
      </c>
      <c s="34" t="s">
        <v>3577</v>
      </c>
      <c s="35" t="s">
        <v>5</v>
      </c>
      <c s="6" t="s">
        <v>3578</v>
      </c>
      <c s="36" t="s">
        <v>2857</v>
      </c>
      <c s="37">
        <v>1</v>
      </c>
      <c s="36">
        <v>0</v>
      </c>
      <c s="36">
        <f>ROUND(G18*H18,6)</f>
      </c>
      <c r="L18" s="38">
        <v>0</v>
      </c>
      <c s="32">
        <f>ROUND(ROUND(L18,2)*ROUND(G18,3),2)</f>
      </c>
      <c s="36" t="s">
        <v>55</v>
      </c>
      <c>
        <f>(M18*21)/100</f>
      </c>
      <c t="s">
        <v>28</v>
      </c>
    </row>
    <row r="19" spans="1:5" ht="12.75">
      <c r="A19" s="35" t="s">
        <v>56</v>
      </c>
      <c r="E19" s="39" t="s">
        <v>3578</v>
      </c>
    </row>
    <row r="20" spans="1:5" ht="12.75">
      <c r="A20" s="35" t="s">
        <v>57</v>
      </c>
      <c r="E20" s="40" t="s">
        <v>5</v>
      </c>
    </row>
    <row r="21" spans="1:5" ht="102">
      <c r="A21" t="s">
        <v>59</v>
      </c>
      <c r="E21" s="39" t="s">
        <v>3579</v>
      </c>
    </row>
    <row r="22" spans="1:16" ht="12.75">
      <c r="A22" t="s">
        <v>50</v>
      </c>
      <c s="34" t="s">
        <v>66</v>
      </c>
      <c s="34" t="s">
        <v>3580</v>
      </c>
      <c s="35" t="s">
        <v>5</v>
      </c>
      <c s="6" t="s">
        <v>3581</v>
      </c>
      <c s="36" t="s">
        <v>244</v>
      </c>
      <c s="37">
        <v>1</v>
      </c>
      <c s="36">
        <v>0</v>
      </c>
      <c s="36">
        <f>ROUND(G22*H22,6)</f>
      </c>
      <c r="L22" s="38">
        <v>0</v>
      </c>
      <c s="32">
        <f>ROUND(ROUND(L22,2)*ROUND(G22,3),2)</f>
      </c>
      <c s="36" t="s">
        <v>55</v>
      </c>
      <c>
        <f>(M22*21)/100</f>
      </c>
      <c t="s">
        <v>28</v>
      </c>
    </row>
    <row r="23" spans="1:5" ht="12.75">
      <c r="A23" s="35" t="s">
        <v>56</v>
      </c>
      <c r="E23" s="39" t="s">
        <v>3581</v>
      </c>
    </row>
    <row r="24" spans="1:5" ht="12.75">
      <c r="A24" s="35" t="s">
        <v>57</v>
      </c>
      <c r="E24" s="40" t="s">
        <v>5</v>
      </c>
    </row>
    <row r="25" spans="1:5" ht="51">
      <c r="A25" t="s">
        <v>59</v>
      </c>
      <c r="E25" s="39" t="s">
        <v>3582</v>
      </c>
    </row>
    <row r="26" spans="1:16" ht="12.75">
      <c r="A26" t="s">
        <v>50</v>
      </c>
      <c s="34" t="s">
        <v>72</v>
      </c>
      <c s="34" t="s">
        <v>3583</v>
      </c>
      <c s="35" t="s">
        <v>5</v>
      </c>
      <c s="6" t="s">
        <v>3584</v>
      </c>
      <c s="36" t="s">
        <v>244</v>
      </c>
      <c s="37">
        <v>1</v>
      </c>
      <c s="36">
        <v>0</v>
      </c>
      <c s="36">
        <f>ROUND(G26*H26,6)</f>
      </c>
      <c r="L26" s="38">
        <v>0</v>
      </c>
      <c s="32">
        <f>ROUND(ROUND(L26,2)*ROUND(G26,3),2)</f>
      </c>
      <c s="36" t="s">
        <v>55</v>
      </c>
      <c>
        <f>(M26*21)/100</f>
      </c>
      <c t="s">
        <v>28</v>
      </c>
    </row>
    <row r="27" spans="1:5" ht="12.75">
      <c r="A27" s="35" t="s">
        <v>56</v>
      </c>
      <c r="E27" s="39" t="s">
        <v>3584</v>
      </c>
    </row>
    <row r="28" spans="1:5" ht="12.75">
      <c r="A28" s="35" t="s">
        <v>57</v>
      </c>
      <c r="E28" s="40" t="s">
        <v>5</v>
      </c>
    </row>
    <row r="29" spans="1:5" ht="51">
      <c r="A29" t="s">
        <v>59</v>
      </c>
      <c r="E29" s="39" t="s">
        <v>3585</v>
      </c>
    </row>
    <row r="30" spans="1:16" ht="12.75">
      <c r="A30" t="s">
        <v>50</v>
      </c>
      <c s="34" t="s">
        <v>27</v>
      </c>
      <c s="34" t="s">
        <v>3586</v>
      </c>
      <c s="35" t="s">
        <v>5</v>
      </c>
      <c s="6" t="s">
        <v>3587</v>
      </c>
      <c s="36" t="s">
        <v>244</v>
      </c>
      <c s="37">
        <v>1</v>
      </c>
      <c s="36">
        <v>0</v>
      </c>
      <c s="36">
        <f>ROUND(G30*H30,6)</f>
      </c>
      <c r="L30" s="38">
        <v>0</v>
      </c>
      <c s="32">
        <f>ROUND(ROUND(L30,2)*ROUND(G30,3),2)</f>
      </c>
      <c s="36" t="s">
        <v>55</v>
      </c>
      <c>
        <f>(M30*21)/100</f>
      </c>
      <c t="s">
        <v>28</v>
      </c>
    </row>
    <row r="31" spans="1:5" ht="12.75">
      <c r="A31" s="35" t="s">
        <v>56</v>
      </c>
      <c r="E31" s="39" t="s">
        <v>3587</v>
      </c>
    </row>
    <row r="32" spans="1:5" ht="12.75">
      <c r="A32" s="35" t="s">
        <v>57</v>
      </c>
      <c r="E32" s="40" t="s">
        <v>5</v>
      </c>
    </row>
    <row r="33" spans="1:5" ht="51">
      <c r="A33" t="s">
        <v>59</v>
      </c>
      <c r="E33" s="39" t="s">
        <v>3588</v>
      </c>
    </row>
    <row r="34" spans="1:16" ht="12.75">
      <c r="A34" t="s">
        <v>50</v>
      </c>
      <c s="34" t="s">
        <v>81</v>
      </c>
      <c s="34" t="s">
        <v>3589</v>
      </c>
      <c s="35" t="s">
        <v>5</v>
      </c>
      <c s="6" t="s">
        <v>3590</v>
      </c>
      <c s="36" t="s">
        <v>244</v>
      </c>
      <c s="37">
        <v>1</v>
      </c>
      <c s="36">
        <v>0</v>
      </c>
      <c s="36">
        <f>ROUND(G34*H34,6)</f>
      </c>
      <c r="L34" s="38">
        <v>0</v>
      </c>
      <c s="32">
        <f>ROUND(ROUND(L34,2)*ROUND(G34,3),2)</f>
      </c>
      <c s="36" t="s">
        <v>55</v>
      </c>
      <c>
        <f>(M34*21)/100</f>
      </c>
      <c t="s">
        <v>28</v>
      </c>
    </row>
    <row r="35" spans="1:5" ht="12.75">
      <c r="A35" s="35" t="s">
        <v>56</v>
      </c>
      <c r="E35" s="39" t="s">
        <v>3590</v>
      </c>
    </row>
    <row r="36" spans="1:5" ht="12.75">
      <c r="A36" s="35" t="s">
        <v>57</v>
      </c>
      <c r="E36" s="40" t="s">
        <v>5</v>
      </c>
    </row>
    <row r="37" spans="1:5" ht="51">
      <c r="A37" t="s">
        <v>59</v>
      </c>
      <c r="E37" s="39" t="s">
        <v>3591</v>
      </c>
    </row>
    <row r="38" spans="1:16" ht="12.75">
      <c r="A38" t="s">
        <v>50</v>
      </c>
      <c s="34" t="s">
        <v>86</v>
      </c>
      <c s="34" t="s">
        <v>3592</v>
      </c>
      <c s="35" t="s">
        <v>5</v>
      </c>
      <c s="6" t="s">
        <v>3593</v>
      </c>
      <c s="36" t="s">
        <v>244</v>
      </c>
      <c s="37">
        <v>1</v>
      </c>
      <c s="36">
        <v>0</v>
      </c>
      <c s="36">
        <f>ROUND(G38*H38,6)</f>
      </c>
      <c r="L38" s="38">
        <v>0</v>
      </c>
      <c s="32">
        <f>ROUND(ROUND(L38,2)*ROUND(G38,3),2)</f>
      </c>
      <c s="36" t="s">
        <v>55</v>
      </c>
      <c>
        <f>(M38*21)/100</f>
      </c>
      <c t="s">
        <v>28</v>
      </c>
    </row>
    <row r="39" spans="1:5" ht="12.75">
      <c r="A39" s="35" t="s">
        <v>56</v>
      </c>
      <c r="E39" s="39" t="s">
        <v>3593</v>
      </c>
    </row>
    <row r="40" spans="1:5" ht="12.75">
      <c r="A40" s="35" t="s">
        <v>57</v>
      </c>
      <c r="E40" s="40" t="s">
        <v>5</v>
      </c>
    </row>
    <row r="41" spans="1:5" ht="51">
      <c r="A41" t="s">
        <v>59</v>
      </c>
      <c r="E41" s="39" t="s">
        <v>3594</v>
      </c>
    </row>
    <row r="42" spans="1:16" ht="12.75">
      <c r="A42" t="s">
        <v>50</v>
      </c>
      <c s="34" t="s">
        <v>149</v>
      </c>
      <c s="34" t="s">
        <v>3595</v>
      </c>
      <c s="35" t="s">
        <v>5</v>
      </c>
      <c s="6" t="s">
        <v>3596</v>
      </c>
      <c s="36" t="s">
        <v>244</v>
      </c>
      <c s="37">
        <v>1</v>
      </c>
      <c s="36">
        <v>0</v>
      </c>
      <c s="36">
        <f>ROUND(G42*H42,6)</f>
      </c>
      <c r="L42" s="38">
        <v>0</v>
      </c>
      <c s="32">
        <f>ROUND(ROUND(L42,2)*ROUND(G42,3),2)</f>
      </c>
      <c s="36" t="s">
        <v>55</v>
      </c>
      <c>
        <f>(M42*21)/100</f>
      </c>
      <c t="s">
        <v>28</v>
      </c>
    </row>
    <row r="43" spans="1:5" ht="12.75">
      <c r="A43" s="35" t="s">
        <v>56</v>
      </c>
      <c r="E43" s="39" t="s">
        <v>3596</v>
      </c>
    </row>
    <row r="44" spans="1:5" ht="12.75">
      <c r="A44" s="35" t="s">
        <v>57</v>
      </c>
      <c r="E44" s="40" t="s">
        <v>5</v>
      </c>
    </row>
    <row r="45" spans="1:5" ht="51">
      <c r="A45" t="s">
        <v>59</v>
      </c>
      <c r="E45" s="39" t="s">
        <v>3597</v>
      </c>
    </row>
    <row r="46" spans="1:16" ht="12.75">
      <c r="A46" t="s">
        <v>50</v>
      </c>
      <c s="34" t="s">
        <v>159</v>
      </c>
      <c s="34" t="s">
        <v>3598</v>
      </c>
      <c s="35" t="s">
        <v>5</v>
      </c>
      <c s="6" t="s">
        <v>3599</v>
      </c>
      <c s="36" t="s">
        <v>244</v>
      </c>
      <c s="37">
        <v>1</v>
      </c>
      <c s="36">
        <v>0</v>
      </c>
      <c s="36">
        <f>ROUND(G46*H46,6)</f>
      </c>
      <c r="L46" s="38">
        <v>0</v>
      </c>
      <c s="32">
        <f>ROUND(ROUND(L46,2)*ROUND(G46,3),2)</f>
      </c>
      <c s="36" t="s">
        <v>55</v>
      </c>
      <c>
        <f>(M46*21)/100</f>
      </c>
      <c t="s">
        <v>28</v>
      </c>
    </row>
    <row r="47" spans="1:5" ht="12.75">
      <c r="A47" s="35" t="s">
        <v>56</v>
      </c>
      <c r="E47" s="39" t="s">
        <v>3599</v>
      </c>
    </row>
    <row r="48" spans="1:5" ht="12.75">
      <c r="A48" s="35" t="s">
        <v>57</v>
      </c>
      <c r="E48" s="40" t="s">
        <v>5</v>
      </c>
    </row>
    <row r="49" spans="1:5" ht="51">
      <c r="A49" t="s">
        <v>59</v>
      </c>
      <c r="E49" s="39" t="s">
        <v>3600</v>
      </c>
    </row>
    <row r="50" spans="1:16" ht="12.75">
      <c r="A50" t="s">
        <v>50</v>
      </c>
      <c s="34" t="s">
        <v>164</v>
      </c>
      <c s="34" t="s">
        <v>3601</v>
      </c>
      <c s="35" t="s">
        <v>5</v>
      </c>
      <c s="6" t="s">
        <v>3602</v>
      </c>
      <c s="36" t="s">
        <v>244</v>
      </c>
      <c s="37">
        <v>1</v>
      </c>
      <c s="36">
        <v>0</v>
      </c>
      <c s="36">
        <f>ROUND(G50*H50,6)</f>
      </c>
      <c r="L50" s="38">
        <v>0</v>
      </c>
      <c s="32">
        <f>ROUND(ROUND(L50,2)*ROUND(G50,3),2)</f>
      </c>
      <c s="36" t="s">
        <v>55</v>
      </c>
      <c>
        <f>(M50*21)/100</f>
      </c>
      <c t="s">
        <v>28</v>
      </c>
    </row>
    <row r="51" spans="1:5" ht="12.75">
      <c r="A51" s="35" t="s">
        <v>56</v>
      </c>
      <c r="E51" s="39" t="s">
        <v>3602</v>
      </c>
    </row>
    <row r="52" spans="1:5" ht="12.75">
      <c r="A52" s="35" t="s">
        <v>57</v>
      </c>
      <c r="E52" s="40" t="s">
        <v>5</v>
      </c>
    </row>
    <row r="53" spans="1:5" ht="76.5">
      <c r="A53" t="s">
        <v>59</v>
      </c>
      <c r="E53" s="39" t="s">
        <v>3603</v>
      </c>
    </row>
    <row r="54" spans="1:16" ht="12.75">
      <c r="A54" t="s">
        <v>50</v>
      </c>
      <c s="34" t="s">
        <v>167</v>
      </c>
      <c s="34" t="s">
        <v>3604</v>
      </c>
      <c s="35" t="s">
        <v>5</v>
      </c>
      <c s="6" t="s">
        <v>3605</v>
      </c>
      <c s="36" t="s">
        <v>244</v>
      </c>
      <c s="37">
        <v>1</v>
      </c>
      <c s="36">
        <v>0</v>
      </c>
      <c s="36">
        <f>ROUND(G54*H54,6)</f>
      </c>
      <c r="L54" s="38">
        <v>0</v>
      </c>
      <c s="32">
        <f>ROUND(ROUND(L54,2)*ROUND(G54,3),2)</f>
      </c>
      <c s="36" t="s">
        <v>55</v>
      </c>
      <c>
        <f>(M54*21)/100</f>
      </c>
      <c t="s">
        <v>28</v>
      </c>
    </row>
    <row r="55" spans="1:5" ht="12.75">
      <c r="A55" s="35" t="s">
        <v>56</v>
      </c>
      <c r="E55" s="39" t="s">
        <v>3605</v>
      </c>
    </row>
    <row r="56" spans="1:5" ht="12.75">
      <c r="A56" s="35" t="s">
        <v>57</v>
      </c>
      <c r="E56" s="40" t="s">
        <v>5</v>
      </c>
    </row>
    <row r="57" spans="1:5" ht="76.5">
      <c r="A57" t="s">
        <v>59</v>
      </c>
      <c r="E57" s="39" t="s">
        <v>3606</v>
      </c>
    </row>
    <row r="58" spans="1:16" ht="12.75">
      <c r="A58" t="s">
        <v>50</v>
      </c>
      <c s="34" t="s">
        <v>112</v>
      </c>
      <c s="34" t="s">
        <v>3607</v>
      </c>
      <c s="35" t="s">
        <v>5</v>
      </c>
      <c s="6" t="s">
        <v>3608</v>
      </c>
      <c s="36" t="s">
        <v>244</v>
      </c>
      <c s="37">
        <v>1</v>
      </c>
      <c s="36">
        <v>0</v>
      </c>
      <c s="36">
        <f>ROUND(G58*H58,6)</f>
      </c>
      <c r="L58" s="38">
        <v>0</v>
      </c>
      <c s="32">
        <f>ROUND(ROUND(L58,2)*ROUND(G58,3),2)</f>
      </c>
      <c s="36" t="s">
        <v>55</v>
      </c>
      <c>
        <f>(M58*21)/100</f>
      </c>
      <c t="s">
        <v>28</v>
      </c>
    </row>
    <row r="59" spans="1:5" ht="12.75">
      <c r="A59" s="35" t="s">
        <v>56</v>
      </c>
      <c r="E59" s="39" t="s">
        <v>3608</v>
      </c>
    </row>
    <row r="60" spans="1:5" ht="12.75">
      <c r="A60" s="35" t="s">
        <v>57</v>
      </c>
      <c r="E60" s="40" t="s">
        <v>5</v>
      </c>
    </row>
    <row r="61" spans="1:5" ht="51">
      <c r="A61" t="s">
        <v>59</v>
      </c>
      <c r="E61" s="39" t="s">
        <v>3609</v>
      </c>
    </row>
    <row r="62" spans="1:16" ht="12.75">
      <c r="A62" t="s">
        <v>50</v>
      </c>
      <c s="34" t="s">
        <v>175</v>
      </c>
      <c s="34" t="s">
        <v>3610</v>
      </c>
      <c s="35" t="s">
        <v>5</v>
      </c>
      <c s="6" t="s">
        <v>3611</v>
      </c>
      <c s="36" t="s">
        <v>244</v>
      </c>
      <c s="37">
        <v>1</v>
      </c>
      <c s="36">
        <v>0</v>
      </c>
      <c s="36">
        <f>ROUND(G62*H62,6)</f>
      </c>
      <c r="L62" s="38">
        <v>0</v>
      </c>
      <c s="32">
        <f>ROUND(ROUND(L62,2)*ROUND(G62,3),2)</f>
      </c>
      <c s="36" t="s">
        <v>55</v>
      </c>
      <c>
        <f>(M62*21)/100</f>
      </c>
      <c t="s">
        <v>28</v>
      </c>
    </row>
    <row r="63" spans="1:5" ht="12.75">
      <c r="A63" s="35" t="s">
        <v>56</v>
      </c>
      <c r="E63" s="39" t="s">
        <v>3611</v>
      </c>
    </row>
    <row r="64" spans="1:5" ht="12.75">
      <c r="A64" s="35" t="s">
        <v>57</v>
      </c>
      <c r="E64" s="40" t="s">
        <v>5</v>
      </c>
    </row>
    <row r="65" spans="1:5" ht="51">
      <c r="A65" t="s">
        <v>59</v>
      </c>
      <c r="E65" s="39" t="s">
        <v>3612</v>
      </c>
    </row>
    <row r="66" spans="1:16" ht="12.75">
      <c r="A66" t="s">
        <v>50</v>
      </c>
      <c s="34" t="s">
        <v>122</v>
      </c>
      <c s="34" t="s">
        <v>3613</v>
      </c>
      <c s="35" t="s">
        <v>5</v>
      </c>
      <c s="6" t="s">
        <v>3614</v>
      </c>
      <c s="36" t="s">
        <v>244</v>
      </c>
      <c s="37">
        <v>1</v>
      </c>
      <c s="36">
        <v>0</v>
      </c>
      <c s="36">
        <f>ROUND(G66*H66,6)</f>
      </c>
      <c r="L66" s="38">
        <v>0</v>
      </c>
      <c s="32">
        <f>ROUND(ROUND(L66,2)*ROUND(G66,3),2)</f>
      </c>
      <c s="36" t="s">
        <v>55</v>
      </c>
      <c>
        <f>(M66*21)/100</f>
      </c>
      <c t="s">
        <v>28</v>
      </c>
    </row>
    <row r="67" spans="1:5" ht="12.75">
      <c r="A67" s="35" t="s">
        <v>56</v>
      </c>
      <c r="E67" s="39" t="s">
        <v>3614</v>
      </c>
    </row>
    <row r="68" spans="1:5" ht="12.75">
      <c r="A68" s="35" t="s">
        <v>57</v>
      </c>
      <c r="E68" s="40" t="s">
        <v>5</v>
      </c>
    </row>
    <row r="69" spans="1:5" ht="76.5">
      <c r="A69" t="s">
        <v>59</v>
      </c>
      <c r="E69" s="39" t="s">
        <v>3615</v>
      </c>
    </row>
    <row r="70" spans="1:16" ht="12.75">
      <c r="A70" t="s">
        <v>50</v>
      </c>
      <c s="34" t="s">
        <v>187</v>
      </c>
      <c s="34" t="s">
        <v>3616</v>
      </c>
      <c s="35" t="s">
        <v>5</v>
      </c>
      <c s="6" t="s">
        <v>3617</v>
      </c>
      <c s="36" t="s">
        <v>244</v>
      </c>
      <c s="37">
        <v>1</v>
      </c>
      <c s="36">
        <v>0</v>
      </c>
      <c s="36">
        <f>ROUND(G70*H70,6)</f>
      </c>
      <c r="L70" s="38">
        <v>0</v>
      </c>
      <c s="32">
        <f>ROUND(ROUND(L70,2)*ROUND(G70,3),2)</f>
      </c>
      <c s="36" t="s">
        <v>55</v>
      </c>
      <c>
        <f>(M70*21)/100</f>
      </c>
      <c t="s">
        <v>28</v>
      </c>
    </row>
    <row r="71" spans="1:5" ht="12.75">
      <c r="A71" s="35" t="s">
        <v>56</v>
      </c>
      <c r="E71" s="39" t="s">
        <v>3617</v>
      </c>
    </row>
    <row r="72" spans="1:5" ht="12.75">
      <c r="A72" s="35" t="s">
        <v>57</v>
      </c>
      <c r="E72" s="40" t="s">
        <v>5</v>
      </c>
    </row>
    <row r="73" spans="1:5" ht="51">
      <c r="A73" t="s">
        <v>59</v>
      </c>
      <c r="E73" s="39" t="s">
        <v>3618</v>
      </c>
    </row>
    <row r="74" spans="1:16" ht="12.75">
      <c r="A74" t="s">
        <v>50</v>
      </c>
      <c s="34" t="s">
        <v>130</v>
      </c>
      <c s="34" t="s">
        <v>3619</v>
      </c>
      <c s="35" t="s">
        <v>5</v>
      </c>
      <c s="6" t="s">
        <v>3620</v>
      </c>
      <c s="36" t="s">
        <v>244</v>
      </c>
      <c s="37">
        <v>1</v>
      </c>
      <c s="36">
        <v>0</v>
      </c>
      <c s="36">
        <f>ROUND(G74*H74,6)</f>
      </c>
      <c r="L74" s="38">
        <v>0</v>
      </c>
      <c s="32">
        <f>ROUND(ROUND(L74,2)*ROUND(G74,3),2)</f>
      </c>
      <c s="36" t="s">
        <v>55</v>
      </c>
      <c>
        <f>(M74*21)/100</f>
      </c>
      <c t="s">
        <v>28</v>
      </c>
    </row>
    <row r="75" spans="1:5" ht="12.75">
      <c r="A75" s="35" t="s">
        <v>56</v>
      </c>
      <c r="E75" s="39" t="s">
        <v>3620</v>
      </c>
    </row>
    <row r="76" spans="1:5" ht="12.75">
      <c r="A76" s="35" t="s">
        <v>57</v>
      </c>
      <c r="E76" s="40" t="s">
        <v>5</v>
      </c>
    </row>
    <row r="77" spans="1:5" ht="51">
      <c r="A77" t="s">
        <v>59</v>
      </c>
      <c r="E77" s="39" t="s">
        <v>3621</v>
      </c>
    </row>
    <row r="78" spans="1:16" ht="12.75">
      <c r="A78" t="s">
        <v>50</v>
      </c>
      <c s="34" t="s">
        <v>153</v>
      </c>
      <c s="34" t="s">
        <v>3622</v>
      </c>
      <c s="35" t="s">
        <v>5</v>
      </c>
      <c s="6" t="s">
        <v>3623</v>
      </c>
      <c s="36" t="s">
        <v>244</v>
      </c>
      <c s="37">
        <v>1</v>
      </c>
      <c s="36">
        <v>0</v>
      </c>
      <c s="36">
        <f>ROUND(G78*H78,6)</f>
      </c>
      <c r="L78" s="38">
        <v>0</v>
      </c>
      <c s="32">
        <f>ROUND(ROUND(L78,2)*ROUND(G78,3),2)</f>
      </c>
      <c s="36" t="s">
        <v>55</v>
      </c>
      <c>
        <f>(M78*21)/100</f>
      </c>
      <c t="s">
        <v>28</v>
      </c>
    </row>
    <row r="79" spans="1:5" ht="12.75">
      <c r="A79" s="35" t="s">
        <v>56</v>
      </c>
      <c r="E79" s="39" t="s">
        <v>3623</v>
      </c>
    </row>
    <row r="80" spans="1:5" ht="12.75">
      <c r="A80" s="35" t="s">
        <v>57</v>
      </c>
      <c r="E80" s="40" t="s">
        <v>5</v>
      </c>
    </row>
    <row r="81" spans="1:5" ht="51">
      <c r="A81" t="s">
        <v>59</v>
      </c>
      <c r="E81" s="39" t="s">
        <v>3624</v>
      </c>
    </row>
    <row r="82" spans="1:16" ht="12.75">
      <c r="A82" t="s">
        <v>50</v>
      </c>
      <c s="34" t="s">
        <v>231</v>
      </c>
      <c s="34" t="s">
        <v>3625</v>
      </c>
      <c s="35" t="s">
        <v>5</v>
      </c>
      <c s="6" t="s">
        <v>3626</v>
      </c>
      <c s="36" t="s">
        <v>244</v>
      </c>
      <c s="37">
        <v>1</v>
      </c>
      <c s="36">
        <v>0</v>
      </c>
      <c s="36">
        <f>ROUND(G82*H82,6)</f>
      </c>
      <c r="L82" s="38">
        <v>0</v>
      </c>
      <c s="32">
        <f>ROUND(ROUND(L82,2)*ROUND(G82,3),2)</f>
      </c>
      <c s="36" t="s">
        <v>55</v>
      </c>
      <c>
        <f>(M82*21)/100</f>
      </c>
      <c t="s">
        <v>28</v>
      </c>
    </row>
    <row r="83" spans="1:5" ht="12.75">
      <c r="A83" s="35" t="s">
        <v>56</v>
      </c>
      <c r="E83" s="39" t="s">
        <v>3626</v>
      </c>
    </row>
    <row r="84" spans="1:5" ht="12.75">
      <c r="A84" s="35" t="s">
        <v>57</v>
      </c>
      <c r="E84" s="40" t="s">
        <v>5</v>
      </c>
    </row>
    <row r="85" spans="1:5" ht="51">
      <c r="A85" t="s">
        <v>59</v>
      </c>
      <c r="E85" s="39" t="s">
        <v>3627</v>
      </c>
    </row>
    <row r="86" spans="1:16" ht="12.75">
      <c r="A86" t="s">
        <v>50</v>
      </c>
      <c s="34" t="s">
        <v>294</v>
      </c>
      <c s="34" t="s">
        <v>3628</v>
      </c>
      <c s="35" t="s">
        <v>5</v>
      </c>
      <c s="6" t="s">
        <v>3629</v>
      </c>
      <c s="36" t="s">
        <v>244</v>
      </c>
      <c s="37">
        <v>1</v>
      </c>
      <c s="36">
        <v>0</v>
      </c>
      <c s="36">
        <f>ROUND(G86*H86,6)</f>
      </c>
      <c r="L86" s="38">
        <v>0</v>
      </c>
      <c s="32">
        <f>ROUND(ROUND(L86,2)*ROUND(G86,3),2)</f>
      </c>
      <c s="36" t="s">
        <v>55</v>
      </c>
      <c>
        <f>(M86*21)/100</f>
      </c>
      <c t="s">
        <v>28</v>
      </c>
    </row>
    <row r="87" spans="1:5" ht="12.75">
      <c r="A87" s="35" t="s">
        <v>56</v>
      </c>
      <c r="E87" s="39" t="s">
        <v>3629</v>
      </c>
    </row>
    <row r="88" spans="1:5" ht="12.75">
      <c r="A88" s="35" t="s">
        <v>57</v>
      </c>
      <c r="E88" s="40" t="s">
        <v>5</v>
      </c>
    </row>
    <row r="89" spans="1:5" ht="51">
      <c r="A89" t="s">
        <v>59</v>
      </c>
      <c r="E89" s="39" t="s">
        <v>3630</v>
      </c>
    </row>
    <row r="90" spans="1:16" ht="12.75">
      <c r="A90" t="s">
        <v>50</v>
      </c>
      <c s="34" t="s">
        <v>299</v>
      </c>
      <c s="34" t="s">
        <v>3631</v>
      </c>
      <c s="35" t="s">
        <v>5</v>
      </c>
      <c s="6" t="s">
        <v>3632</v>
      </c>
      <c s="36" t="s">
        <v>244</v>
      </c>
      <c s="37">
        <v>1</v>
      </c>
      <c s="36">
        <v>0</v>
      </c>
      <c s="36">
        <f>ROUND(G90*H90,6)</f>
      </c>
      <c r="L90" s="38">
        <v>0</v>
      </c>
      <c s="32">
        <f>ROUND(ROUND(L90,2)*ROUND(G90,3),2)</f>
      </c>
      <c s="36" t="s">
        <v>55</v>
      </c>
      <c>
        <f>(M90*21)/100</f>
      </c>
      <c t="s">
        <v>28</v>
      </c>
    </row>
    <row r="91" spans="1:5" ht="12.75">
      <c r="A91" s="35" t="s">
        <v>56</v>
      </c>
      <c r="E91" s="39" t="s">
        <v>3632</v>
      </c>
    </row>
    <row r="92" spans="1:5" ht="12.75">
      <c r="A92" s="35" t="s">
        <v>57</v>
      </c>
      <c r="E92" s="40" t="s">
        <v>5</v>
      </c>
    </row>
    <row r="93" spans="1:5" ht="51">
      <c r="A93" t="s">
        <v>59</v>
      </c>
      <c r="E93" s="39" t="s">
        <v>3633</v>
      </c>
    </row>
    <row r="94" spans="1:16" ht="12.75">
      <c r="A94" t="s">
        <v>50</v>
      </c>
      <c s="34" t="s">
        <v>315</v>
      </c>
      <c s="34" t="s">
        <v>3634</v>
      </c>
      <c s="35" t="s">
        <v>5</v>
      </c>
      <c s="6" t="s">
        <v>3635</v>
      </c>
      <c s="36" t="s">
        <v>244</v>
      </c>
      <c s="37">
        <v>1</v>
      </c>
      <c s="36">
        <v>0</v>
      </c>
      <c s="36">
        <f>ROUND(G94*H94,6)</f>
      </c>
      <c r="L94" s="38">
        <v>0</v>
      </c>
      <c s="32">
        <f>ROUND(ROUND(L94,2)*ROUND(G94,3),2)</f>
      </c>
      <c s="36" t="s">
        <v>55</v>
      </c>
      <c>
        <f>(M94*21)/100</f>
      </c>
      <c t="s">
        <v>28</v>
      </c>
    </row>
    <row r="95" spans="1:5" ht="12.75">
      <c r="A95" s="35" t="s">
        <v>56</v>
      </c>
      <c r="E95" s="39" t="s">
        <v>3635</v>
      </c>
    </row>
    <row r="96" spans="1:5" ht="12.75">
      <c r="A96" s="35" t="s">
        <v>57</v>
      </c>
      <c r="E96" s="40" t="s">
        <v>5</v>
      </c>
    </row>
    <row r="97" spans="1:5" ht="76.5">
      <c r="A97" t="s">
        <v>59</v>
      </c>
      <c r="E97" s="39" t="s">
        <v>3636</v>
      </c>
    </row>
    <row r="98" spans="1:16" ht="12.75">
      <c r="A98" t="s">
        <v>50</v>
      </c>
      <c s="34" t="s">
        <v>395</v>
      </c>
      <c s="34" t="s">
        <v>3637</v>
      </c>
      <c s="35" t="s">
        <v>5</v>
      </c>
      <c s="6" t="s">
        <v>3638</v>
      </c>
      <c s="36" t="s">
        <v>244</v>
      </c>
      <c s="37">
        <v>1</v>
      </c>
      <c s="36">
        <v>0</v>
      </c>
      <c s="36">
        <f>ROUND(G98*H98,6)</f>
      </c>
      <c r="L98" s="38">
        <v>0</v>
      </c>
      <c s="32">
        <f>ROUND(ROUND(L98,2)*ROUND(G98,3),2)</f>
      </c>
      <c s="36" t="s">
        <v>55</v>
      </c>
      <c>
        <f>(M98*21)/100</f>
      </c>
      <c t="s">
        <v>28</v>
      </c>
    </row>
    <row r="99" spans="1:5" ht="12.75">
      <c r="A99" s="35" t="s">
        <v>56</v>
      </c>
      <c r="E99" s="39" t="s">
        <v>3638</v>
      </c>
    </row>
    <row r="100" spans="1:5" ht="12.75">
      <c r="A100" s="35" t="s">
        <v>57</v>
      </c>
      <c r="E100" s="40" t="s">
        <v>5</v>
      </c>
    </row>
    <row r="101" spans="1:5" ht="127.5">
      <c r="A101" t="s">
        <v>59</v>
      </c>
      <c r="E101" s="39" t="s">
        <v>3639</v>
      </c>
    </row>
    <row r="102" spans="1:16" ht="12.75">
      <c r="A102" t="s">
        <v>50</v>
      </c>
      <c s="34" t="s">
        <v>318</v>
      </c>
      <c s="34" t="s">
        <v>3640</v>
      </c>
      <c s="35" t="s">
        <v>5</v>
      </c>
      <c s="6" t="s">
        <v>3641</v>
      </c>
      <c s="36" t="s">
        <v>244</v>
      </c>
      <c s="37">
        <v>1</v>
      </c>
      <c s="36">
        <v>0</v>
      </c>
      <c s="36">
        <f>ROUND(G102*H102,6)</f>
      </c>
      <c r="L102" s="38">
        <v>0</v>
      </c>
      <c s="32">
        <f>ROUND(ROUND(L102,2)*ROUND(G102,3),2)</f>
      </c>
      <c s="36" t="s">
        <v>55</v>
      </c>
      <c>
        <f>(M102*21)/100</f>
      </c>
      <c t="s">
        <v>28</v>
      </c>
    </row>
    <row r="103" spans="1:5" ht="12.75">
      <c r="A103" s="35" t="s">
        <v>56</v>
      </c>
      <c r="E103" s="39" t="s">
        <v>3641</v>
      </c>
    </row>
    <row r="104" spans="1:5" ht="12.75">
      <c r="A104" s="35" t="s">
        <v>57</v>
      </c>
      <c r="E104" s="40" t="s">
        <v>5</v>
      </c>
    </row>
    <row r="105" spans="1:5" ht="76.5">
      <c r="A105" t="s">
        <v>59</v>
      </c>
      <c r="E105" s="39" t="s">
        <v>3642</v>
      </c>
    </row>
    <row r="106" spans="1:16" ht="12.75">
      <c r="A106" t="s">
        <v>50</v>
      </c>
      <c s="34" t="s">
        <v>322</v>
      </c>
      <c s="34" t="s">
        <v>3643</v>
      </c>
      <c s="35" t="s">
        <v>5</v>
      </c>
      <c s="6" t="s">
        <v>3644</v>
      </c>
      <c s="36" t="s">
        <v>244</v>
      </c>
      <c s="37">
        <v>1</v>
      </c>
      <c s="36">
        <v>0</v>
      </c>
      <c s="36">
        <f>ROUND(G106*H106,6)</f>
      </c>
      <c r="L106" s="38">
        <v>0</v>
      </c>
      <c s="32">
        <f>ROUND(ROUND(L106,2)*ROUND(G106,3),2)</f>
      </c>
      <c s="36" t="s">
        <v>55</v>
      </c>
      <c>
        <f>(M106*21)/100</f>
      </c>
      <c t="s">
        <v>28</v>
      </c>
    </row>
    <row r="107" spans="1:5" ht="12.75">
      <c r="A107" s="35" t="s">
        <v>56</v>
      </c>
      <c r="E107" s="39" t="s">
        <v>3644</v>
      </c>
    </row>
    <row r="108" spans="1:5" ht="12.75">
      <c r="A108" s="35" t="s">
        <v>57</v>
      </c>
      <c r="E108" s="40" t="s">
        <v>5</v>
      </c>
    </row>
    <row r="109" spans="1:5" ht="216.75">
      <c r="A109" t="s">
        <v>59</v>
      </c>
      <c r="E109" s="39" t="s">
        <v>3645</v>
      </c>
    </row>
    <row r="110" spans="1:13" ht="12.75">
      <c r="A110" t="s">
        <v>47</v>
      </c>
      <c r="C110" s="31" t="s">
        <v>2562</v>
      </c>
      <c r="E110" s="33" t="s">
        <v>3646</v>
      </c>
      <c r="J110" s="32">
        <f>0</f>
      </c>
      <c s="32">
        <f>0</f>
      </c>
      <c s="32">
        <f>0+L111+L115+L119+L123+L127+L131+L135+L139+L143+L147</f>
      </c>
      <c s="32">
        <f>0+M111+M115+M119+M123+M127+M131+M135+M139+M143+M147</f>
      </c>
    </row>
    <row r="111" spans="1:16" ht="25.5">
      <c r="A111" t="s">
        <v>50</v>
      </c>
      <c s="34" t="s">
        <v>1059</v>
      </c>
      <c s="34" t="s">
        <v>3647</v>
      </c>
      <c s="35" t="s">
        <v>5</v>
      </c>
      <c s="6" t="s">
        <v>3648</v>
      </c>
      <c s="36" t="s">
        <v>244</v>
      </c>
      <c s="37">
        <v>3</v>
      </c>
      <c s="36">
        <v>0</v>
      </c>
      <c s="36">
        <f>ROUND(G111*H111,6)</f>
      </c>
      <c r="L111" s="38">
        <v>0</v>
      </c>
      <c s="32">
        <f>ROUND(ROUND(L111,2)*ROUND(G111,3),2)</f>
      </c>
      <c s="36" t="s">
        <v>55</v>
      </c>
      <c>
        <f>(M111*21)/100</f>
      </c>
      <c t="s">
        <v>28</v>
      </c>
    </row>
    <row r="112" spans="1:5" ht="25.5">
      <c r="A112" s="35" t="s">
        <v>56</v>
      </c>
      <c r="E112" s="39" t="s">
        <v>3648</v>
      </c>
    </row>
    <row r="113" spans="1:5" ht="12.75">
      <c r="A113" s="35" t="s">
        <v>57</v>
      </c>
      <c r="E113" s="40" t="s">
        <v>5</v>
      </c>
    </row>
    <row r="114" spans="1:5" ht="12.75">
      <c r="A114" t="s">
        <v>59</v>
      </c>
      <c r="E114" s="39" t="s">
        <v>5</v>
      </c>
    </row>
    <row r="115" spans="1:16" ht="25.5">
      <c r="A115" t="s">
        <v>50</v>
      </c>
      <c s="34" t="s">
        <v>906</v>
      </c>
      <c s="34" t="s">
        <v>3649</v>
      </c>
      <c s="35" t="s">
        <v>5</v>
      </c>
      <c s="6" t="s">
        <v>3650</v>
      </c>
      <c s="36" t="s">
        <v>244</v>
      </c>
      <c s="37">
        <v>2</v>
      </c>
      <c s="36">
        <v>0</v>
      </c>
      <c s="36">
        <f>ROUND(G115*H115,6)</f>
      </c>
      <c r="L115" s="38">
        <v>0</v>
      </c>
      <c s="32">
        <f>ROUND(ROUND(L115,2)*ROUND(G115,3),2)</f>
      </c>
      <c s="36" t="s">
        <v>55</v>
      </c>
      <c>
        <f>(M115*21)/100</f>
      </c>
      <c t="s">
        <v>28</v>
      </c>
    </row>
    <row r="116" spans="1:5" ht="25.5">
      <c r="A116" s="35" t="s">
        <v>56</v>
      </c>
      <c r="E116" s="39" t="s">
        <v>3650</v>
      </c>
    </row>
    <row r="117" spans="1:5" ht="12.75">
      <c r="A117" s="35" t="s">
        <v>57</v>
      </c>
      <c r="E117" s="40" t="s">
        <v>5</v>
      </c>
    </row>
    <row r="118" spans="1:5" ht="12.75">
      <c r="A118" t="s">
        <v>59</v>
      </c>
      <c r="E118" s="39" t="s">
        <v>5</v>
      </c>
    </row>
    <row r="119" spans="1:16" ht="12.75">
      <c r="A119" t="s">
        <v>50</v>
      </c>
      <c s="34" t="s">
        <v>920</v>
      </c>
      <c s="34" t="s">
        <v>3651</v>
      </c>
      <c s="35" t="s">
        <v>5</v>
      </c>
      <c s="6" t="s">
        <v>3652</v>
      </c>
      <c s="36" t="s">
        <v>244</v>
      </c>
      <c s="37">
        <v>2</v>
      </c>
      <c s="36">
        <v>0</v>
      </c>
      <c s="36">
        <f>ROUND(G119*H119,6)</f>
      </c>
      <c r="L119" s="38">
        <v>0</v>
      </c>
      <c s="32">
        <f>ROUND(ROUND(L119,2)*ROUND(G119,3),2)</f>
      </c>
      <c s="36" t="s">
        <v>55</v>
      </c>
      <c>
        <f>(M119*21)/100</f>
      </c>
      <c t="s">
        <v>28</v>
      </c>
    </row>
    <row r="120" spans="1:5" ht="12.75">
      <c r="A120" s="35" t="s">
        <v>56</v>
      </c>
      <c r="E120" s="39" t="s">
        <v>3652</v>
      </c>
    </row>
    <row r="121" spans="1:5" ht="12.75">
      <c r="A121" s="35" t="s">
        <v>57</v>
      </c>
      <c r="E121" s="40" t="s">
        <v>5</v>
      </c>
    </row>
    <row r="122" spans="1:5" ht="12.75">
      <c r="A122" t="s">
        <v>59</v>
      </c>
      <c r="E122" s="39" t="s">
        <v>5</v>
      </c>
    </row>
    <row r="123" spans="1:16" ht="12.75">
      <c r="A123" t="s">
        <v>50</v>
      </c>
      <c s="34" t="s">
        <v>1305</v>
      </c>
      <c s="34" t="s">
        <v>3653</v>
      </c>
      <c s="35" t="s">
        <v>5</v>
      </c>
      <c s="6" t="s">
        <v>3654</v>
      </c>
      <c s="36" t="s">
        <v>244</v>
      </c>
      <c s="37">
        <v>13</v>
      </c>
      <c s="36">
        <v>0</v>
      </c>
      <c s="36">
        <f>ROUND(G123*H123,6)</f>
      </c>
      <c r="L123" s="38">
        <v>0</v>
      </c>
      <c s="32">
        <f>ROUND(ROUND(L123,2)*ROUND(G123,3),2)</f>
      </c>
      <c s="36" t="s">
        <v>55</v>
      </c>
      <c>
        <f>(M123*21)/100</f>
      </c>
      <c t="s">
        <v>28</v>
      </c>
    </row>
    <row r="124" spans="1:5" ht="12.75">
      <c r="A124" s="35" t="s">
        <v>56</v>
      </c>
      <c r="E124" s="39" t="s">
        <v>3654</v>
      </c>
    </row>
    <row r="125" spans="1:5" ht="12.75">
      <c r="A125" s="35" t="s">
        <v>57</v>
      </c>
      <c r="E125" s="40" t="s">
        <v>5</v>
      </c>
    </row>
    <row r="126" spans="1:5" ht="12.75">
      <c r="A126" t="s">
        <v>59</v>
      </c>
      <c r="E126" s="39" t="s">
        <v>5</v>
      </c>
    </row>
    <row r="127" spans="1:16" ht="12.75">
      <c r="A127" t="s">
        <v>50</v>
      </c>
      <c s="34" t="s">
        <v>1063</v>
      </c>
      <c s="34" t="s">
        <v>3655</v>
      </c>
      <c s="35" t="s">
        <v>5</v>
      </c>
      <c s="6" t="s">
        <v>3656</v>
      </c>
      <c s="36" t="s">
        <v>244</v>
      </c>
      <c s="37">
        <v>7</v>
      </c>
      <c s="36">
        <v>0</v>
      </c>
      <c s="36">
        <f>ROUND(G127*H127,6)</f>
      </c>
      <c r="L127" s="38">
        <v>0</v>
      </c>
      <c s="32">
        <f>ROUND(ROUND(L127,2)*ROUND(G127,3),2)</f>
      </c>
      <c s="36" t="s">
        <v>55</v>
      </c>
      <c>
        <f>(M127*21)/100</f>
      </c>
      <c t="s">
        <v>28</v>
      </c>
    </row>
    <row r="128" spans="1:5" ht="12.75">
      <c r="A128" s="35" t="s">
        <v>56</v>
      </c>
      <c r="E128" s="39" t="s">
        <v>3656</v>
      </c>
    </row>
    <row r="129" spans="1:5" ht="12.75">
      <c r="A129" s="35" t="s">
        <v>57</v>
      </c>
      <c r="E129" s="40" t="s">
        <v>5</v>
      </c>
    </row>
    <row r="130" spans="1:5" ht="12.75">
      <c r="A130" t="s">
        <v>59</v>
      </c>
      <c r="E130" s="39" t="s">
        <v>5</v>
      </c>
    </row>
    <row r="131" spans="1:16" ht="12.75">
      <c r="A131" t="s">
        <v>50</v>
      </c>
      <c s="34" t="s">
        <v>1314</v>
      </c>
      <c s="34" t="s">
        <v>3657</v>
      </c>
      <c s="35" t="s">
        <v>5</v>
      </c>
      <c s="6" t="s">
        <v>3658</v>
      </c>
      <c s="36" t="s">
        <v>244</v>
      </c>
      <c s="37">
        <v>35</v>
      </c>
      <c s="36">
        <v>0</v>
      </c>
      <c s="36">
        <f>ROUND(G131*H131,6)</f>
      </c>
      <c r="L131" s="38">
        <v>0</v>
      </c>
      <c s="32">
        <f>ROUND(ROUND(L131,2)*ROUND(G131,3),2)</f>
      </c>
      <c s="36" t="s">
        <v>55</v>
      </c>
      <c>
        <f>(M131*21)/100</f>
      </c>
      <c t="s">
        <v>28</v>
      </c>
    </row>
    <row r="132" spans="1:5" ht="12.75">
      <c r="A132" s="35" t="s">
        <v>56</v>
      </c>
      <c r="E132" s="39" t="s">
        <v>3658</v>
      </c>
    </row>
    <row r="133" spans="1:5" ht="12.75">
      <c r="A133" s="35" t="s">
        <v>57</v>
      </c>
      <c r="E133" s="40" t="s">
        <v>5</v>
      </c>
    </row>
    <row r="134" spans="1:5" ht="12.75">
      <c r="A134" t="s">
        <v>59</v>
      </c>
      <c r="E134" s="39" t="s">
        <v>5</v>
      </c>
    </row>
    <row r="135" spans="1:16" ht="12.75">
      <c r="A135" t="s">
        <v>50</v>
      </c>
      <c s="34" t="s">
        <v>1317</v>
      </c>
      <c s="34" t="s">
        <v>3659</v>
      </c>
      <c s="35" t="s">
        <v>5</v>
      </c>
      <c s="6" t="s">
        <v>3660</v>
      </c>
      <c s="36" t="s">
        <v>244</v>
      </c>
      <c s="37">
        <v>304</v>
      </c>
      <c s="36">
        <v>0</v>
      </c>
      <c s="36">
        <f>ROUND(G135*H135,6)</f>
      </c>
      <c r="L135" s="38">
        <v>0</v>
      </c>
      <c s="32">
        <f>ROUND(ROUND(L135,2)*ROUND(G135,3),2)</f>
      </c>
      <c s="36" t="s">
        <v>55</v>
      </c>
      <c>
        <f>(M135*21)/100</f>
      </c>
      <c t="s">
        <v>28</v>
      </c>
    </row>
    <row r="136" spans="1:5" ht="12.75">
      <c r="A136" s="35" t="s">
        <v>56</v>
      </c>
      <c r="E136" s="39" t="s">
        <v>3660</v>
      </c>
    </row>
    <row r="137" spans="1:5" ht="12.75">
      <c r="A137" s="35" t="s">
        <v>57</v>
      </c>
      <c r="E137" s="40" t="s">
        <v>5</v>
      </c>
    </row>
    <row r="138" spans="1:5" ht="12.75">
      <c r="A138" t="s">
        <v>59</v>
      </c>
      <c r="E138" s="39" t="s">
        <v>5</v>
      </c>
    </row>
    <row r="139" spans="1:16" ht="12.75">
      <c r="A139" t="s">
        <v>50</v>
      </c>
      <c s="34" t="s">
        <v>1321</v>
      </c>
      <c s="34" t="s">
        <v>3661</v>
      </c>
      <c s="35" t="s">
        <v>5</v>
      </c>
      <c s="6" t="s">
        <v>3662</v>
      </c>
      <c s="36" t="s">
        <v>244</v>
      </c>
      <c s="37">
        <v>17</v>
      </c>
      <c s="36">
        <v>0</v>
      </c>
      <c s="36">
        <f>ROUND(G139*H139,6)</f>
      </c>
      <c r="L139" s="38">
        <v>0</v>
      </c>
      <c s="32">
        <f>ROUND(ROUND(L139,2)*ROUND(G139,3),2)</f>
      </c>
      <c s="36" t="s">
        <v>55</v>
      </c>
      <c>
        <f>(M139*21)/100</f>
      </c>
      <c t="s">
        <v>28</v>
      </c>
    </row>
    <row r="140" spans="1:5" ht="12.75">
      <c r="A140" s="35" t="s">
        <v>56</v>
      </c>
      <c r="E140" s="39" t="s">
        <v>3662</v>
      </c>
    </row>
    <row r="141" spans="1:5" ht="12.75">
      <c r="A141" s="35" t="s">
        <v>57</v>
      </c>
      <c r="E141" s="40" t="s">
        <v>5</v>
      </c>
    </row>
    <row r="142" spans="1:5" ht="12.75">
      <c r="A142" t="s">
        <v>59</v>
      </c>
      <c r="E142" s="39" t="s">
        <v>5</v>
      </c>
    </row>
    <row r="143" spans="1:16" ht="25.5">
      <c r="A143" t="s">
        <v>50</v>
      </c>
      <c s="34" t="s">
        <v>1325</v>
      </c>
      <c s="34" t="s">
        <v>3663</v>
      </c>
      <c s="35" t="s">
        <v>5</v>
      </c>
      <c s="6" t="s">
        <v>3664</v>
      </c>
      <c s="36" t="s">
        <v>244</v>
      </c>
      <c s="37">
        <v>1</v>
      </c>
      <c s="36">
        <v>0</v>
      </c>
      <c s="36">
        <f>ROUND(G143*H143,6)</f>
      </c>
      <c r="L143" s="38">
        <v>0</v>
      </c>
      <c s="32">
        <f>ROUND(ROUND(L143,2)*ROUND(G143,3),2)</f>
      </c>
      <c s="36" t="s">
        <v>55</v>
      </c>
      <c>
        <f>(M143*21)/100</f>
      </c>
      <c t="s">
        <v>28</v>
      </c>
    </row>
    <row r="144" spans="1:5" ht="25.5">
      <c r="A144" s="35" t="s">
        <v>56</v>
      </c>
      <c r="E144" s="39" t="s">
        <v>3664</v>
      </c>
    </row>
    <row r="145" spans="1:5" ht="12.75">
      <c r="A145" s="35" t="s">
        <v>57</v>
      </c>
      <c r="E145" s="40" t="s">
        <v>5</v>
      </c>
    </row>
    <row r="146" spans="1:5" ht="12.75">
      <c r="A146" t="s">
        <v>59</v>
      </c>
      <c r="E146" s="39" t="s">
        <v>5</v>
      </c>
    </row>
    <row r="147" spans="1:16" ht="25.5">
      <c r="A147" t="s">
        <v>50</v>
      </c>
      <c s="34" t="s">
        <v>1329</v>
      </c>
      <c s="34" t="s">
        <v>3665</v>
      </c>
      <c s="35" t="s">
        <v>5</v>
      </c>
      <c s="6" t="s">
        <v>3666</v>
      </c>
      <c s="36" t="s">
        <v>244</v>
      </c>
      <c s="37">
        <v>15</v>
      </c>
      <c s="36">
        <v>0</v>
      </c>
      <c s="36">
        <f>ROUND(G147*H147,6)</f>
      </c>
      <c r="L147" s="38">
        <v>0</v>
      </c>
      <c s="32">
        <f>ROUND(ROUND(L147,2)*ROUND(G147,3),2)</f>
      </c>
      <c s="36" t="s">
        <v>55</v>
      </c>
      <c>
        <f>(M147*21)/100</f>
      </c>
      <c t="s">
        <v>28</v>
      </c>
    </row>
    <row r="148" spans="1:5" ht="25.5">
      <c r="A148" s="35" t="s">
        <v>56</v>
      </c>
      <c r="E148" s="39" t="s">
        <v>3666</v>
      </c>
    </row>
    <row r="149" spans="1:5" ht="25.5">
      <c r="A149" s="35" t="s">
        <v>57</v>
      </c>
      <c r="E149" s="40" t="s">
        <v>3667</v>
      </c>
    </row>
    <row r="150" spans="1:5" ht="12.75">
      <c r="A150" t="s">
        <v>59</v>
      </c>
      <c r="E150" s="39" t="s">
        <v>3668</v>
      </c>
    </row>
    <row r="151" spans="1:13" ht="12.75">
      <c r="A151" t="s">
        <v>47</v>
      </c>
      <c r="C151" s="31" t="s">
        <v>3669</v>
      </c>
      <c r="E151" s="33" t="s">
        <v>3670</v>
      </c>
      <c r="J151" s="32">
        <f>0</f>
      </c>
      <c s="32">
        <f>0</f>
      </c>
      <c s="32">
        <f>0+L152+L156+L160+L164+L168+L172+L176</f>
      </c>
      <c s="32">
        <f>0+M152+M156+M160+M164+M168+M172+M176</f>
      </c>
    </row>
    <row r="152" spans="1:16" ht="25.5">
      <c r="A152" t="s">
        <v>50</v>
      </c>
      <c s="34" t="s">
        <v>1332</v>
      </c>
      <c s="34" t="s">
        <v>3671</v>
      </c>
      <c s="35" t="s">
        <v>5</v>
      </c>
      <c s="6" t="s">
        <v>3672</v>
      </c>
      <c s="36" t="s">
        <v>244</v>
      </c>
      <c s="37">
        <v>9</v>
      </c>
      <c s="36">
        <v>0</v>
      </c>
      <c s="36">
        <f>ROUND(G152*H152,6)</f>
      </c>
      <c r="L152" s="38">
        <v>0</v>
      </c>
      <c s="32">
        <f>ROUND(ROUND(L152,2)*ROUND(G152,3),2)</f>
      </c>
      <c s="36" t="s">
        <v>55</v>
      </c>
      <c>
        <f>(M152*21)/100</f>
      </c>
      <c t="s">
        <v>28</v>
      </c>
    </row>
    <row r="153" spans="1:5" ht="25.5">
      <c r="A153" s="35" t="s">
        <v>56</v>
      </c>
      <c r="E153" s="39" t="s">
        <v>3672</v>
      </c>
    </row>
    <row r="154" spans="1:5" ht="12.75">
      <c r="A154" s="35" t="s">
        <v>57</v>
      </c>
      <c r="E154" s="40" t="s">
        <v>5</v>
      </c>
    </row>
    <row r="155" spans="1:5" ht="12.75">
      <c r="A155" t="s">
        <v>59</v>
      </c>
      <c r="E155" s="39" t="s">
        <v>5</v>
      </c>
    </row>
    <row r="156" spans="1:16" ht="25.5">
      <c r="A156" t="s">
        <v>50</v>
      </c>
      <c s="34" t="s">
        <v>1336</v>
      </c>
      <c s="34" t="s">
        <v>3673</v>
      </c>
      <c s="35" t="s">
        <v>5</v>
      </c>
      <c s="6" t="s">
        <v>3674</v>
      </c>
      <c s="36" t="s">
        <v>244</v>
      </c>
      <c s="37">
        <v>2</v>
      </c>
      <c s="36">
        <v>0</v>
      </c>
      <c s="36">
        <f>ROUND(G156*H156,6)</f>
      </c>
      <c r="L156" s="38">
        <v>0</v>
      </c>
      <c s="32">
        <f>ROUND(ROUND(L156,2)*ROUND(G156,3),2)</f>
      </c>
      <c s="36" t="s">
        <v>55</v>
      </c>
      <c>
        <f>(M156*21)/100</f>
      </c>
      <c t="s">
        <v>28</v>
      </c>
    </row>
    <row r="157" spans="1:5" ht="25.5">
      <c r="A157" s="35" t="s">
        <v>56</v>
      </c>
      <c r="E157" s="39" t="s">
        <v>3674</v>
      </c>
    </row>
    <row r="158" spans="1:5" ht="12.75">
      <c r="A158" s="35" t="s">
        <v>57</v>
      </c>
      <c r="E158" s="40" t="s">
        <v>5</v>
      </c>
    </row>
    <row r="159" spans="1:5" ht="12.75">
      <c r="A159" t="s">
        <v>59</v>
      </c>
      <c r="E159" s="39" t="s">
        <v>5</v>
      </c>
    </row>
    <row r="160" spans="1:16" ht="12.75">
      <c r="A160" t="s">
        <v>50</v>
      </c>
      <c s="34" t="s">
        <v>1339</v>
      </c>
      <c s="34" t="s">
        <v>3675</v>
      </c>
      <c s="35" t="s">
        <v>5</v>
      </c>
      <c s="6" t="s">
        <v>3676</v>
      </c>
      <c s="36" t="s">
        <v>244</v>
      </c>
      <c s="37">
        <v>15</v>
      </c>
      <c s="36">
        <v>0</v>
      </c>
      <c s="36">
        <f>ROUND(G160*H160,6)</f>
      </c>
      <c r="L160" s="38">
        <v>0</v>
      </c>
      <c s="32">
        <f>ROUND(ROUND(L160,2)*ROUND(G160,3),2)</f>
      </c>
      <c s="36" t="s">
        <v>55</v>
      </c>
      <c>
        <f>(M160*21)/100</f>
      </c>
      <c t="s">
        <v>28</v>
      </c>
    </row>
    <row r="161" spans="1:5" ht="12.75">
      <c r="A161" s="35" t="s">
        <v>56</v>
      </c>
      <c r="E161" s="39" t="s">
        <v>3676</v>
      </c>
    </row>
    <row r="162" spans="1:5" ht="12.75">
      <c r="A162" s="35" t="s">
        <v>57</v>
      </c>
      <c r="E162" s="40" t="s">
        <v>5</v>
      </c>
    </row>
    <row r="163" spans="1:5" ht="12.75">
      <c r="A163" t="s">
        <v>59</v>
      </c>
      <c r="E163" s="39" t="s">
        <v>5</v>
      </c>
    </row>
    <row r="164" spans="1:16" ht="12.75">
      <c r="A164" t="s">
        <v>50</v>
      </c>
      <c s="34" t="s">
        <v>1342</v>
      </c>
      <c s="34" t="s">
        <v>3677</v>
      </c>
      <c s="35" t="s">
        <v>5</v>
      </c>
      <c s="6" t="s">
        <v>3678</v>
      </c>
      <c s="36" t="s">
        <v>244</v>
      </c>
      <c s="37">
        <v>15</v>
      </c>
      <c s="36">
        <v>0</v>
      </c>
      <c s="36">
        <f>ROUND(G164*H164,6)</f>
      </c>
      <c r="L164" s="38">
        <v>0</v>
      </c>
      <c s="32">
        <f>ROUND(ROUND(L164,2)*ROUND(G164,3),2)</f>
      </c>
      <c s="36" t="s">
        <v>55</v>
      </c>
      <c>
        <f>(M164*21)/100</f>
      </c>
      <c t="s">
        <v>28</v>
      </c>
    </row>
    <row r="165" spans="1:5" ht="12.75">
      <c r="A165" s="35" t="s">
        <v>56</v>
      </c>
      <c r="E165" s="39" t="s">
        <v>3678</v>
      </c>
    </row>
    <row r="166" spans="1:5" ht="12.75">
      <c r="A166" s="35" t="s">
        <v>57</v>
      </c>
      <c r="E166" s="40" t="s">
        <v>5</v>
      </c>
    </row>
    <row r="167" spans="1:5" ht="12.75">
      <c r="A167" t="s">
        <v>59</v>
      </c>
      <c r="E167" s="39" t="s">
        <v>5</v>
      </c>
    </row>
    <row r="168" spans="1:16" ht="12.75">
      <c r="A168" t="s">
        <v>50</v>
      </c>
      <c s="34" t="s">
        <v>1716</v>
      </c>
      <c s="34" t="s">
        <v>3679</v>
      </c>
      <c s="35" t="s">
        <v>5</v>
      </c>
      <c s="6" t="s">
        <v>3680</v>
      </c>
      <c s="36" t="s">
        <v>244</v>
      </c>
      <c s="37">
        <v>15</v>
      </c>
      <c s="36">
        <v>0</v>
      </c>
      <c s="36">
        <f>ROUND(G168*H168,6)</f>
      </c>
      <c r="L168" s="38">
        <v>0</v>
      </c>
      <c s="32">
        <f>ROUND(ROUND(L168,2)*ROUND(G168,3),2)</f>
      </c>
      <c s="36" t="s">
        <v>55</v>
      </c>
      <c>
        <f>(M168*21)/100</f>
      </c>
      <c t="s">
        <v>28</v>
      </c>
    </row>
    <row r="169" spans="1:5" ht="12.75">
      <c r="A169" s="35" t="s">
        <v>56</v>
      </c>
      <c r="E169" s="39" t="s">
        <v>3680</v>
      </c>
    </row>
    <row r="170" spans="1:5" ht="12.75">
      <c r="A170" s="35" t="s">
        <v>57</v>
      </c>
      <c r="E170" s="40" t="s">
        <v>3681</v>
      </c>
    </row>
    <row r="171" spans="1:5" ht="12.75">
      <c r="A171" t="s">
        <v>59</v>
      </c>
      <c r="E171" s="39" t="s">
        <v>3682</v>
      </c>
    </row>
    <row r="172" spans="1:16" ht="25.5">
      <c r="A172" t="s">
        <v>50</v>
      </c>
      <c s="34" t="s">
        <v>1718</v>
      </c>
      <c s="34" t="s">
        <v>3683</v>
      </c>
      <c s="35" t="s">
        <v>5</v>
      </c>
      <c s="6" t="s">
        <v>3684</v>
      </c>
      <c s="36" t="s">
        <v>244</v>
      </c>
      <c s="37">
        <v>1</v>
      </c>
      <c s="36">
        <v>0</v>
      </c>
      <c s="36">
        <f>ROUND(G172*H172,6)</f>
      </c>
      <c r="L172" s="38">
        <v>0</v>
      </c>
      <c s="32">
        <f>ROUND(ROUND(L172,2)*ROUND(G172,3),2)</f>
      </c>
      <c s="36" t="s">
        <v>55</v>
      </c>
      <c>
        <f>(M172*21)/100</f>
      </c>
      <c t="s">
        <v>28</v>
      </c>
    </row>
    <row r="173" spans="1:5" ht="25.5">
      <c r="A173" s="35" t="s">
        <v>56</v>
      </c>
      <c r="E173" s="39" t="s">
        <v>3684</v>
      </c>
    </row>
    <row r="174" spans="1:5" ht="12.75">
      <c r="A174" s="35" t="s">
        <v>57</v>
      </c>
      <c r="E174" s="40" t="s">
        <v>5</v>
      </c>
    </row>
    <row r="175" spans="1:5" ht="12.75">
      <c r="A175" t="s">
        <v>59</v>
      </c>
      <c r="E175" s="39" t="s">
        <v>5</v>
      </c>
    </row>
    <row r="176" spans="1:16" ht="25.5">
      <c r="A176" t="s">
        <v>50</v>
      </c>
      <c s="34" t="s">
        <v>1720</v>
      </c>
      <c s="34" t="s">
        <v>3685</v>
      </c>
      <c s="35" t="s">
        <v>5</v>
      </c>
      <c s="6" t="s">
        <v>3686</v>
      </c>
      <c s="36" t="s">
        <v>244</v>
      </c>
      <c s="37">
        <v>1</v>
      </c>
      <c s="36">
        <v>0</v>
      </c>
      <c s="36">
        <f>ROUND(G176*H176,6)</f>
      </c>
      <c r="L176" s="38">
        <v>0</v>
      </c>
      <c s="32">
        <f>ROUND(ROUND(L176,2)*ROUND(G176,3),2)</f>
      </c>
      <c s="36" t="s">
        <v>55</v>
      </c>
      <c>
        <f>(M176*21)/100</f>
      </c>
      <c t="s">
        <v>28</v>
      </c>
    </row>
    <row r="177" spans="1:5" ht="25.5">
      <c r="A177" s="35" t="s">
        <v>56</v>
      </c>
      <c r="E177" s="39" t="s">
        <v>3686</v>
      </c>
    </row>
    <row r="178" spans="1:5" ht="12.75">
      <c r="A178" s="35" t="s">
        <v>57</v>
      </c>
      <c r="E178" s="40" t="s">
        <v>5</v>
      </c>
    </row>
    <row r="179" spans="1:5" ht="12.75">
      <c r="A179" t="s">
        <v>59</v>
      </c>
      <c r="E179" s="39" t="s">
        <v>5</v>
      </c>
    </row>
    <row r="180" spans="1:13" ht="12.75">
      <c r="A180" t="s">
        <v>47</v>
      </c>
      <c r="C180" s="31" t="s">
        <v>3687</v>
      </c>
      <c r="E180" s="33" t="s">
        <v>3688</v>
      </c>
      <c r="J180" s="32">
        <f>0</f>
      </c>
      <c s="32">
        <f>0</f>
      </c>
      <c s="32">
        <f>0+L181+L185+L189+L193+L197+L201+L205+L209+L213+L217+L221+L225+L229+L233+L237+L241+L245+L249+L253+L257+L261+L265+L269+L273+L277+L281+L285+L289+L293+L297+L301+L305+L309+L313+L317+L321</f>
      </c>
      <c s="32">
        <f>0+M181+M185+M189+M193+M197+M201+M205+M209+M213+M217+M221+M225+M229+M233+M237+M241+M245+M249+M253+M257+M261+M265+M269+M273+M277+M281+M285+M289+M293+M297+M301+M305+M309+M313+M317+M321</f>
      </c>
    </row>
    <row r="181" spans="1:16" ht="12.75">
      <c r="A181" t="s">
        <v>50</v>
      </c>
      <c s="34" t="s">
        <v>1723</v>
      </c>
      <c s="34" t="s">
        <v>3689</v>
      </c>
      <c s="35" t="s">
        <v>5</v>
      </c>
      <c s="6" t="s">
        <v>3690</v>
      </c>
      <c s="36" t="s">
        <v>147</v>
      </c>
      <c s="37">
        <v>88</v>
      </c>
      <c s="36">
        <v>0</v>
      </c>
      <c s="36">
        <f>ROUND(G181*H181,6)</f>
      </c>
      <c r="L181" s="38">
        <v>0</v>
      </c>
      <c s="32">
        <f>ROUND(ROUND(L181,2)*ROUND(G181,3),2)</f>
      </c>
      <c s="36" t="s">
        <v>55</v>
      </c>
      <c>
        <f>(M181*21)/100</f>
      </c>
      <c t="s">
        <v>28</v>
      </c>
    </row>
    <row r="182" spans="1:5" ht="12.75">
      <c r="A182" s="35" t="s">
        <v>56</v>
      </c>
      <c r="E182" s="39" t="s">
        <v>3690</v>
      </c>
    </row>
    <row r="183" spans="1:5" ht="12.75">
      <c r="A183" s="35" t="s">
        <v>57</v>
      </c>
      <c r="E183" s="40" t="s">
        <v>3691</v>
      </c>
    </row>
    <row r="184" spans="1:5" ht="12.75">
      <c r="A184" t="s">
        <v>59</v>
      </c>
      <c r="E184" s="39" t="s">
        <v>5</v>
      </c>
    </row>
    <row r="185" spans="1:16" ht="12.75">
      <c r="A185" t="s">
        <v>50</v>
      </c>
      <c s="34" t="s">
        <v>1725</v>
      </c>
      <c s="34" t="s">
        <v>3692</v>
      </c>
      <c s="35" t="s">
        <v>5</v>
      </c>
      <c s="6" t="s">
        <v>3693</v>
      </c>
      <c s="36" t="s">
        <v>244</v>
      </c>
      <c s="37">
        <v>2</v>
      </c>
      <c s="36">
        <v>0</v>
      </c>
      <c s="36">
        <f>ROUND(G185*H185,6)</f>
      </c>
      <c r="L185" s="38">
        <v>0</v>
      </c>
      <c s="32">
        <f>ROUND(ROUND(L185,2)*ROUND(G185,3),2)</f>
      </c>
      <c s="36" t="s">
        <v>55</v>
      </c>
      <c>
        <f>(M185*21)/100</f>
      </c>
      <c t="s">
        <v>28</v>
      </c>
    </row>
    <row r="186" spans="1:5" ht="12.75">
      <c r="A186" s="35" t="s">
        <v>56</v>
      </c>
      <c r="E186" s="39" t="s">
        <v>3693</v>
      </c>
    </row>
    <row r="187" spans="1:5" ht="12.75">
      <c r="A187" s="35" t="s">
        <v>57</v>
      </c>
      <c r="E187" s="40" t="s">
        <v>5</v>
      </c>
    </row>
    <row r="188" spans="1:5" ht="12.75">
      <c r="A188" t="s">
        <v>59</v>
      </c>
      <c r="E188" s="39" t="s">
        <v>5</v>
      </c>
    </row>
    <row r="189" spans="1:16" ht="12.75">
      <c r="A189" t="s">
        <v>50</v>
      </c>
      <c s="34" t="s">
        <v>1728</v>
      </c>
      <c s="34" t="s">
        <v>3694</v>
      </c>
      <c s="35" t="s">
        <v>5</v>
      </c>
      <c s="6" t="s">
        <v>3695</v>
      </c>
      <c s="36" t="s">
        <v>147</v>
      </c>
      <c s="37">
        <v>66</v>
      </c>
      <c s="36">
        <v>0</v>
      </c>
      <c s="36">
        <f>ROUND(G189*H189,6)</f>
      </c>
      <c r="L189" s="38">
        <v>0</v>
      </c>
      <c s="32">
        <f>ROUND(ROUND(L189,2)*ROUND(G189,3),2)</f>
      </c>
      <c s="36" t="s">
        <v>55</v>
      </c>
      <c>
        <f>(M189*21)/100</f>
      </c>
      <c t="s">
        <v>28</v>
      </c>
    </row>
    <row r="190" spans="1:5" ht="12.75">
      <c r="A190" s="35" t="s">
        <v>56</v>
      </c>
      <c r="E190" s="39" t="s">
        <v>3695</v>
      </c>
    </row>
    <row r="191" spans="1:5" ht="12.75">
      <c r="A191" s="35" t="s">
        <v>57</v>
      </c>
      <c r="E191" s="40" t="s">
        <v>3696</v>
      </c>
    </row>
    <row r="192" spans="1:5" ht="12.75">
      <c r="A192" t="s">
        <v>59</v>
      </c>
      <c r="E192" s="39" t="s">
        <v>5</v>
      </c>
    </row>
    <row r="193" spans="1:16" ht="12.75">
      <c r="A193" t="s">
        <v>50</v>
      </c>
      <c s="34" t="s">
        <v>1730</v>
      </c>
      <c s="34" t="s">
        <v>3697</v>
      </c>
      <c s="35" t="s">
        <v>5</v>
      </c>
      <c s="6" t="s">
        <v>3698</v>
      </c>
      <c s="36" t="s">
        <v>244</v>
      </c>
      <c s="37">
        <v>2</v>
      </c>
      <c s="36">
        <v>0</v>
      </c>
      <c s="36">
        <f>ROUND(G193*H193,6)</f>
      </c>
      <c r="L193" s="38">
        <v>0</v>
      </c>
      <c s="32">
        <f>ROUND(ROUND(L193,2)*ROUND(G193,3),2)</f>
      </c>
      <c s="36" t="s">
        <v>55</v>
      </c>
      <c>
        <f>(M193*21)/100</f>
      </c>
      <c t="s">
        <v>28</v>
      </c>
    </row>
    <row r="194" spans="1:5" ht="12.75">
      <c r="A194" s="35" t="s">
        <v>56</v>
      </c>
      <c r="E194" s="39" t="s">
        <v>3698</v>
      </c>
    </row>
    <row r="195" spans="1:5" ht="12.75">
      <c r="A195" s="35" t="s">
        <v>57</v>
      </c>
      <c r="E195" s="40" t="s">
        <v>5</v>
      </c>
    </row>
    <row r="196" spans="1:5" ht="12.75">
      <c r="A196" t="s">
        <v>59</v>
      </c>
      <c r="E196" s="39" t="s">
        <v>5</v>
      </c>
    </row>
    <row r="197" spans="1:16" ht="12.75">
      <c r="A197" t="s">
        <v>50</v>
      </c>
      <c s="34" t="s">
        <v>1733</v>
      </c>
      <c s="34" t="s">
        <v>3699</v>
      </c>
      <c s="35" t="s">
        <v>5</v>
      </c>
      <c s="6" t="s">
        <v>3700</v>
      </c>
      <c s="36" t="s">
        <v>147</v>
      </c>
      <c s="37">
        <v>94</v>
      </c>
      <c s="36">
        <v>0</v>
      </c>
      <c s="36">
        <f>ROUND(G197*H197,6)</f>
      </c>
      <c r="L197" s="38">
        <v>0</v>
      </c>
      <c s="32">
        <f>ROUND(ROUND(L197,2)*ROUND(G197,3),2)</f>
      </c>
      <c s="36" t="s">
        <v>55</v>
      </c>
      <c>
        <f>(M197*21)/100</f>
      </c>
      <c t="s">
        <v>28</v>
      </c>
    </row>
    <row r="198" spans="1:5" ht="12.75">
      <c r="A198" s="35" t="s">
        <v>56</v>
      </c>
      <c r="E198" s="39" t="s">
        <v>3700</v>
      </c>
    </row>
    <row r="199" spans="1:5" ht="12.75">
      <c r="A199" s="35" t="s">
        <v>57</v>
      </c>
      <c r="E199" s="40" t="s">
        <v>3701</v>
      </c>
    </row>
    <row r="200" spans="1:5" ht="12.75">
      <c r="A200" t="s">
        <v>59</v>
      </c>
      <c r="E200" s="39" t="s">
        <v>5</v>
      </c>
    </row>
    <row r="201" spans="1:16" ht="12.75">
      <c r="A201" t="s">
        <v>50</v>
      </c>
      <c s="34" t="s">
        <v>1737</v>
      </c>
      <c s="34" t="s">
        <v>3702</v>
      </c>
      <c s="35" t="s">
        <v>5</v>
      </c>
      <c s="6" t="s">
        <v>3703</v>
      </c>
      <c s="36" t="s">
        <v>147</v>
      </c>
      <c s="37">
        <v>432</v>
      </c>
      <c s="36">
        <v>0</v>
      </c>
      <c s="36">
        <f>ROUND(G201*H201,6)</f>
      </c>
      <c r="L201" s="38">
        <v>0</v>
      </c>
      <c s="32">
        <f>ROUND(ROUND(L201,2)*ROUND(G201,3),2)</f>
      </c>
      <c s="36" t="s">
        <v>55</v>
      </c>
      <c>
        <f>(M201*21)/100</f>
      </c>
      <c t="s">
        <v>28</v>
      </c>
    </row>
    <row r="202" spans="1:5" ht="12.75">
      <c r="A202" s="35" t="s">
        <v>56</v>
      </c>
      <c r="E202" s="39" t="s">
        <v>3703</v>
      </c>
    </row>
    <row r="203" spans="1:5" ht="12.75">
      <c r="A203" s="35" t="s">
        <v>57</v>
      </c>
      <c r="E203" s="40" t="s">
        <v>3704</v>
      </c>
    </row>
    <row r="204" spans="1:5" ht="12.75">
      <c r="A204" t="s">
        <v>59</v>
      </c>
      <c r="E204" s="39" t="s">
        <v>5</v>
      </c>
    </row>
    <row r="205" spans="1:16" ht="12.75">
      <c r="A205" t="s">
        <v>50</v>
      </c>
      <c s="34" t="s">
        <v>1739</v>
      </c>
      <c s="34" t="s">
        <v>3705</v>
      </c>
      <c s="35" t="s">
        <v>5</v>
      </c>
      <c s="6" t="s">
        <v>3706</v>
      </c>
      <c s="36" t="s">
        <v>147</v>
      </c>
      <c s="37">
        <v>400</v>
      </c>
      <c s="36">
        <v>0</v>
      </c>
      <c s="36">
        <f>ROUND(G205*H205,6)</f>
      </c>
      <c r="L205" s="38">
        <v>0</v>
      </c>
      <c s="32">
        <f>ROUND(ROUND(L205,2)*ROUND(G205,3),2)</f>
      </c>
      <c s="36" t="s">
        <v>55</v>
      </c>
      <c>
        <f>(M205*21)/100</f>
      </c>
      <c t="s">
        <v>28</v>
      </c>
    </row>
    <row r="206" spans="1:5" ht="12.75">
      <c r="A206" s="35" t="s">
        <v>56</v>
      </c>
      <c r="E206" s="39" t="s">
        <v>3706</v>
      </c>
    </row>
    <row r="207" spans="1:5" ht="12.75">
      <c r="A207" s="35" t="s">
        <v>57</v>
      </c>
      <c r="E207" s="40" t="s">
        <v>3707</v>
      </c>
    </row>
    <row r="208" spans="1:5" ht="12.75">
      <c r="A208" t="s">
        <v>59</v>
      </c>
      <c r="E208" s="39" t="s">
        <v>5</v>
      </c>
    </row>
    <row r="209" spans="1:16" ht="12.75">
      <c r="A209" t="s">
        <v>50</v>
      </c>
      <c s="34" t="s">
        <v>1346</v>
      </c>
      <c s="34" t="s">
        <v>3708</v>
      </c>
      <c s="35" t="s">
        <v>5</v>
      </c>
      <c s="6" t="s">
        <v>3709</v>
      </c>
      <c s="36" t="s">
        <v>147</v>
      </c>
      <c s="37">
        <v>508</v>
      </c>
      <c s="36">
        <v>0</v>
      </c>
      <c s="36">
        <f>ROUND(G209*H209,6)</f>
      </c>
      <c r="L209" s="38">
        <v>0</v>
      </c>
      <c s="32">
        <f>ROUND(ROUND(L209,2)*ROUND(G209,3),2)</f>
      </c>
      <c s="36" t="s">
        <v>55</v>
      </c>
      <c>
        <f>(M209*21)/100</f>
      </c>
      <c t="s">
        <v>28</v>
      </c>
    </row>
    <row r="210" spans="1:5" ht="12.75">
      <c r="A210" s="35" t="s">
        <v>56</v>
      </c>
      <c r="E210" s="39" t="s">
        <v>3709</v>
      </c>
    </row>
    <row r="211" spans="1:5" ht="12.75">
      <c r="A211" s="35" t="s">
        <v>57</v>
      </c>
      <c r="E211" s="40" t="s">
        <v>3710</v>
      </c>
    </row>
    <row r="212" spans="1:5" ht="12.75">
      <c r="A212" t="s">
        <v>59</v>
      </c>
      <c r="E212" s="39" t="s">
        <v>5</v>
      </c>
    </row>
    <row r="213" spans="1:16" ht="12.75">
      <c r="A213" t="s">
        <v>50</v>
      </c>
      <c s="34" t="s">
        <v>1351</v>
      </c>
      <c s="34" t="s">
        <v>3711</v>
      </c>
      <c s="35" t="s">
        <v>5</v>
      </c>
      <c s="6" t="s">
        <v>3712</v>
      </c>
      <c s="36" t="s">
        <v>147</v>
      </c>
      <c s="37">
        <v>737</v>
      </c>
      <c s="36">
        <v>0</v>
      </c>
      <c s="36">
        <f>ROUND(G213*H213,6)</f>
      </c>
      <c r="L213" s="38">
        <v>0</v>
      </c>
      <c s="32">
        <f>ROUND(ROUND(L213,2)*ROUND(G213,3),2)</f>
      </c>
      <c s="36" t="s">
        <v>55</v>
      </c>
      <c>
        <f>(M213*21)/100</f>
      </c>
      <c t="s">
        <v>28</v>
      </c>
    </row>
    <row r="214" spans="1:5" ht="12.75">
      <c r="A214" s="35" t="s">
        <v>56</v>
      </c>
      <c r="E214" s="39" t="s">
        <v>3712</v>
      </c>
    </row>
    <row r="215" spans="1:5" ht="12.75">
      <c r="A215" s="35" t="s">
        <v>57</v>
      </c>
      <c r="E215" s="40" t="s">
        <v>3713</v>
      </c>
    </row>
    <row r="216" spans="1:5" ht="12.75">
      <c r="A216" t="s">
        <v>59</v>
      </c>
      <c r="E216" s="39" t="s">
        <v>5</v>
      </c>
    </row>
    <row r="217" spans="1:16" ht="12.75">
      <c r="A217" t="s">
        <v>50</v>
      </c>
      <c s="34" t="s">
        <v>1354</v>
      </c>
      <c s="34" t="s">
        <v>3714</v>
      </c>
      <c s="35" t="s">
        <v>5</v>
      </c>
      <c s="6" t="s">
        <v>3715</v>
      </c>
      <c s="36" t="s">
        <v>147</v>
      </c>
      <c s="37">
        <v>867</v>
      </c>
      <c s="36">
        <v>0</v>
      </c>
      <c s="36">
        <f>ROUND(G217*H217,6)</f>
      </c>
      <c r="L217" s="38">
        <v>0</v>
      </c>
      <c s="32">
        <f>ROUND(ROUND(L217,2)*ROUND(G217,3),2)</f>
      </c>
      <c s="36" t="s">
        <v>55</v>
      </c>
      <c>
        <f>(M217*21)/100</f>
      </c>
      <c t="s">
        <v>28</v>
      </c>
    </row>
    <row r="218" spans="1:5" ht="12.75">
      <c r="A218" s="35" t="s">
        <v>56</v>
      </c>
      <c r="E218" s="39" t="s">
        <v>3715</v>
      </c>
    </row>
    <row r="219" spans="1:5" ht="12.75">
      <c r="A219" s="35" t="s">
        <v>57</v>
      </c>
      <c r="E219" s="40" t="s">
        <v>3716</v>
      </c>
    </row>
    <row r="220" spans="1:5" ht="12.75">
      <c r="A220" t="s">
        <v>59</v>
      </c>
      <c r="E220" s="39" t="s">
        <v>5</v>
      </c>
    </row>
    <row r="221" spans="1:16" ht="12.75">
      <c r="A221" t="s">
        <v>50</v>
      </c>
      <c s="34" t="s">
        <v>1359</v>
      </c>
      <c s="34" t="s">
        <v>3717</v>
      </c>
      <c s="35" t="s">
        <v>5</v>
      </c>
      <c s="6" t="s">
        <v>3718</v>
      </c>
      <c s="36" t="s">
        <v>147</v>
      </c>
      <c s="37">
        <v>502</v>
      </c>
      <c s="36">
        <v>0</v>
      </c>
      <c s="36">
        <f>ROUND(G221*H221,6)</f>
      </c>
      <c r="L221" s="38">
        <v>0</v>
      </c>
      <c s="32">
        <f>ROUND(ROUND(L221,2)*ROUND(G221,3),2)</f>
      </c>
      <c s="36" t="s">
        <v>55</v>
      </c>
      <c>
        <f>(M221*21)/100</f>
      </c>
      <c t="s">
        <v>28</v>
      </c>
    </row>
    <row r="222" spans="1:5" ht="12.75">
      <c r="A222" s="35" t="s">
        <v>56</v>
      </c>
      <c r="E222" s="39" t="s">
        <v>3718</v>
      </c>
    </row>
    <row r="223" spans="1:5" ht="12.75">
      <c r="A223" s="35" t="s">
        <v>57</v>
      </c>
      <c r="E223" s="40" t="s">
        <v>3719</v>
      </c>
    </row>
    <row r="224" spans="1:5" ht="12.75">
      <c r="A224" t="s">
        <v>59</v>
      </c>
      <c r="E224" s="39" t="s">
        <v>5</v>
      </c>
    </row>
    <row r="225" spans="1:16" ht="12.75">
      <c r="A225" t="s">
        <v>50</v>
      </c>
      <c s="34" t="s">
        <v>1362</v>
      </c>
      <c s="34" t="s">
        <v>3720</v>
      </c>
      <c s="35" t="s">
        <v>5</v>
      </c>
      <c s="6" t="s">
        <v>3721</v>
      </c>
      <c s="36" t="s">
        <v>147</v>
      </c>
      <c s="37">
        <v>4179</v>
      </c>
      <c s="36">
        <v>0</v>
      </c>
      <c s="36">
        <f>ROUND(G225*H225,6)</f>
      </c>
      <c r="L225" s="38">
        <v>0</v>
      </c>
      <c s="32">
        <f>ROUND(ROUND(L225,2)*ROUND(G225,3),2)</f>
      </c>
      <c s="36" t="s">
        <v>55</v>
      </c>
      <c>
        <f>(M225*21)/100</f>
      </c>
      <c t="s">
        <v>28</v>
      </c>
    </row>
    <row r="226" spans="1:5" ht="12.75">
      <c r="A226" s="35" t="s">
        <v>56</v>
      </c>
      <c r="E226" s="39" t="s">
        <v>3721</v>
      </c>
    </row>
    <row r="227" spans="1:5" ht="12.75">
      <c r="A227" s="35" t="s">
        <v>57</v>
      </c>
      <c r="E227" s="40" t="s">
        <v>3722</v>
      </c>
    </row>
    <row r="228" spans="1:5" ht="12.75">
      <c r="A228" t="s">
        <v>59</v>
      </c>
      <c r="E228" s="39" t="s">
        <v>5</v>
      </c>
    </row>
    <row r="229" spans="1:16" ht="12.75">
      <c r="A229" t="s">
        <v>50</v>
      </c>
      <c s="34" t="s">
        <v>1366</v>
      </c>
      <c s="34" t="s">
        <v>3723</v>
      </c>
      <c s="35" t="s">
        <v>5</v>
      </c>
      <c s="6" t="s">
        <v>3724</v>
      </c>
      <c s="36" t="s">
        <v>147</v>
      </c>
      <c s="37">
        <v>3974</v>
      </c>
      <c s="36">
        <v>0</v>
      </c>
      <c s="36">
        <f>ROUND(G229*H229,6)</f>
      </c>
      <c r="L229" s="38">
        <v>0</v>
      </c>
      <c s="32">
        <f>ROUND(ROUND(L229,2)*ROUND(G229,3),2)</f>
      </c>
      <c s="36" t="s">
        <v>55</v>
      </c>
      <c>
        <f>(M229*21)/100</f>
      </c>
      <c t="s">
        <v>28</v>
      </c>
    </row>
    <row r="230" spans="1:5" ht="12.75">
      <c r="A230" s="35" t="s">
        <v>56</v>
      </c>
      <c r="E230" s="39" t="s">
        <v>3724</v>
      </c>
    </row>
    <row r="231" spans="1:5" ht="12.75">
      <c r="A231" s="35" t="s">
        <v>57</v>
      </c>
      <c r="E231" s="40" t="s">
        <v>3725</v>
      </c>
    </row>
    <row r="232" spans="1:5" ht="12.75">
      <c r="A232" t="s">
        <v>59</v>
      </c>
      <c r="E232" s="39" t="s">
        <v>5</v>
      </c>
    </row>
    <row r="233" spans="1:16" ht="12.75">
      <c r="A233" t="s">
        <v>50</v>
      </c>
      <c s="34" t="s">
        <v>1371</v>
      </c>
      <c s="34" t="s">
        <v>3726</v>
      </c>
      <c s="35" t="s">
        <v>5</v>
      </c>
      <c s="6" t="s">
        <v>3727</v>
      </c>
      <c s="36" t="s">
        <v>147</v>
      </c>
      <c s="37">
        <v>102</v>
      </c>
      <c s="36">
        <v>0</v>
      </c>
      <c s="36">
        <f>ROUND(G233*H233,6)</f>
      </c>
      <c r="L233" s="38">
        <v>0</v>
      </c>
      <c s="32">
        <f>ROUND(ROUND(L233,2)*ROUND(G233,3),2)</f>
      </c>
      <c s="36" t="s">
        <v>55</v>
      </c>
      <c>
        <f>(M233*21)/100</f>
      </c>
      <c t="s">
        <v>28</v>
      </c>
    </row>
    <row r="234" spans="1:5" ht="12.75">
      <c r="A234" s="35" t="s">
        <v>56</v>
      </c>
      <c r="E234" s="39" t="s">
        <v>3727</v>
      </c>
    </row>
    <row r="235" spans="1:5" ht="12.75">
      <c r="A235" s="35" t="s">
        <v>57</v>
      </c>
      <c r="E235" s="40" t="s">
        <v>3728</v>
      </c>
    </row>
    <row r="236" spans="1:5" ht="12.75">
      <c r="A236" t="s">
        <v>59</v>
      </c>
      <c r="E236" s="39" t="s">
        <v>5</v>
      </c>
    </row>
    <row r="237" spans="1:16" ht="12.75">
      <c r="A237" t="s">
        <v>50</v>
      </c>
      <c s="34" t="s">
        <v>1375</v>
      </c>
      <c s="34" t="s">
        <v>3729</v>
      </c>
      <c s="35" t="s">
        <v>5</v>
      </c>
      <c s="6" t="s">
        <v>3730</v>
      </c>
      <c s="36" t="s">
        <v>147</v>
      </c>
      <c s="37">
        <v>73</v>
      </c>
      <c s="36">
        <v>0</v>
      </c>
      <c s="36">
        <f>ROUND(G237*H237,6)</f>
      </c>
      <c r="L237" s="38">
        <v>0</v>
      </c>
      <c s="32">
        <f>ROUND(ROUND(L237,2)*ROUND(G237,3),2)</f>
      </c>
      <c s="36" t="s">
        <v>55</v>
      </c>
      <c>
        <f>(M237*21)/100</f>
      </c>
      <c t="s">
        <v>28</v>
      </c>
    </row>
    <row r="238" spans="1:5" ht="12.75">
      <c r="A238" s="35" t="s">
        <v>56</v>
      </c>
      <c r="E238" s="39" t="s">
        <v>3730</v>
      </c>
    </row>
    <row r="239" spans="1:5" ht="12.75">
      <c r="A239" s="35" t="s">
        <v>57</v>
      </c>
      <c r="E239" s="40" t="s">
        <v>3731</v>
      </c>
    </row>
    <row r="240" spans="1:5" ht="12.75">
      <c r="A240" t="s">
        <v>59</v>
      </c>
      <c r="E240" s="39" t="s">
        <v>5</v>
      </c>
    </row>
    <row r="241" spans="1:16" ht="12.75">
      <c r="A241" t="s">
        <v>50</v>
      </c>
      <c s="34" t="s">
        <v>1378</v>
      </c>
      <c s="34" t="s">
        <v>3732</v>
      </c>
      <c s="35" t="s">
        <v>5</v>
      </c>
      <c s="6" t="s">
        <v>3733</v>
      </c>
      <c s="36" t="s">
        <v>147</v>
      </c>
      <c s="37">
        <v>523</v>
      </c>
      <c s="36">
        <v>0</v>
      </c>
      <c s="36">
        <f>ROUND(G241*H241,6)</f>
      </c>
      <c r="L241" s="38">
        <v>0</v>
      </c>
      <c s="32">
        <f>ROUND(ROUND(L241,2)*ROUND(G241,3),2)</f>
      </c>
      <c s="36" t="s">
        <v>55</v>
      </c>
      <c>
        <f>(M241*21)/100</f>
      </c>
      <c t="s">
        <v>28</v>
      </c>
    </row>
    <row r="242" spans="1:5" ht="12.75">
      <c r="A242" s="35" t="s">
        <v>56</v>
      </c>
      <c r="E242" s="39" t="s">
        <v>3733</v>
      </c>
    </row>
    <row r="243" spans="1:5" ht="12.75">
      <c r="A243" s="35" t="s">
        <v>57</v>
      </c>
      <c r="E243" s="40" t="s">
        <v>3734</v>
      </c>
    </row>
    <row r="244" spans="1:5" ht="12.75">
      <c r="A244" t="s">
        <v>59</v>
      </c>
      <c r="E244" s="39" t="s">
        <v>5</v>
      </c>
    </row>
    <row r="245" spans="1:16" ht="12.75">
      <c r="A245" t="s">
        <v>50</v>
      </c>
      <c s="34" t="s">
        <v>1381</v>
      </c>
      <c s="34" t="s">
        <v>3735</v>
      </c>
      <c s="35" t="s">
        <v>5</v>
      </c>
      <c s="6" t="s">
        <v>3736</v>
      </c>
      <c s="36" t="s">
        <v>147</v>
      </c>
      <c s="37">
        <v>4553</v>
      </c>
      <c s="36">
        <v>0</v>
      </c>
      <c s="36">
        <f>ROUND(G245*H245,6)</f>
      </c>
      <c r="L245" s="38">
        <v>0</v>
      </c>
      <c s="32">
        <f>ROUND(ROUND(L245,2)*ROUND(G245,3),2)</f>
      </c>
      <c s="36" t="s">
        <v>55</v>
      </c>
      <c>
        <f>(M245*21)/100</f>
      </c>
      <c t="s">
        <v>28</v>
      </c>
    </row>
    <row r="246" spans="1:5" ht="12.75">
      <c r="A246" s="35" t="s">
        <v>56</v>
      </c>
      <c r="E246" s="39" t="s">
        <v>3736</v>
      </c>
    </row>
    <row r="247" spans="1:5" ht="12.75">
      <c r="A247" s="35" t="s">
        <v>57</v>
      </c>
      <c r="E247" s="40" t="s">
        <v>3737</v>
      </c>
    </row>
    <row r="248" spans="1:5" ht="12.75">
      <c r="A248" t="s">
        <v>59</v>
      </c>
      <c r="E248" s="39" t="s">
        <v>5</v>
      </c>
    </row>
    <row r="249" spans="1:16" ht="12.75">
      <c r="A249" t="s">
        <v>50</v>
      </c>
      <c s="34" t="s">
        <v>1384</v>
      </c>
      <c s="34" t="s">
        <v>3738</v>
      </c>
      <c s="35" t="s">
        <v>5</v>
      </c>
      <c s="6" t="s">
        <v>3739</v>
      </c>
      <c s="36" t="s">
        <v>147</v>
      </c>
      <c s="37">
        <v>1381</v>
      </c>
      <c s="36">
        <v>0</v>
      </c>
      <c s="36">
        <f>ROUND(G249*H249,6)</f>
      </c>
      <c r="L249" s="38">
        <v>0</v>
      </c>
      <c s="32">
        <f>ROUND(ROUND(L249,2)*ROUND(G249,3),2)</f>
      </c>
      <c s="36" t="s">
        <v>55</v>
      </c>
      <c>
        <f>(M249*21)/100</f>
      </c>
      <c t="s">
        <v>28</v>
      </c>
    </row>
    <row r="250" spans="1:5" ht="12.75">
      <c r="A250" s="35" t="s">
        <v>56</v>
      </c>
      <c r="E250" s="39" t="s">
        <v>3739</v>
      </c>
    </row>
    <row r="251" spans="1:5" ht="12.75">
      <c r="A251" s="35" t="s">
        <v>57</v>
      </c>
      <c r="E251" s="40" t="s">
        <v>3740</v>
      </c>
    </row>
    <row r="252" spans="1:5" ht="12.75">
      <c r="A252" t="s">
        <v>59</v>
      </c>
      <c r="E252" s="39" t="s">
        <v>5</v>
      </c>
    </row>
    <row r="253" spans="1:16" ht="12.75">
      <c r="A253" t="s">
        <v>50</v>
      </c>
      <c s="34" t="s">
        <v>1387</v>
      </c>
      <c s="34" t="s">
        <v>3741</v>
      </c>
      <c s="35" t="s">
        <v>5</v>
      </c>
      <c s="6" t="s">
        <v>3742</v>
      </c>
      <c s="36" t="s">
        <v>147</v>
      </c>
      <c s="37">
        <v>182</v>
      </c>
      <c s="36">
        <v>0</v>
      </c>
      <c s="36">
        <f>ROUND(G253*H253,6)</f>
      </c>
      <c r="L253" s="38">
        <v>0</v>
      </c>
      <c s="32">
        <f>ROUND(ROUND(L253,2)*ROUND(G253,3),2)</f>
      </c>
      <c s="36" t="s">
        <v>55</v>
      </c>
      <c>
        <f>(M253*21)/100</f>
      </c>
      <c t="s">
        <v>28</v>
      </c>
    </row>
    <row r="254" spans="1:5" ht="12.75">
      <c r="A254" s="35" t="s">
        <v>56</v>
      </c>
      <c r="E254" s="39" t="s">
        <v>3742</v>
      </c>
    </row>
    <row r="255" spans="1:5" ht="12.75">
      <c r="A255" s="35" t="s">
        <v>57</v>
      </c>
      <c r="E255" s="40" t="s">
        <v>3743</v>
      </c>
    </row>
    <row r="256" spans="1:5" ht="12.75">
      <c r="A256" t="s">
        <v>59</v>
      </c>
      <c r="E256" s="39" t="s">
        <v>5</v>
      </c>
    </row>
    <row r="257" spans="1:16" ht="12.75">
      <c r="A257" t="s">
        <v>50</v>
      </c>
      <c s="34" t="s">
        <v>1229</v>
      </c>
      <c s="34" t="s">
        <v>3744</v>
      </c>
      <c s="35" t="s">
        <v>5</v>
      </c>
      <c s="6" t="s">
        <v>3745</v>
      </c>
      <c s="36" t="s">
        <v>147</v>
      </c>
      <c s="37">
        <v>174</v>
      </c>
      <c s="36">
        <v>0</v>
      </c>
      <c s="36">
        <f>ROUND(G257*H257,6)</f>
      </c>
      <c r="L257" s="38">
        <v>0</v>
      </c>
      <c s="32">
        <f>ROUND(ROUND(L257,2)*ROUND(G257,3),2)</f>
      </c>
      <c s="36" t="s">
        <v>55</v>
      </c>
      <c>
        <f>(M257*21)/100</f>
      </c>
      <c t="s">
        <v>28</v>
      </c>
    </row>
    <row r="258" spans="1:5" ht="12.75">
      <c r="A258" s="35" t="s">
        <v>56</v>
      </c>
      <c r="E258" s="39" t="s">
        <v>3745</v>
      </c>
    </row>
    <row r="259" spans="1:5" ht="12.75">
      <c r="A259" s="35" t="s">
        <v>57</v>
      </c>
      <c r="E259" s="40" t="s">
        <v>3746</v>
      </c>
    </row>
    <row r="260" spans="1:5" ht="12.75">
      <c r="A260" t="s">
        <v>59</v>
      </c>
      <c r="E260" s="39" t="s">
        <v>5</v>
      </c>
    </row>
    <row r="261" spans="1:16" ht="25.5">
      <c r="A261" t="s">
        <v>50</v>
      </c>
      <c s="34" t="s">
        <v>1234</v>
      </c>
      <c s="34" t="s">
        <v>3747</v>
      </c>
      <c s="35" t="s">
        <v>5</v>
      </c>
      <c s="6" t="s">
        <v>3748</v>
      </c>
      <c s="36" t="s">
        <v>244</v>
      </c>
      <c s="37">
        <v>17</v>
      </c>
      <c s="36">
        <v>0</v>
      </c>
      <c s="36">
        <f>ROUND(G261*H261,6)</f>
      </c>
      <c r="L261" s="38">
        <v>0</v>
      </c>
      <c s="32">
        <f>ROUND(ROUND(L261,2)*ROUND(G261,3),2)</f>
      </c>
      <c s="36" t="s">
        <v>55</v>
      </c>
      <c>
        <f>(M261*21)/100</f>
      </c>
      <c t="s">
        <v>28</v>
      </c>
    </row>
    <row r="262" spans="1:5" ht="25.5">
      <c r="A262" s="35" t="s">
        <v>56</v>
      </c>
      <c r="E262" s="39" t="s">
        <v>3748</v>
      </c>
    </row>
    <row r="263" spans="1:5" ht="12.75">
      <c r="A263" s="35" t="s">
        <v>57</v>
      </c>
      <c r="E263" s="40" t="s">
        <v>5</v>
      </c>
    </row>
    <row r="264" spans="1:5" ht="12.75">
      <c r="A264" t="s">
        <v>59</v>
      </c>
      <c r="E264" s="39" t="s">
        <v>3749</v>
      </c>
    </row>
    <row r="265" spans="1:16" ht="12.75">
      <c r="A265" t="s">
        <v>50</v>
      </c>
      <c s="34" t="s">
        <v>1239</v>
      </c>
      <c s="34" t="s">
        <v>3750</v>
      </c>
      <c s="35" t="s">
        <v>5</v>
      </c>
      <c s="6" t="s">
        <v>3751</v>
      </c>
      <c s="36" t="s">
        <v>147</v>
      </c>
      <c s="37">
        <v>22</v>
      </c>
      <c s="36">
        <v>0</v>
      </c>
      <c s="36">
        <f>ROUND(G265*H265,6)</f>
      </c>
      <c r="L265" s="38">
        <v>0</v>
      </c>
      <c s="32">
        <f>ROUND(ROUND(L265,2)*ROUND(G265,3),2)</f>
      </c>
      <c s="36" t="s">
        <v>55</v>
      </c>
      <c>
        <f>(M265*21)/100</f>
      </c>
      <c t="s">
        <v>28</v>
      </c>
    </row>
    <row r="266" spans="1:5" ht="12.75">
      <c r="A266" s="35" t="s">
        <v>56</v>
      </c>
      <c r="E266" s="39" t="s">
        <v>3751</v>
      </c>
    </row>
    <row r="267" spans="1:5" ht="12.75">
      <c r="A267" s="35" t="s">
        <v>57</v>
      </c>
      <c r="E267" s="40" t="s">
        <v>3752</v>
      </c>
    </row>
    <row r="268" spans="1:5" ht="12.75">
      <c r="A268" t="s">
        <v>59</v>
      </c>
      <c r="E268" s="39" t="s">
        <v>5</v>
      </c>
    </row>
    <row r="269" spans="1:16" ht="12.75">
      <c r="A269" t="s">
        <v>50</v>
      </c>
      <c s="34" t="s">
        <v>1242</v>
      </c>
      <c s="34" t="s">
        <v>3753</v>
      </c>
      <c s="35" t="s">
        <v>5</v>
      </c>
      <c s="6" t="s">
        <v>3754</v>
      </c>
      <c s="36" t="s">
        <v>147</v>
      </c>
      <c s="37">
        <v>176</v>
      </c>
      <c s="36">
        <v>0</v>
      </c>
      <c s="36">
        <f>ROUND(G269*H269,6)</f>
      </c>
      <c r="L269" s="38">
        <v>0</v>
      </c>
      <c s="32">
        <f>ROUND(ROUND(L269,2)*ROUND(G269,3),2)</f>
      </c>
      <c s="36" t="s">
        <v>55</v>
      </c>
      <c>
        <f>(M269*21)/100</f>
      </c>
      <c t="s">
        <v>28</v>
      </c>
    </row>
    <row r="270" spans="1:5" ht="12.75">
      <c r="A270" s="35" t="s">
        <v>56</v>
      </c>
      <c r="E270" s="39" t="s">
        <v>3754</v>
      </c>
    </row>
    <row r="271" spans="1:5" ht="12.75">
      <c r="A271" s="35" t="s">
        <v>57</v>
      </c>
      <c r="E271" s="40" t="s">
        <v>3755</v>
      </c>
    </row>
    <row r="272" spans="1:5" ht="12.75">
      <c r="A272" t="s">
        <v>59</v>
      </c>
      <c r="E272" s="39" t="s">
        <v>5</v>
      </c>
    </row>
    <row r="273" spans="1:16" ht="12.75">
      <c r="A273" t="s">
        <v>50</v>
      </c>
      <c s="34" t="s">
        <v>1245</v>
      </c>
      <c s="34" t="s">
        <v>3756</v>
      </c>
      <c s="35" t="s">
        <v>5</v>
      </c>
      <c s="6" t="s">
        <v>3757</v>
      </c>
      <c s="36" t="s">
        <v>147</v>
      </c>
      <c s="37">
        <v>22</v>
      </c>
      <c s="36">
        <v>0</v>
      </c>
      <c s="36">
        <f>ROUND(G273*H273,6)</f>
      </c>
      <c r="L273" s="38">
        <v>0</v>
      </c>
      <c s="32">
        <f>ROUND(ROUND(L273,2)*ROUND(G273,3),2)</f>
      </c>
      <c s="36" t="s">
        <v>55</v>
      </c>
      <c>
        <f>(M273*21)/100</f>
      </c>
      <c t="s">
        <v>28</v>
      </c>
    </row>
    <row r="274" spans="1:5" ht="12.75">
      <c r="A274" s="35" t="s">
        <v>56</v>
      </c>
      <c r="E274" s="39" t="s">
        <v>3757</v>
      </c>
    </row>
    <row r="275" spans="1:5" ht="12.75">
      <c r="A275" s="35" t="s">
        <v>57</v>
      </c>
      <c r="E275" s="40" t="s">
        <v>3752</v>
      </c>
    </row>
    <row r="276" spans="1:5" ht="12.75">
      <c r="A276" t="s">
        <v>59</v>
      </c>
      <c r="E276" s="39" t="s">
        <v>5</v>
      </c>
    </row>
    <row r="277" spans="1:16" ht="12.75">
      <c r="A277" t="s">
        <v>50</v>
      </c>
      <c s="34" t="s">
        <v>1780</v>
      </c>
      <c s="34" t="s">
        <v>3758</v>
      </c>
      <c s="35" t="s">
        <v>5</v>
      </c>
      <c s="6" t="s">
        <v>3759</v>
      </c>
      <c s="36" t="s">
        <v>147</v>
      </c>
      <c s="37">
        <v>187</v>
      </c>
      <c s="36">
        <v>0</v>
      </c>
      <c s="36">
        <f>ROUND(G277*H277,6)</f>
      </c>
      <c r="L277" s="38">
        <v>0</v>
      </c>
      <c s="32">
        <f>ROUND(ROUND(L277,2)*ROUND(G277,3),2)</f>
      </c>
      <c s="36" t="s">
        <v>55</v>
      </c>
      <c>
        <f>(M277*21)/100</f>
      </c>
      <c t="s">
        <v>28</v>
      </c>
    </row>
    <row r="278" spans="1:5" ht="12.75">
      <c r="A278" s="35" t="s">
        <v>56</v>
      </c>
      <c r="E278" s="39" t="s">
        <v>3759</v>
      </c>
    </row>
    <row r="279" spans="1:5" ht="12.75">
      <c r="A279" s="35" t="s">
        <v>57</v>
      </c>
      <c r="E279" s="40" t="s">
        <v>3760</v>
      </c>
    </row>
    <row r="280" spans="1:5" ht="12.75">
      <c r="A280" t="s">
        <v>59</v>
      </c>
      <c r="E280" s="39" t="s">
        <v>5</v>
      </c>
    </row>
    <row r="281" spans="1:16" ht="12.75">
      <c r="A281" t="s">
        <v>50</v>
      </c>
      <c s="34" t="s">
        <v>1250</v>
      </c>
      <c s="34" t="s">
        <v>3761</v>
      </c>
      <c s="35" t="s">
        <v>5</v>
      </c>
      <c s="6" t="s">
        <v>3762</v>
      </c>
      <c s="36" t="s">
        <v>244</v>
      </c>
      <c s="37">
        <v>1</v>
      </c>
      <c s="36">
        <v>0</v>
      </c>
      <c s="36">
        <f>ROUND(G281*H281,6)</f>
      </c>
      <c r="L281" s="38">
        <v>0</v>
      </c>
      <c s="32">
        <f>ROUND(ROUND(L281,2)*ROUND(G281,3),2)</f>
      </c>
      <c s="36" t="s">
        <v>55</v>
      </c>
      <c>
        <f>(M281*21)/100</f>
      </c>
      <c t="s">
        <v>28</v>
      </c>
    </row>
    <row r="282" spans="1:5" ht="12.75">
      <c r="A282" s="35" t="s">
        <v>56</v>
      </c>
      <c r="E282" s="39" t="s">
        <v>3762</v>
      </c>
    </row>
    <row r="283" spans="1:5" ht="12.75">
      <c r="A283" s="35" t="s">
        <v>57</v>
      </c>
      <c r="E283" s="40" t="s">
        <v>5</v>
      </c>
    </row>
    <row r="284" spans="1:5" ht="12.75">
      <c r="A284" t="s">
        <v>59</v>
      </c>
      <c r="E284" s="39" t="s">
        <v>5</v>
      </c>
    </row>
    <row r="285" spans="1:16" ht="12.75">
      <c r="A285" t="s">
        <v>50</v>
      </c>
      <c s="34" t="s">
        <v>1129</v>
      </c>
      <c s="34" t="s">
        <v>3763</v>
      </c>
      <c s="35" t="s">
        <v>5</v>
      </c>
      <c s="6" t="s">
        <v>3764</v>
      </c>
      <c s="36" t="s">
        <v>147</v>
      </c>
      <c s="37">
        <v>100</v>
      </c>
      <c s="36">
        <v>0</v>
      </c>
      <c s="36">
        <f>ROUND(G285*H285,6)</f>
      </c>
      <c r="L285" s="38">
        <v>0</v>
      </c>
      <c s="32">
        <f>ROUND(ROUND(L285,2)*ROUND(G285,3),2)</f>
      </c>
      <c s="36" t="s">
        <v>55</v>
      </c>
      <c>
        <f>(M285*21)/100</f>
      </c>
      <c t="s">
        <v>28</v>
      </c>
    </row>
    <row r="286" spans="1:5" ht="12.75">
      <c r="A286" s="35" t="s">
        <v>56</v>
      </c>
      <c r="E286" s="39" t="s">
        <v>3764</v>
      </c>
    </row>
    <row r="287" spans="1:5" ht="12.75">
      <c r="A287" s="35" t="s">
        <v>57</v>
      </c>
      <c r="E287" s="40" t="s">
        <v>3765</v>
      </c>
    </row>
    <row r="288" spans="1:5" ht="12.75">
      <c r="A288" t="s">
        <v>59</v>
      </c>
      <c r="E288" s="39" t="s">
        <v>5</v>
      </c>
    </row>
    <row r="289" spans="1:16" ht="12.75">
      <c r="A289" t="s">
        <v>50</v>
      </c>
      <c s="34" t="s">
        <v>1786</v>
      </c>
      <c s="34" t="s">
        <v>3766</v>
      </c>
      <c s="35" t="s">
        <v>5</v>
      </c>
      <c s="6" t="s">
        <v>3767</v>
      </c>
      <c s="36" t="s">
        <v>147</v>
      </c>
      <c s="37">
        <v>35</v>
      </c>
      <c s="36">
        <v>0</v>
      </c>
      <c s="36">
        <f>ROUND(G289*H289,6)</f>
      </c>
      <c r="L289" s="38">
        <v>0</v>
      </c>
      <c s="32">
        <f>ROUND(ROUND(L289,2)*ROUND(G289,3),2)</f>
      </c>
      <c s="36" t="s">
        <v>55</v>
      </c>
      <c>
        <f>(M289*21)/100</f>
      </c>
      <c t="s">
        <v>28</v>
      </c>
    </row>
    <row r="290" spans="1:5" ht="12.75">
      <c r="A290" s="35" t="s">
        <v>56</v>
      </c>
      <c r="E290" s="39" t="s">
        <v>3767</v>
      </c>
    </row>
    <row r="291" spans="1:5" ht="12.75">
      <c r="A291" s="35" t="s">
        <v>57</v>
      </c>
      <c r="E291" s="40" t="s">
        <v>3768</v>
      </c>
    </row>
    <row r="292" spans="1:5" ht="12.75">
      <c r="A292" t="s">
        <v>59</v>
      </c>
      <c r="E292" s="39" t="s">
        <v>5</v>
      </c>
    </row>
    <row r="293" spans="1:16" ht="25.5">
      <c r="A293" t="s">
        <v>50</v>
      </c>
      <c s="34" t="s">
        <v>1789</v>
      </c>
      <c s="34" t="s">
        <v>3769</v>
      </c>
      <c s="35" t="s">
        <v>5</v>
      </c>
      <c s="6" t="s">
        <v>3770</v>
      </c>
      <c s="36" t="s">
        <v>147</v>
      </c>
      <c s="37">
        <v>205</v>
      </c>
      <c s="36">
        <v>0</v>
      </c>
      <c s="36">
        <f>ROUND(G293*H293,6)</f>
      </c>
      <c r="L293" s="38">
        <v>0</v>
      </c>
      <c s="32">
        <f>ROUND(ROUND(L293,2)*ROUND(G293,3),2)</f>
      </c>
      <c s="36" t="s">
        <v>55</v>
      </c>
      <c>
        <f>(M293*21)/100</f>
      </c>
      <c t="s">
        <v>28</v>
      </c>
    </row>
    <row r="294" spans="1:5" ht="25.5">
      <c r="A294" s="35" t="s">
        <v>56</v>
      </c>
      <c r="E294" s="39" t="s">
        <v>3770</v>
      </c>
    </row>
    <row r="295" spans="1:5" ht="12.75">
      <c r="A295" s="35" t="s">
        <v>57</v>
      </c>
      <c r="E295" s="40" t="s">
        <v>3771</v>
      </c>
    </row>
    <row r="296" spans="1:5" ht="12.75">
      <c r="A296" t="s">
        <v>59</v>
      </c>
      <c r="E296" s="39" t="s">
        <v>5</v>
      </c>
    </row>
    <row r="297" spans="1:16" ht="12.75">
      <c r="A297" t="s">
        <v>50</v>
      </c>
      <c s="34" t="s">
        <v>1845</v>
      </c>
      <c s="34" t="s">
        <v>3772</v>
      </c>
      <c s="35" t="s">
        <v>5</v>
      </c>
      <c s="6" t="s">
        <v>3773</v>
      </c>
      <c s="36" t="s">
        <v>147</v>
      </c>
      <c s="37">
        <v>230</v>
      </c>
      <c s="36">
        <v>0</v>
      </c>
      <c s="36">
        <f>ROUND(G297*H297,6)</f>
      </c>
      <c r="L297" s="38">
        <v>0</v>
      </c>
      <c s="32">
        <f>ROUND(ROUND(L297,2)*ROUND(G297,3),2)</f>
      </c>
      <c s="36" t="s">
        <v>55</v>
      </c>
      <c>
        <f>(M297*21)/100</f>
      </c>
      <c t="s">
        <v>28</v>
      </c>
    </row>
    <row r="298" spans="1:5" ht="12.75">
      <c r="A298" s="35" t="s">
        <v>56</v>
      </c>
      <c r="E298" s="39" t="s">
        <v>3773</v>
      </c>
    </row>
    <row r="299" spans="1:5" ht="12.75">
      <c r="A299" s="35" t="s">
        <v>57</v>
      </c>
      <c r="E299" s="40" t="s">
        <v>3774</v>
      </c>
    </row>
    <row r="300" spans="1:5" ht="12.75">
      <c r="A300" t="s">
        <v>59</v>
      </c>
      <c r="E300" s="39" t="s">
        <v>5</v>
      </c>
    </row>
    <row r="301" spans="1:16" ht="12.75">
      <c r="A301" t="s">
        <v>50</v>
      </c>
      <c s="34" t="s">
        <v>1848</v>
      </c>
      <c s="34" t="s">
        <v>3775</v>
      </c>
      <c s="35" t="s">
        <v>5</v>
      </c>
      <c s="6" t="s">
        <v>3776</v>
      </c>
      <c s="36" t="s">
        <v>244</v>
      </c>
      <c s="37">
        <v>3325</v>
      </c>
      <c s="36">
        <v>0</v>
      </c>
      <c s="36">
        <f>ROUND(G301*H301,6)</f>
      </c>
      <c r="L301" s="38">
        <v>0</v>
      </c>
      <c s="32">
        <f>ROUND(ROUND(L301,2)*ROUND(G301,3),2)</f>
      </c>
      <c s="36" t="s">
        <v>55</v>
      </c>
      <c>
        <f>(M301*21)/100</f>
      </c>
      <c t="s">
        <v>28</v>
      </c>
    </row>
    <row r="302" spans="1:5" ht="12.75">
      <c r="A302" s="35" t="s">
        <v>56</v>
      </c>
      <c r="E302" s="39" t="s">
        <v>3776</v>
      </c>
    </row>
    <row r="303" spans="1:5" ht="12.75">
      <c r="A303" s="35" t="s">
        <v>57</v>
      </c>
      <c r="E303" s="40" t="s">
        <v>5</v>
      </c>
    </row>
    <row r="304" spans="1:5" ht="12.75">
      <c r="A304" t="s">
        <v>59</v>
      </c>
      <c r="E304" s="39" t="s">
        <v>5</v>
      </c>
    </row>
    <row r="305" spans="1:16" ht="12.75">
      <c r="A305" t="s">
        <v>50</v>
      </c>
      <c s="34" t="s">
        <v>1851</v>
      </c>
      <c s="34" t="s">
        <v>3777</v>
      </c>
      <c s="35" t="s">
        <v>5</v>
      </c>
      <c s="6" t="s">
        <v>3778</v>
      </c>
      <c s="36" t="s">
        <v>244</v>
      </c>
      <c s="37">
        <v>10418</v>
      </c>
      <c s="36">
        <v>0</v>
      </c>
      <c s="36">
        <f>ROUND(G305*H305,6)</f>
      </c>
      <c r="L305" s="38">
        <v>0</v>
      </c>
      <c s="32">
        <f>ROUND(ROUND(L305,2)*ROUND(G305,3),2)</f>
      </c>
      <c s="36" t="s">
        <v>55</v>
      </c>
      <c>
        <f>(M305*21)/100</f>
      </c>
      <c t="s">
        <v>28</v>
      </c>
    </row>
    <row r="306" spans="1:5" ht="12.75">
      <c r="A306" s="35" t="s">
        <v>56</v>
      </c>
      <c r="E306" s="39" t="s">
        <v>3778</v>
      </c>
    </row>
    <row r="307" spans="1:5" ht="12.75">
      <c r="A307" s="35" t="s">
        <v>57</v>
      </c>
      <c r="E307" s="40" t="s">
        <v>5</v>
      </c>
    </row>
    <row r="308" spans="1:5" ht="12.75">
      <c r="A308" t="s">
        <v>59</v>
      </c>
      <c r="E308" s="39" t="s">
        <v>5</v>
      </c>
    </row>
    <row r="309" spans="1:16" ht="12.75">
      <c r="A309" t="s">
        <v>50</v>
      </c>
      <c s="34" t="s">
        <v>1854</v>
      </c>
      <c s="34" t="s">
        <v>3779</v>
      </c>
      <c s="35" t="s">
        <v>5</v>
      </c>
      <c s="6" t="s">
        <v>3780</v>
      </c>
      <c s="36" t="s">
        <v>244</v>
      </c>
      <c s="37">
        <v>312</v>
      </c>
      <c s="36">
        <v>0</v>
      </c>
      <c s="36">
        <f>ROUND(G309*H309,6)</f>
      </c>
      <c r="L309" s="38">
        <v>0</v>
      </c>
      <c s="32">
        <f>ROUND(ROUND(L309,2)*ROUND(G309,3),2)</f>
      </c>
      <c s="36" t="s">
        <v>55</v>
      </c>
      <c>
        <f>(M309*21)/100</f>
      </c>
      <c t="s">
        <v>28</v>
      </c>
    </row>
    <row r="310" spans="1:5" ht="12.75">
      <c r="A310" s="35" t="s">
        <v>56</v>
      </c>
      <c r="E310" s="39" t="s">
        <v>3780</v>
      </c>
    </row>
    <row r="311" spans="1:5" ht="12.75">
      <c r="A311" s="35" t="s">
        <v>57</v>
      </c>
      <c r="E311" s="40" t="s">
        <v>5</v>
      </c>
    </row>
    <row r="312" spans="1:5" ht="12.75">
      <c r="A312" t="s">
        <v>59</v>
      </c>
      <c r="E312" s="39" t="s">
        <v>5</v>
      </c>
    </row>
    <row r="313" spans="1:16" ht="12.75">
      <c r="A313" t="s">
        <v>50</v>
      </c>
      <c s="34" t="s">
        <v>1857</v>
      </c>
      <c s="34" t="s">
        <v>3781</v>
      </c>
      <c s="35" t="s">
        <v>5</v>
      </c>
      <c s="6" t="s">
        <v>3782</v>
      </c>
      <c s="36" t="s">
        <v>244</v>
      </c>
      <c s="37">
        <v>134</v>
      </c>
      <c s="36">
        <v>0</v>
      </c>
      <c s="36">
        <f>ROUND(G313*H313,6)</f>
      </c>
      <c r="L313" s="38">
        <v>0</v>
      </c>
      <c s="32">
        <f>ROUND(ROUND(L313,2)*ROUND(G313,3),2)</f>
      </c>
      <c s="36" t="s">
        <v>55</v>
      </c>
      <c>
        <f>(M313*21)/100</f>
      </c>
      <c t="s">
        <v>28</v>
      </c>
    </row>
    <row r="314" spans="1:5" ht="12.75">
      <c r="A314" s="35" t="s">
        <v>56</v>
      </c>
      <c r="E314" s="39" t="s">
        <v>3782</v>
      </c>
    </row>
    <row r="315" spans="1:5" ht="12.75">
      <c r="A315" s="35" t="s">
        <v>57</v>
      </c>
      <c r="E315" s="40" t="s">
        <v>5</v>
      </c>
    </row>
    <row r="316" spans="1:5" ht="12.75">
      <c r="A316" t="s">
        <v>59</v>
      </c>
      <c r="E316" s="39" t="s">
        <v>5</v>
      </c>
    </row>
    <row r="317" spans="1:16" ht="12.75">
      <c r="A317" t="s">
        <v>50</v>
      </c>
      <c s="34" t="s">
        <v>1860</v>
      </c>
      <c s="34" t="s">
        <v>3783</v>
      </c>
      <c s="35" t="s">
        <v>5</v>
      </c>
      <c s="6" t="s">
        <v>3784</v>
      </c>
      <c s="36" t="s">
        <v>244</v>
      </c>
      <c s="37">
        <v>10</v>
      </c>
      <c s="36">
        <v>0</v>
      </c>
      <c s="36">
        <f>ROUND(G317*H317,6)</f>
      </c>
      <c r="L317" s="38">
        <v>0</v>
      </c>
      <c s="32">
        <f>ROUND(ROUND(L317,2)*ROUND(G317,3),2)</f>
      </c>
      <c s="36" t="s">
        <v>55</v>
      </c>
      <c>
        <f>(M317*21)/100</f>
      </c>
      <c t="s">
        <v>28</v>
      </c>
    </row>
    <row r="318" spans="1:5" ht="12.75">
      <c r="A318" s="35" t="s">
        <v>56</v>
      </c>
      <c r="E318" s="39" t="s">
        <v>3784</v>
      </c>
    </row>
    <row r="319" spans="1:5" ht="12.75">
      <c r="A319" s="35" t="s">
        <v>57</v>
      </c>
      <c r="E319" s="40" t="s">
        <v>5</v>
      </c>
    </row>
    <row r="320" spans="1:5" ht="12.75">
      <c r="A320" t="s">
        <v>59</v>
      </c>
      <c r="E320" s="39" t="s">
        <v>5</v>
      </c>
    </row>
    <row r="321" spans="1:16" ht="12.75">
      <c r="A321" t="s">
        <v>50</v>
      </c>
      <c s="34" t="s">
        <v>1863</v>
      </c>
      <c s="34" t="s">
        <v>3785</v>
      </c>
      <c s="35" t="s">
        <v>5</v>
      </c>
      <c s="6" t="s">
        <v>3786</v>
      </c>
      <c s="36" t="s">
        <v>244</v>
      </c>
      <c s="37">
        <v>12</v>
      </c>
      <c s="36">
        <v>0</v>
      </c>
      <c s="36">
        <f>ROUND(G321*H321,6)</f>
      </c>
      <c r="L321" s="38">
        <v>0</v>
      </c>
      <c s="32">
        <f>ROUND(ROUND(L321,2)*ROUND(G321,3),2)</f>
      </c>
      <c s="36" t="s">
        <v>55</v>
      </c>
      <c>
        <f>(M321*21)/100</f>
      </c>
      <c t="s">
        <v>28</v>
      </c>
    </row>
    <row r="322" spans="1:5" ht="12.75">
      <c r="A322" s="35" t="s">
        <v>56</v>
      </c>
      <c r="E322" s="39" t="s">
        <v>3786</v>
      </c>
    </row>
    <row r="323" spans="1:5" ht="12.75">
      <c r="A323" s="35" t="s">
        <v>57</v>
      </c>
      <c r="E323" s="40" t="s">
        <v>5</v>
      </c>
    </row>
    <row r="324" spans="1:5" ht="38.25">
      <c r="A324" t="s">
        <v>59</v>
      </c>
      <c r="E324" s="39" t="s">
        <v>3787</v>
      </c>
    </row>
    <row r="325" spans="1:13" ht="12.75">
      <c r="A325" t="s">
        <v>47</v>
      </c>
      <c r="C325" s="31" t="s">
        <v>3788</v>
      </c>
      <c r="E325" s="33" t="s">
        <v>3789</v>
      </c>
      <c r="J325" s="32">
        <f>0</f>
      </c>
      <c s="32">
        <f>0</f>
      </c>
      <c s="32">
        <f>0+L326+L330+L334+L338+L342+L346+L350+L354+L358</f>
      </c>
      <c s="32">
        <f>0+M326+M330+M334+M338+M342+M346+M350+M354+M358</f>
      </c>
    </row>
    <row r="326" spans="1:16" ht="12.75">
      <c r="A326" t="s">
        <v>50</v>
      </c>
      <c s="34" t="s">
        <v>1866</v>
      </c>
      <c s="34" t="s">
        <v>3790</v>
      </c>
      <c s="35" t="s">
        <v>5</v>
      </c>
      <c s="6" t="s">
        <v>3791</v>
      </c>
      <c s="36" t="s">
        <v>244</v>
      </c>
      <c s="37">
        <v>18</v>
      </c>
      <c s="36">
        <v>0</v>
      </c>
      <c s="36">
        <f>ROUND(G326*H326,6)</f>
      </c>
      <c r="L326" s="38">
        <v>0</v>
      </c>
      <c s="32">
        <f>ROUND(ROUND(L326,2)*ROUND(G326,3),2)</f>
      </c>
      <c s="36" t="s">
        <v>55</v>
      </c>
      <c>
        <f>(M326*21)/100</f>
      </c>
      <c t="s">
        <v>28</v>
      </c>
    </row>
    <row r="327" spans="1:5" ht="12.75">
      <c r="A327" s="35" t="s">
        <v>56</v>
      </c>
      <c r="E327" s="39" t="s">
        <v>3791</v>
      </c>
    </row>
    <row r="328" spans="1:5" ht="12.75">
      <c r="A328" s="35" t="s">
        <v>57</v>
      </c>
      <c r="E328" s="40" t="s">
        <v>3792</v>
      </c>
    </row>
    <row r="329" spans="1:5" ht="12.75">
      <c r="A329" t="s">
        <v>59</v>
      </c>
      <c r="E329" s="39" t="s">
        <v>5</v>
      </c>
    </row>
    <row r="330" spans="1:16" ht="12.75">
      <c r="A330" t="s">
        <v>50</v>
      </c>
      <c s="34" t="s">
        <v>1869</v>
      </c>
      <c s="34" t="s">
        <v>3793</v>
      </c>
      <c s="35" t="s">
        <v>5</v>
      </c>
      <c s="6" t="s">
        <v>3794</v>
      </c>
      <c s="36" t="s">
        <v>244</v>
      </c>
      <c s="37">
        <v>2</v>
      </c>
      <c s="36">
        <v>0</v>
      </c>
      <c s="36">
        <f>ROUND(G330*H330,6)</f>
      </c>
      <c r="L330" s="38">
        <v>0</v>
      </c>
      <c s="32">
        <f>ROUND(ROUND(L330,2)*ROUND(G330,3),2)</f>
      </c>
      <c s="36" t="s">
        <v>55</v>
      </c>
      <c>
        <f>(M330*21)/100</f>
      </c>
      <c t="s">
        <v>28</v>
      </c>
    </row>
    <row r="331" spans="1:5" ht="12.75">
      <c r="A331" s="35" t="s">
        <v>56</v>
      </c>
      <c r="E331" s="39" t="s">
        <v>3794</v>
      </c>
    </row>
    <row r="332" spans="1:5" ht="12.75">
      <c r="A332" s="35" t="s">
        <v>57</v>
      </c>
      <c r="E332" s="40" t="s">
        <v>3795</v>
      </c>
    </row>
    <row r="333" spans="1:5" ht="12.75">
      <c r="A333" t="s">
        <v>59</v>
      </c>
      <c r="E333" s="39" t="s">
        <v>5</v>
      </c>
    </row>
    <row r="334" spans="1:16" ht="12.75">
      <c r="A334" t="s">
        <v>50</v>
      </c>
      <c s="34" t="s">
        <v>1872</v>
      </c>
      <c s="34" t="s">
        <v>3796</v>
      </c>
      <c s="35" t="s">
        <v>5</v>
      </c>
      <c s="6" t="s">
        <v>3797</v>
      </c>
      <c s="36" t="s">
        <v>244</v>
      </c>
      <c s="37">
        <v>314</v>
      </c>
      <c s="36">
        <v>0</v>
      </c>
      <c s="36">
        <f>ROUND(G334*H334,6)</f>
      </c>
      <c r="L334" s="38">
        <v>0</v>
      </c>
      <c s="32">
        <f>ROUND(ROUND(L334,2)*ROUND(G334,3),2)</f>
      </c>
      <c s="36" t="s">
        <v>55</v>
      </c>
      <c>
        <f>(M334*21)/100</f>
      </c>
      <c t="s">
        <v>28</v>
      </c>
    </row>
    <row r="335" spans="1:5" ht="12.75">
      <c r="A335" s="35" t="s">
        <v>56</v>
      </c>
      <c r="E335" s="39" t="s">
        <v>3797</v>
      </c>
    </row>
    <row r="336" spans="1:5" ht="12.75">
      <c r="A336" s="35" t="s">
        <v>57</v>
      </c>
      <c r="E336" s="40" t="s">
        <v>5</v>
      </c>
    </row>
    <row r="337" spans="1:5" ht="12.75">
      <c r="A337" t="s">
        <v>59</v>
      </c>
      <c r="E337" s="39" t="s">
        <v>5</v>
      </c>
    </row>
    <row r="338" spans="1:16" ht="12.75">
      <c r="A338" t="s">
        <v>50</v>
      </c>
      <c s="34" t="s">
        <v>1875</v>
      </c>
      <c s="34" t="s">
        <v>3798</v>
      </c>
      <c s="35" t="s">
        <v>5</v>
      </c>
      <c s="6" t="s">
        <v>3799</v>
      </c>
      <c s="36" t="s">
        <v>244</v>
      </c>
      <c s="37">
        <v>80</v>
      </c>
      <c s="36">
        <v>0</v>
      </c>
      <c s="36">
        <f>ROUND(G338*H338,6)</f>
      </c>
      <c r="L338" s="38">
        <v>0</v>
      </c>
      <c s="32">
        <f>ROUND(ROUND(L338,2)*ROUND(G338,3),2)</f>
      </c>
      <c s="36" t="s">
        <v>55</v>
      </c>
      <c>
        <f>(M338*21)/100</f>
      </c>
      <c t="s">
        <v>28</v>
      </c>
    </row>
    <row r="339" spans="1:5" ht="12.75">
      <c r="A339" s="35" t="s">
        <v>56</v>
      </c>
      <c r="E339" s="39" t="s">
        <v>3799</v>
      </c>
    </row>
    <row r="340" spans="1:5" ht="12.75">
      <c r="A340" s="35" t="s">
        <v>57</v>
      </c>
      <c r="E340" s="40" t="s">
        <v>5</v>
      </c>
    </row>
    <row r="341" spans="1:5" ht="12.75">
      <c r="A341" t="s">
        <v>59</v>
      </c>
      <c r="E341" s="39" t="s">
        <v>5</v>
      </c>
    </row>
    <row r="342" spans="1:16" ht="12.75">
      <c r="A342" t="s">
        <v>50</v>
      </c>
      <c s="34" t="s">
        <v>1878</v>
      </c>
      <c s="34" t="s">
        <v>3800</v>
      </c>
      <c s="35" t="s">
        <v>5</v>
      </c>
      <c s="6" t="s">
        <v>3801</v>
      </c>
      <c s="36" t="s">
        <v>244</v>
      </c>
      <c s="37">
        <v>515</v>
      </c>
      <c s="36">
        <v>0</v>
      </c>
      <c s="36">
        <f>ROUND(G342*H342,6)</f>
      </c>
      <c r="L342" s="38">
        <v>0</v>
      </c>
      <c s="32">
        <f>ROUND(ROUND(L342,2)*ROUND(G342,3),2)</f>
      </c>
      <c s="36" t="s">
        <v>55</v>
      </c>
      <c>
        <f>(M342*21)/100</f>
      </c>
      <c t="s">
        <v>28</v>
      </c>
    </row>
    <row r="343" spans="1:5" ht="12.75">
      <c r="A343" s="35" t="s">
        <v>56</v>
      </c>
      <c r="E343" s="39" t="s">
        <v>3801</v>
      </c>
    </row>
    <row r="344" spans="1:5" ht="12.75">
      <c r="A344" s="35" t="s">
        <v>57</v>
      </c>
      <c r="E344" s="40" t="s">
        <v>5</v>
      </c>
    </row>
    <row r="345" spans="1:5" ht="12.75">
      <c r="A345" t="s">
        <v>59</v>
      </c>
      <c r="E345" s="39" t="s">
        <v>5</v>
      </c>
    </row>
    <row r="346" spans="1:16" ht="12.75">
      <c r="A346" t="s">
        <v>50</v>
      </c>
      <c s="34" t="s">
        <v>1881</v>
      </c>
      <c s="34" t="s">
        <v>3802</v>
      </c>
      <c s="35" t="s">
        <v>5</v>
      </c>
      <c s="6" t="s">
        <v>3803</v>
      </c>
      <c s="36" t="s">
        <v>244</v>
      </c>
      <c s="37">
        <v>15</v>
      </c>
      <c s="36">
        <v>0</v>
      </c>
      <c s="36">
        <f>ROUND(G346*H346,6)</f>
      </c>
      <c r="L346" s="38">
        <v>0</v>
      </c>
      <c s="32">
        <f>ROUND(ROUND(L346,2)*ROUND(G346,3),2)</f>
      </c>
      <c s="36" t="s">
        <v>55</v>
      </c>
      <c>
        <f>(M346*21)/100</f>
      </c>
      <c t="s">
        <v>28</v>
      </c>
    </row>
    <row r="347" spans="1:5" ht="12.75">
      <c r="A347" s="35" t="s">
        <v>56</v>
      </c>
      <c r="E347" s="39" t="s">
        <v>3803</v>
      </c>
    </row>
    <row r="348" spans="1:5" ht="12.75">
      <c r="A348" s="35" t="s">
        <v>57</v>
      </c>
      <c r="E348" s="40" t="s">
        <v>5</v>
      </c>
    </row>
    <row r="349" spans="1:5" ht="12.75">
      <c r="A349" t="s">
        <v>59</v>
      </c>
      <c r="E349" s="39" t="s">
        <v>5</v>
      </c>
    </row>
    <row r="350" spans="1:16" ht="25.5">
      <c r="A350" t="s">
        <v>50</v>
      </c>
      <c s="34" t="s">
        <v>1884</v>
      </c>
      <c s="34" t="s">
        <v>3804</v>
      </c>
      <c s="35" t="s">
        <v>5</v>
      </c>
      <c s="6" t="s">
        <v>3805</v>
      </c>
      <c s="36" t="s">
        <v>244</v>
      </c>
      <c s="37">
        <v>56</v>
      </c>
      <c s="36">
        <v>0</v>
      </c>
      <c s="36">
        <f>ROUND(G350*H350,6)</f>
      </c>
      <c r="L350" s="38">
        <v>0</v>
      </c>
      <c s="32">
        <f>ROUND(ROUND(L350,2)*ROUND(G350,3),2)</f>
      </c>
      <c s="36" t="s">
        <v>55</v>
      </c>
      <c>
        <f>(M350*21)/100</f>
      </c>
      <c t="s">
        <v>28</v>
      </c>
    </row>
    <row r="351" spans="1:5" ht="25.5">
      <c r="A351" s="35" t="s">
        <v>56</v>
      </c>
      <c r="E351" s="39" t="s">
        <v>3805</v>
      </c>
    </row>
    <row r="352" spans="1:5" ht="12.75">
      <c r="A352" s="35" t="s">
        <v>57</v>
      </c>
      <c r="E352" s="40" t="s">
        <v>5</v>
      </c>
    </row>
    <row r="353" spans="1:5" ht="12.75">
      <c r="A353" t="s">
        <v>59</v>
      </c>
      <c r="E353" s="39" t="s">
        <v>5</v>
      </c>
    </row>
    <row r="354" spans="1:16" ht="12.75">
      <c r="A354" t="s">
        <v>50</v>
      </c>
      <c s="34" t="s">
        <v>1887</v>
      </c>
      <c s="34" t="s">
        <v>3806</v>
      </c>
      <c s="35" t="s">
        <v>5</v>
      </c>
      <c s="6" t="s">
        <v>3807</v>
      </c>
      <c s="36" t="s">
        <v>244</v>
      </c>
      <c s="37">
        <v>2100</v>
      </c>
      <c s="36">
        <v>0</v>
      </c>
      <c s="36">
        <f>ROUND(G354*H354,6)</f>
      </c>
      <c r="L354" s="38">
        <v>0</v>
      </c>
      <c s="32">
        <f>ROUND(ROUND(L354,2)*ROUND(G354,3),2)</f>
      </c>
      <c s="36" t="s">
        <v>55</v>
      </c>
      <c>
        <f>(M354*21)/100</f>
      </c>
      <c t="s">
        <v>28</v>
      </c>
    </row>
    <row r="355" spans="1:5" ht="12.75">
      <c r="A355" s="35" t="s">
        <v>56</v>
      </c>
      <c r="E355" s="39" t="s">
        <v>3807</v>
      </c>
    </row>
    <row r="356" spans="1:5" ht="12.75">
      <c r="A356" s="35" t="s">
        <v>57</v>
      </c>
      <c r="E356" s="40" t="s">
        <v>5</v>
      </c>
    </row>
    <row r="357" spans="1:5" ht="12.75">
      <c r="A357" t="s">
        <v>59</v>
      </c>
      <c r="E357" s="39" t="s">
        <v>5</v>
      </c>
    </row>
    <row r="358" spans="1:16" ht="12.75">
      <c r="A358" t="s">
        <v>50</v>
      </c>
      <c s="34" t="s">
        <v>1890</v>
      </c>
      <c s="34" t="s">
        <v>3808</v>
      </c>
      <c s="35" t="s">
        <v>5</v>
      </c>
      <c s="6" t="s">
        <v>3809</v>
      </c>
      <c s="36" t="s">
        <v>244</v>
      </c>
      <c s="37">
        <v>50</v>
      </c>
      <c s="36">
        <v>0</v>
      </c>
      <c s="36">
        <f>ROUND(G358*H358,6)</f>
      </c>
      <c r="L358" s="38">
        <v>0</v>
      </c>
      <c s="32">
        <f>ROUND(ROUND(L358,2)*ROUND(G358,3),2)</f>
      </c>
      <c s="36" t="s">
        <v>55</v>
      </c>
      <c>
        <f>(M358*21)/100</f>
      </c>
      <c t="s">
        <v>28</v>
      </c>
    </row>
    <row r="359" spans="1:5" ht="12.75">
      <c r="A359" s="35" t="s">
        <v>56</v>
      </c>
      <c r="E359" s="39" t="s">
        <v>3809</v>
      </c>
    </row>
    <row r="360" spans="1:5" ht="12.75">
      <c r="A360" s="35" t="s">
        <v>57</v>
      </c>
      <c r="E360" s="40" t="s">
        <v>5</v>
      </c>
    </row>
    <row r="361" spans="1:5" ht="12.75">
      <c r="A361" t="s">
        <v>59</v>
      </c>
      <c r="E361" s="39" t="s">
        <v>5</v>
      </c>
    </row>
    <row r="362" spans="1:13" ht="12.75">
      <c r="A362" t="s">
        <v>47</v>
      </c>
      <c r="C362" s="31" t="s">
        <v>3810</v>
      </c>
      <c r="E362" s="33" t="s">
        <v>3811</v>
      </c>
      <c r="J362" s="32">
        <f>0</f>
      </c>
      <c s="32">
        <f>0</f>
      </c>
      <c s="32">
        <f>0+L363+L367+L371+L375+L379+L383+L387+L391+L395+L399+L403+L407+L411+L415+L419+L423+L427</f>
      </c>
      <c s="32">
        <f>0+M363+M367+M371+M375+M379+M383+M387+M391+M395+M399+M403+M407+M411+M415+M419+M423+M427</f>
      </c>
    </row>
    <row r="363" spans="1:16" ht="25.5">
      <c r="A363" t="s">
        <v>50</v>
      </c>
      <c s="34" t="s">
        <v>1893</v>
      </c>
      <c s="34" t="s">
        <v>3812</v>
      </c>
      <c s="35" t="s">
        <v>5</v>
      </c>
      <c s="6" t="s">
        <v>3813</v>
      </c>
      <c s="36" t="s">
        <v>147</v>
      </c>
      <c s="37">
        <v>3</v>
      </c>
      <c s="36">
        <v>0</v>
      </c>
      <c s="36">
        <f>ROUND(G363*H363,6)</f>
      </c>
      <c r="L363" s="38">
        <v>0</v>
      </c>
      <c s="32">
        <f>ROUND(ROUND(L363,2)*ROUND(G363,3),2)</f>
      </c>
      <c s="36" t="s">
        <v>55</v>
      </c>
      <c>
        <f>(M363*21)/100</f>
      </c>
      <c t="s">
        <v>28</v>
      </c>
    </row>
    <row r="364" spans="1:5" ht="25.5">
      <c r="A364" s="35" t="s">
        <v>56</v>
      </c>
      <c r="E364" s="39" t="s">
        <v>3813</v>
      </c>
    </row>
    <row r="365" spans="1:5" ht="12.75">
      <c r="A365" s="35" t="s">
        <v>57</v>
      </c>
      <c r="E365" s="40" t="s">
        <v>5</v>
      </c>
    </row>
    <row r="366" spans="1:5" ht="12.75">
      <c r="A366" t="s">
        <v>59</v>
      </c>
      <c r="E366" s="39" t="s">
        <v>5</v>
      </c>
    </row>
    <row r="367" spans="1:16" ht="25.5">
      <c r="A367" t="s">
        <v>50</v>
      </c>
      <c s="34" t="s">
        <v>1896</v>
      </c>
      <c s="34" t="s">
        <v>3814</v>
      </c>
      <c s="35" t="s">
        <v>5</v>
      </c>
      <c s="6" t="s">
        <v>3815</v>
      </c>
      <c s="36" t="s">
        <v>147</v>
      </c>
      <c s="37">
        <v>5</v>
      </c>
      <c s="36">
        <v>0</v>
      </c>
      <c s="36">
        <f>ROUND(G367*H367,6)</f>
      </c>
      <c r="L367" s="38">
        <v>0</v>
      </c>
      <c s="32">
        <f>ROUND(ROUND(L367,2)*ROUND(G367,3),2)</f>
      </c>
      <c s="36" t="s">
        <v>55</v>
      </c>
      <c>
        <f>(M367*21)/100</f>
      </c>
      <c t="s">
        <v>28</v>
      </c>
    </row>
    <row r="368" spans="1:5" ht="25.5">
      <c r="A368" s="35" t="s">
        <v>56</v>
      </c>
      <c r="E368" s="39" t="s">
        <v>3815</v>
      </c>
    </row>
    <row r="369" spans="1:5" ht="12.75">
      <c r="A369" s="35" t="s">
        <v>57</v>
      </c>
      <c r="E369" s="40" t="s">
        <v>5</v>
      </c>
    </row>
    <row r="370" spans="1:5" ht="12.75">
      <c r="A370" t="s">
        <v>59</v>
      </c>
      <c r="E370" s="39" t="s">
        <v>5</v>
      </c>
    </row>
    <row r="371" spans="1:16" ht="25.5">
      <c r="A371" t="s">
        <v>50</v>
      </c>
      <c s="34" t="s">
        <v>1899</v>
      </c>
      <c s="34" t="s">
        <v>3816</v>
      </c>
      <c s="35" t="s">
        <v>5</v>
      </c>
      <c s="6" t="s">
        <v>3817</v>
      </c>
      <c s="36" t="s">
        <v>147</v>
      </c>
      <c s="37">
        <v>70</v>
      </c>
      <c s="36">
        <v>0</v>
      </c>
      <c s="36">
        <f>ROUND(G371*H371,6)</f>
      </c>
      <c r="L371" s="38">
        <v>0</v>
      </c>
      <c s="32">
        <f>ROUND(ROUND(L371,2)*ROUND(G371,3),2)</f>
      </c>
      <c s="36" t="s">
        <v>55</v>
      </c>
      <c>
        <f>(M371*21)/100</f>
      </c>
      <c t="s">
        <v>28</v>
      </c>
    </row>
    <row r="372" spans="1:5" ht="25.5">
      <c r="A372" s="35" t="s">
        <v>56</v>
      </c>
      <c r="E372" s="39" t="s">
        <v>3817</v>
      </c>
    </row>
    <row r="373" spans="1:5" ht="12.75">
      <c r="A373" s="35" t="s">
        <v>57</v>
      </c>
      <c r="E373" s="40" t="s">
        <v>5</v>
      </c>
    </row>
    <row r="374" spans="1:5" ht="12.75">
      <c r="A374" t="s">
        <v>59</v>
      </c>
      <c r="E374" s="39" t="s">
        <v>5</v>
      </c>
    </row>
    <row r="375" spans="1:16" ht="25.5">
      <c r="A375" t="s">
        <v>50</v>
      </c>
      <c s="34" t="s">
        <v>3039</v>
      </c>
      <c s="34" t="s">
        <v>3818</v>
      </c>
      <c s="35" t="s">
        <v>5</v>
      </c>
      <c s="6" t="s">
        <v>3819</v>
      </c>
      <c s="36" t="s">
        <v>147</v>
      </c>
      <c s="37">
        <v>196</v>
      </c>
      <c s="36">
        <v>0</v>
      </c>
      <c s="36">
        <f>ROUND(G375*H375,6)</f>
      </c>
      <c r="L375" s="38">
        <v>0</v>
      </c>
      <c s="32">
        <f>ROUND(ROUND(L375,2)*ROUND(G375,3),2)</f>
      </c>
      <c s="36" t="s">
        <v>55</v>
      </c>
      <c>
        <f>(M375*21)/100</f>
      </c>
      <c t="s">
        <v>28</v>
      </c>
    </row>
    <row r="376" spans="1:5" ht="25.5">
      <c r="A376" s="35" t="s">
        <v>56</v>
      </c>
      <c r="E376" s="39" t="s">
        <v>3819</v>
      </c>
    </row>
    <row r="377" spans="1:5" ht="12.75">
      <c r="A377" s="35" t="s">
        <v>57</v>
      </c>
      <c r="E377" s="40" t="s">
        <v>5</v>
      </c>
    </row>
    <row r="378" spans="1:5" ht="12.75">
      <c r="A378" t="s">
        <v>59</v>
      </c>
      <c r="E378" s="39" t="s">
        <v>5</v>
      </c>
    </row>
    <row r="379" spans="1:16" ht="25.5">
      <c r="A379" t="s">
        <v>50</v>
      </c>
      <c s="34" t="s">
        <v>3042</v>
      </c>
      <c s="34" t="s">
        <v>3820</v>
      </c>
      <c s="35" t="s">
        <v>5</v>
      </c>
      <c s="6" t="s">
        <v>3821</v>
      </c>
      <c s="36" t="s">
        <v>147</v>
      </c>
      <c s="37">
        <v>269</v>
      </c>
      <c s="36">
        <v>0</v>
      </c>
      <c s="36">
        <f>ROUND(G379*H379,6)</f>
      </c>
      <c r="L379" s="38">
        <v>0</v>
      </c>
      <c s="32">
        <f>ROUND(ROUND(L379,2)*ROUND(G379,3),2)</f>
      </c>
      <c s="36" t="s">
        <v>55</v>
      </c>
      <c>
        <f>(M379*21)/100</f>
      </c>
      <c t="s">
        <v>28</v>
      </c>
    </row>
    <row r="380" spans="1:5" ht="25.5">
      <c r="A380" s="35" t="s">
        <v>56</v>
      </c>
      <c r="E380" s="39" t="s">
        <v>3821</v>
      </c>
    </row>
    <row r="381" spans="1:5" ht="12.75">
      <c r="A381" s="35" t="s">
        <v>57</v>
      </c>
      <c r="E381" s="40" t="s">
        <v>5</v>
      </c>
    </row>
    <row r="382" spans="1:5" ht="12.75">
      <c r="A382" t="s">
        <v>59</v>
      </c>
      <c r="E382" s="39" t="s">
        <v>5</v>
      </c>
    </row>
    <row r="383" spans="1:16" ht="25.5">
      <c r="A383" t="s">
        <v>50</v>
      </c>
      <c s="34" t="s">
        <v>1902</v>
      </c>
      <c s="34" t="s">
        <v>3822</v>
      </c>
      <c s="35" t="s">
        <v>5</v>
      </c>
      <c s="6" t="s">
        <v>3823</v>
      </c>
      <c s="36" t="s">
        <v>147</v>
      </c>
      <c s="37">
        <v>980</v>
      </c>
      <c s="36">
        <v>0</v>
      </c>
      <c s="36">
        <f>ROUND(G383*H383,6)</f>
      </c>
      <c r="L383" s="38">
        <v>0</v>
      </c>
      <c s="32">
        <f>ROUND(ROUND(L383,2)*ROUND(G383,3),2)</f>
      </c>
      <c s="36" t="s">
        <v>55</v>
      </c>
      <c>
        <f>(M383*21)/100</f>
      </c>
      <c t="s">
        <v>28</v>
      </c>
    </row>
    <row r="384" spans="1:5" ht="25.5">
      <c r="A384" s="35" t="s">
        <v>56</v>
      </c>
      <c r="E384" s="39" t="s">
        <v>3823</v>
      </c>
    </row>
    <row r="385" spans="1:5" ht="12.75">
      <c r="A385" s="35" t="s">
        <v>57</v>
      </c>
      <c r="E385" s="40" t="s">
        <v>5</v>
      </c>
    </row>
    <row r="386" spans="1:5" ht="12.75">
      <c r="A386" t="s">
        <v>59</v>
      </c>
      <c r="E386" s="39" t="s">
        <v>5</v>
      </c>
    </row>
    <row r="387" spans="1:16" ht="12.75">
      <c r="A387" t="s">
        <v>50</v>
      </c>
      <c s="34" t="s">
        <v>1906</v>
      </c>
      <c s="34" t="s">
        <v>3824</v>
      </c>
      <c s="35" t="s">
        <v>5</v>
      </c>
      <c s="6" t="s">
        <v>3825</v>
      </c>
      <c s="36" t="s">
        <v>147</v>
      </c>
      <c s="37">
        <v>30</v>
      </c>
      <c s="36">
        <v>0</v>
      </c>
      <c s="36">
        <f>ROUND(G387*H387,6)</f>
      </c>
      <c r="L387" s="38">
        <v>0</v>
      </c>
      <c s="32">
        <f>ROUND(ROUND(L387,2)*ROUND(G387,3),2)</f>
      </c>
      <c s="36" t="s">
        <v>55</v>
      </c>
      <c>
        <f>(M387*21)/100</f>
      </c>
      <c t="s">
        <v>28</v>
      </c>
    </row>
    <row r="388" spans="1:5" ht="12.75">
      <c r="A388" s="35" t="s">
        <v>56</v>
      </c>
      <c r="E388" s="39" t="s">
        <v>3825</v>
      </c>
    </row>
    <row r="389" spans="1:5" ht="12.75">
      <c r="A389" s="35" t="s">
        <v>57</v>
      </c>
      <c r="E389" s="40" t="s">
        <v>5</v>
      </c>
    </row>
    <row r="390" spans="1:5" ht="12.75">
      <c r="A390" t="s">
        <v>59</v>
      </c>
      <c r="E390" s="39" t="s">
        <v>5</v>
      </c>
    </row>
    <row r="391" spans="1:16" ht="12.75">
      <c r="A391" t="s">
        <v>50</v>
      </c>
      <c s="34" t="s">
        <v>1909</v>
      </c>
      <c s="34" t="s">
        <v>3826</v>
      </c>
      <c s="35" t="s">
        <v>5</v>
      </c>
      <c s="6" t="s">
        <v>3827</v>
      </c>
      <c s="36" t="s">
        <v>147</v>
      </c>
      <c s="37">
        <v>30</v>
      </c>
      <c s="36">
        <v>0</v>
      </c>
      <c s="36">
        <f>ROUND(G391*H391,6)</f>
      </c>
      <c r="L391" s="38">
        <v>0</v>
      </c>
      <c s="32">
        <f>ROUND(ROUND(L391,2)*ROUND(G391,3),2)</f>
      </c>
      <c s="36" t="s">
        <v>55</v>
      </c>
      <c>
        <f>(M391*21)/100</f>
      </c>
      <c t="s">
        <v>28</v>
      </c>
    </row>
    <row r="392" spans="1:5" ht="12.75">
      <c r="A392" s="35" t="s">
        <v>56</v>
      </c>
      <c r="E392" s="39" t="s">
        <v>3827</v>
      </c>
    </row>
    <row r="393" spans="1:5" ht="12.75">
      <c r="A393" s="35" t="s">
        <v>57</v>
      </c>
      <c r="E393" s="40" t="s">
        <v>5</v>
      </c>
    </row>
    <row r="394" spans="1:5" ht="12.75">
      <c r="A394" t="s">
        <v>59</v>
      </c>
      <c r="E394" s="39" t="s">
        <v>5</v>
      </c>
    </row>
    <row r="395" spans="1:16" ht="12.75">
      <c r="A395" t="s">
        <v>50</v>
      </c>
      <c s="34" t="s">
        <v>1912</v>
      </c>
      <c s="34" t="s">
        <v>3828</v>
      </c>
      <c s="35" t="s">
        <v>5</v>
      </c>
      <c s="6" t="s">
        <v>3829</v>
      </c>
      <c s="36" t="s">
        <v>147</v>
      </c>
      <c s="37">
        <v>5</v>
      </c>
      <c s="36">
        <v>0</v>
      </c>
      <c s="36">
        <f>ROUND(G395*H395,6)</f>
      </c>
      <c r="L395" s="38">
        <v>0</v>
      </c>
      <c s="32">
        <f>ROUND(ROUND(L395,2)*ROUND(G395,3),2)</f>
      </c>
      <c s="36" t="s">
        <v>55</v>
      </c>
      <c>
        <f>(M395*21)/100</f>
      </c>
      <c t="s">
        <v>28</v>
      </c>
    </row>
    <row r="396" spans="1:5" ht="12.75">
      <c r="A396" s="35" t="s">
        <v>56</v>
      </c>
      <c r="E396" s="39" t="s">
        <v>3829</v>
      </c>
    </row>
    <row r="397" spans="1:5" ht="12.75">
      <c r="A397" s="35" t="s">
        <v>57</v>
      </c>
      <c r="E397" s="40" t="s">
        <v>5</v>
      </c>
    </row>
    <row r="398" spans="1:5" ht="12.75">
      <c r="A398" t="s">
        <v>59</v>
      </c>
      <c r="E398" s="39" t="s">
        <v>5</v>
      </c>
    </row>
    <row r="399" spans="1:16" ht="12.75">
      <c r="A399" t="s">
        <v>50</v>
      </c>
      <c s="34" t="s">
        <v>1915</v>
      </c>
      <c s="34" t="s">
        <v>3830</v>
      </c>
      <c s="35" t="s">
        <v>5</v>
      </c>
      <c s="6" t="s">
        <v>3831</v>
      </c>
      <c s="36" t="s">
        <v>147</v>
      </c>
      <c s="37">
        <v>800</v>
      </c>
      <c s="36">
        <v>0</v>
      </c>
      <c s="36">
        <f>ROUND(G399*H399,6)</f>
      </c>
      <c r="L399" s="38">
        <v>0</v>
      </c>
      <c s="32">
        <f>ROUND(ROUND(L399,2)*ROUND(G399,3),2)</f>
      </c>
      <c s="36" t="s">
        <v>55</v>
      </c>
      <c>
        <f>(M399*21)/100</f>
      </c>
      <c t="s">
        <v>28</v>
      </c>
    </row>
    <row r="400" spans="1:5" ht="12.75">
      <c r="A400" s="35" t="s">
        <v>56</v>
      </c>
      <c r="E400" s="39" t="s">
        <v>3831</v>
      </c>
    </row>
    <row r="401" spans="1:5" ht="12.75">
      <c r="A401" s="35" t="s">
        <v>57</v>
      </c>
      <c r="E401" s="40" t="s">
        <v>5</v>
      </c>
    </row>
    <row r="402" spans="1:5" ht="12.75">
      <c r="A402" t="s">
        <v>59</v>
      </c>
      <c r="E402" s="39" t="s">
        <v>5</v>
      </c>
    </row>
    <row r="403" spans="1:16" ht="12.75">
      <c r="A403" t="s">
        <v>50</v>
      </c>
      <c s="34" t="s">
        <v>1918</v>
      </c>
      <c s="34" t="s">
        <v>3832</v>
      </c>
      <c s="35" t="s">
        <v>5</v>
      </c>
      <c s="6" t="s">
        <v>3833</v>
      </c>
      <c s="36" t="s">
        <v>147</v>
      </c>
      <c s="37">
        <v>280</v>
      </c>
      <c s="36">
        <v>0</v>
      </c>
      <c s="36">
        <f>ROUND(G403*H403,6)</f>
      </c>
      <c r="L403" s="38">
        <v>0</v>
      </c>
      <c s="32">
        <f>ROUND(ROUND(L403,2)*ROUND(G403,3),2)</f>
      </c>
      <c s="36" t="s">
        <v>55</v>
      </c>
      <c>
        <f>(M403*21)/100</f>
      </c>
      <c t="s">
        <v>28</v>
      </c>
    </row>
    <row r="404" spans="1:5" ht="12.75">
      <c r="A404" s="35" t="s">
        <v>56</v>
      </c>
      <c r="E404" s="39" t="s">
        <v>3833</v>
      </c>
    </row>
    <row r="405" spans="1:5" ht="12.75">
      <c r="A405" s="35" t="s">
        <v>57</v>
      </c>
      <c r="E405" s="40" t="s">
        <v>5</v>
      </c>
    </row>
    <row r="406" spans="1:5" ht="12.75">
      <c r="A406" t="s">
        <v>59</v>
      </c>
      <c r="E406" s="39" t="s">
        <v>5</v>
      </c>
    </row>
    <row r="407" spans="1:16" ht="12.75">
      <c r="A407" t="s">
        <v>50</v>
      </c>
      <c s="34" t="s">
        <v>1921</v>
      </c>
      <c s="34" t="s">
        <v>3834</v>
      </c>
      <c s="35" t="s">
        <v>5</v>
      </c>
      <c s="6" t="s">
        <v>3835</v>
      </c>
      <c s="36" t="s">
        <v>147</v>
      </c>
      <c s="37">
        <v>20</v>
      </c>
      <c s="36">
        <v>0</v>
      </c>
      <c s="36">
        <f>ROUND(G407*H407,6)</f>
      </c>
      <c r="L407" s="38">
        <v>0</v>
      </c>
      <c s="32">
        <f>ROUND(ROUND(L407,2)*ROUND(G407,3),2)</f>
      </c>
      <c s="36" t="s">
        <v>55</v>
      </c>
      <c>
        <f>(M407*21)/100</f>
      </c>
      <c t="s">
        <v>28</v>
      </c>
    </row>
    <row r="408" spans="1:5" ht="12.75">
      <c r="A408" s="35" t="s">
        <v>56</v>
      </c>
      <c r="E408" s="39" t="s">
        <v>3835</v>
      </c>
    </row>
    <row r="409" spans="1:5" ht="12.75">
      <c r="A409" s="35" t="s">
        <v>57</v>
      </c>
      <c r="E409" s="40" t="s">
        <v>5</v>
      </c>
    </row>
    <row r="410" spans="1:5" ht="12.75">
      <c r="A410" t="s">
        <v>59</v>
      </c>
      <c r="E410" s="39" t="s">
        <v>5</v>
      </c>
    </row>
    <row r="411" spans="1:16" ht="12.75">
      <c r="A411" t="s">
        <v>50</v>
      </c>
      <c s="34" t="s">
        <v>1924</v>
      </c>
      <c s="34" t="s">
        <v>3836</v>
      </c>
      <c s="35" t="s">
        <v>5</v>
      </c>
      <c s="6" t="s">
        <v>3837</v>
      </c>
      <c s="36" t="s">
        <v>147</v>
      </c>
      <c s="37">
        <v>45</v>
      </c>
      <c s="36">
        <v>0</v>
      </c>
      <c s="36">
        <f>ROUND(G411*H411,6)</f>
      </c>
      <c r="L411" s="38">
        <v>0</v>
      </c>
      <c s="32">
        <f>ROUND(ROUND(L411,2)*ROUND(G411,3),2)</f>
      </c>
      <c s="36" t="s">
        <v>55</v>
      </c>
      <c>
        <f>(M411*21)/100</f>
      </c>
      <c t="s">
        <v>28</v>
      </c>
    </row>
    <row r="412" spans="1:5" ht="12.75">
      <c r="A412" s="35" t="s">
        <v>56</v>
      </c>
      <c r="E412" s="39" t="s">
        <v>3837</v>
      </c>
    </row>
    <row r="413" spans="1:5" ht="12.75">
      <c r="A413" s="35" t="s">
        <v>57</v>
      </c>
      <c r="E413" s="40" t="s">
        <v>5</v>
      </c>
    </row>
    <row r="414" spans="1:5" ht="12.75">
      <c r="A414" t="s">
        <v>59</v>
      </c>
      <c r="E414" s="39" t="s">
        <v>5</v>
      </c>
    </row>
    <row r="415" spans="1:16" ht="12.75">
      <c r="A415" t="s">
        <v>50</v>
      </c>
      <c s="34" t="s">
        <v>1927</v>
      </c>
      <c s="34" t="s">
        <v>3838</v>
      </c>
      <c s="35" t="s">
        <v>5</v>
      </c>
      <c s="6" t="s">
        <v>3839</v>
      </c>
      <c s="36" t="s">
        <v>244</v>
      </c>
      <c s="37">
        <v>5750</v>
      </c>
      <c s="36">
        <v>0</v>
      </c>
      <c s="36">
        <f>ROUND(G415*H415,6)</f>
      </c>
      <c r="L415" s="38">
        <v>0</v>
      </c>
      <c s="32">
        <f>ROUND(ROUND(L415,2)*ROUND(G415,3),2)</f>
      </c>
      <c s="36" t="s">
        <v>55</v>
      </c>
      <c>
        <f>(M415*21)/100</f>
      </c>
      <c t="s">
        <v>28</v>
      </c>
    </row>
    <row r="416" spans="1:5" ht="12.75">
      <c r="A416" s="35" t="s">
        <v>56</v>
      </c>
      <c r="E416" s="39" t="s">
        <v>3839</v>
      </c>
    </row>
    <row r="417" spans="1:5" ht="12.75">
      <c r="A417" s="35" t="s">
        <v>57</v>
      </c>
      <c r="E417" s="40" t="s">
        <v>5</v>
      </c>
    </row>
    <row r="418" spans="1:5" ht="25.5">
      <c r="A418" t="s">
        <v>59</v>
      </c>
      <c r="E418" s="39" t="s">
        <v>3840</v>
      </c>
    </row>
    <row r="419" spans="1:16" ht="12.75">
      <c r="A419" t="s">
        <v>50</v>
      </c>
      <c s="34" t="s">
        <v>1930</v>
      </c>
      <c s="34" t="s">
        <v>3841</v>
      </c>
      <c s="35" t="s">
        <v>5</v>
      </c>
      <c s="6" t="s">
        <v>3842</v>
      </c>
      <c s="36" t="s">
        <v>244</v>
      </c>
      <c s="37">
        <v>106</v>
      </c>
      <c s="36">
        <v>0</v>
      </c>
      <c s="36">
        <f>ROUND(G419*H419,6)</f>
      </c>
      <c r="L419" s="38">
        <v>0</v>
      </c>
      <c s="32">
        <f>ROUND(ROUND(L419,2)*ROUND(G419,3),2)</f>
      </c>
      <c s="36" t="s">
        <v>55</v>
      </c>
      <c>
        <f>(M419*21)/100</f>
      </c>
      <c t="s">
        <v>28</v>
      </c>
    </row>
    <row r="420" spans="1:5" ht="12.75">
      <c r="A420" s="35" t="s">
        <v>56</v>
      </c>
      <c r="E420" s="39" t="s">
        <v>3842</v>
      </c>
    </row>
    <row r="421" spans="1:5" ht="12.75">
      <c r="A421" s="35" t="s">
        <v>57</v>
      </c>
      <c r="E421" s="40" t="s">
        <v>5</v>
      </c>
    </row>
    <row r="422" spans="1:5" ht="12.75">
      <c r="A422" t="s">
        <v>59</v>
      </c>
      <c r="E422" s="39" t="s">
        <v>5</v>
      </c>
    </row>
    <row r="423" spans="1:16" ht="12.75">
      <c r="A423" t="s">
        <v>50</v>
      </c>
      <c s="34" t="s">
        <v>1933</v>
      </c>
      <c s="34" t="s">
        <v>3843</v>
      </c>
      <c s="35" t="s">
        <v>5</v>
      </c>
      <c s="6" t="s">
        <v>3844</v>
      </c>
      <c s="36" t="s">
        <v>244</v>
      </c>
      <c s="37">
        <v>12</v>
      </c>
      <c s="36">
        <v>0</v>
      </c>
      <c s="36">
        <f>ROUND(G423*H423,6)</f>
      </c>
      <c r="L423" s="38">
        <v>0</v>
      </c>
      <c s="32">
        <f>ROUND(ROUND(L423,2)*ROUND(G423,3),2)</f>
      </c>
      <c s="36" t="s">
        <v>55</v>
      </c>
      <c>
        <f>(M423*21)/100</f>
      </c>
      <c t="s">
        <v>28</v>
      </c>
    </row>
    <row r="424" spans="1:5" ht="12.75">
      <c r="A424" s="35" t="s">
        <v>56</v>
      </c>
      <c r="E424" s="39" t="s">
        <v>3844</v>
      </c>
    </row>
    <row r="425" spans="1:5" ht="12.75">
      <c r="A425" s="35" t="s">
        <v>57</v>
      </c>
      <c r="E425" s="40" t="s">
        <v>5</v>
      </c>
    </row>
    <row r="426" spans="1:5" ht="12.75">
      <c r="A426" t="s">
        <v>59</v>
      </c>
      <c r="E426" s="39" t="s">
        <v>5</v>
      </c>
    </row>
    <row r="427" spans="1:16" ht="12.75">
      <c r="A427" t="s">
        <v>50</v>
      </c>
      <c s="34" t="s">
        <v>1936</v>
      </c>
      <c s="34" t="s">
        <v>3845</v>
      </c>
      <c s="35" t="s">
        <v>5</v>
      </c>
      <c s="6" t="s">
        <v>3846</v>
      </c>
      <c s="36" t="s">
        <v>2857</v>
      </c>
      <c s="37">
        <v>1</v>
      </c>
      <c s="36">
        <v>0</v>
      </c>
      <c s="36">
        <f>ROUND(G427*H427,6)</f>
      </c>
      <c r="L427" s="38">
        <v>0</v>
      </c>
      <c s="32">
        <f>ROUND(ROUND(L427,2)*ROUND(G427,3),2)</f>
      </c>
      <c s="36" t="s">
        <v>55</v>
      </c>
      <c>
        <f>(M427*21)/100</f>
      </c>
      <c t="s">
        <v>28</v>
      </c>
    </row>
    <row r="428" spans="1:5" ht="12.75">
      <c r="A428" s="35" t="s">
        <v>56</v>
      </c>
      <c r="E428" s="39" t="s">
        <v>3846</v>
      </c>
    </row>
    <row r="429" spans="1:5" ht="12.75">
      <c r="A429" s="35" t="s">
        <v>57</v>
      </c>
      <c r="E429" s="40" t="s">
        <v>5</v>
      </c>
    </row>
    <row r="430" spans="1:5" ht="12.75">
      <c r="A430" t="s">
        <v>59</v>
      </c>
      <c r="E430" s="39" t="s">
        <v>3847</v>
      </c>
    </row>
    <row r="431" spans="1:13" ht="12.75">
      <c r="A431" t="s">
        <v>47</v>
      </c>
      <c r="C431" s="31" t="s">
        <v>3848</v>
      </c>
      <c r="E431" s="33" t="s">
        <v>3849</v>
      </c>
      <c r="J431" s="32">
        <f>0</f>
      </c>
      <c s="32">
        <f>0</f>
      </c>
      <c s="32">
        <f>0+L432+L436+L440+L444+L448+L452+L456</f>
      </c>
      <c s="32">
        <f>0+M432+M436+M440+M444+M448+M452+M456</f>
      </c>
    </row>
    <row r="432" spans="1:16" ht="12.75">
      <c r="A432" t="s">
        <v>50</v>
      </c>
      <c s="34" t="s">
        <v>1939</v>
      </c>
      <c s="34" t="s">
        <v>3850</v>
      </c>
      <c s="35" t="s">
        <v>5</v>
      </c>
      <c s="6" t="s">
        <v>3851</v>
      </c>
      <c s="36" t="s">
        <v>147</v>
      </c>
      <c s="37">
        <v>470</v>
      </c>
      <c s="36">
        <v>0</v>
      </c>
      <c s="36">
        <f>ROUND(G432*H432,6)</f>
      </c>
      <c r="L432" s="38">
        <v>0</v>
      </c>
      <c s="32">
        <f>ROUND(ROUND(L432,2)*ROUND(G432,3),2)</f>
      </c>
      <c s="36" t="s">
        <v>55</v>
      </c>
      <c>
        <f>(M432*21)/100</f>
      </c>
      <c t="s">
        <v>28</v>
      </c>
    </row>
    <row r="433" spans="1:5" ht="12.75">
      <c r="A433" s="35" t="s">
        <v>56</v>
      </c>
      <c r="E433" s="39" t="s">
        <v>3851</v>
      </c>
    </row>
    <row r="434" spans="1:5" ht="12.75">
      <c r="A434" s="35" t="s">
        <v>57</v>
      </c>
      <c r="E434" s="40" t="s">
        <v>5</v>
      </c>
    </row>
    <row r="435" spans="1:5" ht="12.75">
      <c r="A435" t="s">
        <v>59</v>
      </c>
      <c r="E435" s="39" t="s">
        <v>5</v>
      </c>
    </row>
    <row r="436" spans="1:16" ht="12.75">
      <c r="A436" t="s">
        <v>50</v>
      </c>
      <c s="34" t="s">
        <v>1942</v>
      </c>
      <c s="34" t="s">
        <v>3852</v>
      </c>
      <c s="35" t="s">
        <v>5</v>
      </c>
      <c s="6" t="s">
        <v>3853</v>
      </c>
      <c s="36" t="s">
        <v>147</v>
      </c>
      <c s="37">
        <v>60</v>
      </c>
      <c s="36">
        <v>0</v>
      </c>
      <c s="36">
        <f>ROUND(G436*H436,6)</f>
      </c>
      <c r="L436" s="38">
        <v>0</v>
      </c>
      <c s="32">
        <f>ROUND(ROUND(L436,2)*ROUND(G436,3),2)</f>
      </c>
      <c s="36" t="s">
        <v>55</v>
      </c>
      <c>
        <f>(M436*21)/100</f>
      </c>
      <c t="s">
        <v>28</v>
      </c>
    </row>
    <row r="437" spans="1:5" ht="12.75">
      <c r="A437" s="35" t="s">
        <v>56</v>
      </c>
      <c r="E437" s="39" t="s">
        <v>3853</v>
      </c>
    </row>
    <row r="438" spans="1:5" ht="12.75">
      <c r="A438" s="35" t="s">
        <v>57</v>
      </c>
      <c r="E438" s="40" t="s">
        <v>5</v>
      </c>
    </row>
    <row r="439" spans="1:5" ht="12.75">
      <c r="A439" t="s">
        <v>59</v>
      </c>
      <c r="E439" s="39" t="s">
        <v>5</v>
      </c>
    </row>
    <row r="440" spans="1:16" ht="12.75">
      <c r="A440" t="s">
        <v>50</v>
      </c>
      <c s="34" t="s">
        <v>1945</v>
      </c>
      <c s="34" t="s">
        <v>3854</v>
      </c>
      <c s="35" t="s">
        <v>5</v>
      </c>
      <c s="6" t="s">
        <v>3855</v>
      </c>
      <c s="36" t="s">
        <v>244</v>
      </c>
      <c s="37">
        <v>36</v>
      </c>
      <c s="36">
        <v>0</v>
      </c>
      <c s="36">
        <f>ROUND(G440*H440,6)</f>
      </c>
      <c r="L440" s="38">
        <v>0</v>
      </c>
      <c s="32">
        <f>ROUND(ROUND(L440,2)*ROUND(G440,3),2)</f>
      </c>
      <c s="36" t="s">
        <v>55</v>
      </c>
      <c>
        <f>(M440*21)/100</f>
      </c>
      <c t="s">
        <v>28</v>
      </c>
    </row>
    <row r="441" spans="1:5" ht="12.75">
      <c r="A441" s="35" t="s">
        <v>56</v>
      </c>
      <c r="E441" s="39" t="s">
        <v>3855</v>
      </c>
    </row>
    <row r="442" spans="1:5" ht="12.75">
      <c r="A442" s="35" t="s">
        <v>57</v>
      </c>
      <c r="E442" s="40" t="s">
        <v>3856</v>
      </c>
    </row>
    <row r="443" spans="1:5" ht="12.75">
      <c r="A443" t="s">
        <v>59</v>
      </c>
      <c r="E443" s="39" t="s">
        <v>5</v>
      </c>
    </row>
    <row r="444" spans="1:16" ht="12.75">
      <c r="A444" t="s">
        <v>50</v>
      </c>
      <c s="34" t="s">
        <v>1948</v>
      </c>
      <c s="34" t="s">
        <v>3857</v>
      </c>
      <c s="35" t="s">
        <v>5</v>
      </c>
      <c s="6" t="s">
        <v>3858</v>
      </c>
      <c s="36" t="s">
        <v>244</v>
      </c>
      <c s="37">
        <v>19</v>
      </c>
      <c s="36">
        <v>0</v>
      </c>
      <c s="36">
        <f>ROUND(G444*H444,6)</f>
      </c>
      <c r="L444" s="38">
        <v>0</v>
      </c>
      <c s="32">
        <f>ROUND(ROUND(L444,2)*ROUND(G444,3),2)</f>
      </c>
      <c s="36" t="s">
        <v>55</v>
      </c>
      <c>
        <f>(M444*21)/100</f>
      </c>
      <c t="s">
        <v>28</v>
      </c>
    </row>
    <row r="445" spans="1:5" ht="12.75">
      <c r="A445" s="35" t="s">
        <v>56</v>
      </c>
      <c r="E445" s="39" t="s">
        <v>3858</v>
      </c>
    </row>
    <row r="446" spans="1:5" ht="12.75">
      <c r="A446" s="35" t="s">
        <v>57</v>
      </c>
      <c r="E446" s="40" t="s">
        <v>3859</v>
      </c>
    </row>
    <row r="447" spans="1:5" ht="12.75">
      <c r="A447" t="s">
        <v>59</v>
      </c>
      <c r="E447" s="39" t="s">
        <v>5</v>
      </c>
    </row>
    <row r="448" spans="1:16" ht="12.75">
      <c r="A448" t="s">
        <v>50</v>
      </c>
      <c s="34" t="s">
        <v>1951</v>
      </c>
      <c s="34" t="s">
        <v>3860</v>
      </c>
      <c s="35" t="s">
        <v>5</v>
      </c>
      <c s="6" t="s">
        <v>3861</v>
      </c>
      <c s="36" t="s">
        <v>244</v>
      </c>
      <c s="37">
        <v>18</v>
      </c>
      <c s="36">
        <v>0</v>
      </c>
      <c s="36">
        <f>ROUND(G448*H448,6)</f>
      </c>
      <c r="L448" s="38">
        <v>0</v>
      </c>
      <c s="32">
        <f>ROUND(ROUND(L448,2)*ROUND(G448,3),2)</f>
      </c>
      <c s="36" t="s">
        <v>55</v>
      </c>
      <c>
        <f>(M448*21)/100</f>
      </c>
      <c t="s">
        <v>28</v>
      </c>
    </row>
    <row r="449" spans="1:5" ht="12.75">
      <c r="A449" s="35" t="s">
        <v>56</v>
      </c>
      <c r="E449" s="39" t="s">
        <v>3861</v>
      </c>
    </row>
    <row r="450" spans="1:5" ht="12.75">
      <c r="A450" s="35" t="s">
        <v>57</v>
      </c>
      <c r="E450" s="40" t="s">
        <v>5</v>
      </c>
    </row>
    <row r="451" spans="1:5" ht="12.75">
      <c r="A451" t="s">
        <v>59</v>
      </c>
      <c r="E451" s="39" t="s">
        <v>5</v>
      </c>
    </row>
    <row r="452" spans="1:16" ht="12.75">
      <c r="A452" t="s">
        <v>50</v>
      </c>
      <c s="34" t="s">
        <v>1954</v>
      </c>
      <c s="34" t="s">
        <v>3862</v>
      </c>
      <c s="35" t="s">
        <v>5</v>
      </c>
      <c s="6" t="s">
        <v>3863</v>
      </c>
      <c s="36" t="s">
        <v>244</v>
      </c>
      <c s="37">
        <v>18</v>
      </c>
      <c s="36">
        <v>0</v>
      </c>
      <c s="36">
        <f>ROUND(G452*H452,6)</f>
      </c>
      <c r="L452" s="38">
        <v>0</v>
      </c>
      <c s="32">
        <f>ROUND(ROUND(L452,2)*ROUND(G452,3),2)</f>
      </c>
      <c s="36" t="s">
        <v>55</v>
      </c>
      <c>
        <f>(M452*21)/100</f>
      </c>
      <c t="s">
        <v>28</v>
      </c>
    </row>
    <row r="453" spans="1:5" ht="12.75">
      <c r="A453" s="35" t="s">
        <v>56</v>
      </c>
      <c r="E453" s="39" t="s">
        <v>3863</v>
      </c>
    </row>
    <row r="454" spans="1:5" ht="12.75">
      <c r="A454" s="35" t="s">
        <v>57</v>
      </c>
      <c r="E454" s="40" t="s">
        <v>5</v>
      </c>
    </row>
    <row r="455" spans="1:5" ht="12.75">
      <c r="A455" t="s">
        <v>59</v>
      </c>
      <c r="E455" s="39" t="s">
        <v>5</v>
      </c>
    </row>
    <row r="456" spans="1:16" ht="12.75">
      <c r="A456" t="s">
        <v>50</v>
      </c>
      <c s="34" t="s">
        <v>1957</v>
      </c>
      <c s="34" t="s">
        <v>3864</v>
      </c>
      <c s="35" t="s">
        <v>5</v>
      </c>
      <c s="6" t="s">
        <v>3865</v>
      </c>
      <c s="36" t="s">
        <v>373</v>
      </c>
      <c s="37">
        <v>10</v>
      </c>
      <c s="36">
        <v>0</v>
      </c>
      <c s="36">
        <f>ROUND(G456*H456,6)</f>
      </c>
      <c r="L456" s="38">
        <v>0</v>
      </c>
      <c s="32">
        <f>ROUND(ROUND(L456,2)*ROUND(G456,3),2)</f>
      </c>
      <c s="36" t="s">
        <v>55</v>
      </c>
      <c>
        <f>(M456*21)/100</f>
      </c>
      <c t="s">
        <v>28</v>
      </c>
    </row>
    <row r="457" spans="1:5" ht="12.75">
      <c r="A457" s="35" t="s">
        <v>56</v>
      </c>
      <c r="E457" s="39" t="s">
        <v>3865</v>
      </c>
    </row>
    <row r="458" spans="1:5" ht="12.75">
      <c r="A458" s="35" t="s">
        <v>57</v>
      </c>
      <c r="E458" s="40" t="s">
        <v>5</v>
      </c>
    </row>
    <row r="459" spans="1:5" ht="38.25">
      <c r="A459" t="s">
        <v>59</v>
      </c>
      <c r="E459" s="39" t="s">
        <v>3866</v>
      </c>
    </row>
    <row r="460" spans="1:13" ht="12.75">
      <c r="A460" t="s">
        <v>47</v>
      </c>
      <c r="C460" s="31" t="s">
        <v>3867</v>
      </c>
      <c r="E460" s="33" t="s">
        <v>3868</v>
      </c>
      <c r="J460" s="32">
        <f>0</f>
      </c>
      <c s="32">
        <f>0</f>
      </c>
      <c s="32">
        <f>0+L461+L465+L469+L473+L477+L481+L485+L489+L493</f>
      </c>
      <c s="32">
        <f>0+M461+M465+M469+M473+M477+M481+M485+M489+M493</f>
      </c>
    </row>
    <row r="461" spans="1:16" ht="12.75">
      <c r="A461" t="s">
        <v>50</v>
      </c>
      <c s="34" t="s">
        <v>1960</v>
      </c>
      <c s="34" t="s">
        <v>3869</v>
      </c>
      <c s="35" t="s">
        <v>5</v>
      </c>
      <c s="6" t="s">
        <v>3870</v>
      </c>
      <c s="36" t="s">
        <v>147</v>
      </c>
      <c s="37">
        <v>700</v>
      </c>
      <c s="36">
        <v>0</v>
      </c>
      <c s="36">
        <f>ROUND(G461*H461,6)</f>
      </c>
      <c r="L461" s="38">
        <v>0</v>
      </c>
      <c s="32">
        <f>ROUND(ROUND(L461,2)*ROUND(G461,3),2)</f>
      </c>
      <c s="36" t="s">
        <v>55</v>
      </c>
      <c>
        <f>(M461*21)/100</f>
      </c>
      <c t="s">
        <v>28</v>
      </c>
    </row>
    <row r="462" spans="1:5" ht="12.75">
      <c r="A462" s="35" t="s">
        <v>56</v>
      </c>
      <c r="E462" s="39" t="s">
        <v>3870</v>
      </c>
    </row>
    <row r="463" spans="1:5" ht="12.75">
      <c r="A463" s="35" t="s">
        <v>57</v>
      </c>
      <c r="E463" s="40" t="s">
        <v>3871</v>
      </c>
    </row>
    <row r="464" spans="1:5" ht="12.75">
      <c r="A464" t="s">
        <v>59</v>
      </c>
      <c r="E464" s="39" t="s">
        <v>5</v>
      </c>
    </row>
    <row r="465" spans="1:16" ht="12.75">
      <c r="A465" t="s">
        <v>50</v>
      </c>
      <c s="34" t="s">
        <v>1963</v>
      </c>
      <c s="34" t="s">
        <v>3872</v>
      </c>
      <c s="35" t="s">
        <v>5</v>
      </c>
      <c s="6" t="s">
        <v>3873</v>
      </c>
      <c s="36" t="s">
        <v>244</v>
      </c>
      <c s="37">
        <v>143</v>
      </c>
      <c s="36">
        <v>0</v>
      </c>
      <c s="36">
        <f>ROUND(G465*H465,6)</f>
      </c>
      <c r="L465" s="38">
        <v>0</v>
      </c>
      <c s="32">
        <f>ROUND(ROUND(L465,2)*ROUND(G465,3),2)</f>
      </c>
      <c s="36" t="s">
        <v>55</v>
      </c>
      <c>
        <f>(M465*21)/100</f>
      </c>
      <c t="s">
        <v>28</v>
      </c>
    </row>
    <row r="466" spans="1:5" ht="12.75">
      <c r="A466" s="35" t="s">
        <v>56</v>
      </c>
      <c r="E466" s="39" t="s">
        <v>3873</v>
      </c>
    </row>
    <row r="467" spans="1:5" ht="12.75">
      <c r="A467" s="35" t="s">
        <v>57</v>
      </c>
      <c r="E467" s="40" t="s">
        <v>5</v>
      </c>
    </row>
    <row r="468" spans="1:5" ht="12.75">
      <c r="A468" t="s">
        <v>59</v>
      </c>
      <c r="E468" s="39" t="s">
        <v>5</v>
      </c>
    </row>
    <row r="469" spans="1:16" ht="12.75">
      <c r="A469" t="s">
        <v>50</v>
      </c>
      <c s="34" t="s">
        <v>1966</v>
      </c>
      <c s="34" t="s">
        <v>3874</v>
      </c>
      <c s="35" t="s">
        <v>5</v>
      </c>
      <c s="6" t="s">
        <v>3875</v>
      </c>
      <c s="36" t="s">
        <v>244</v>
      </c>
      <c s="37">
        <v>35</v>
      </c>
      <c s="36">
        <v>0</v>
      </c>
      <c s="36">
        <f>ROUND(G469*H469,6)</f>
      </c>
      <c r="L469" s="38">
        <v>0</v>
      </c>
      <c s="32">
        <f>ROUND(ROUND(L469,2)*ROUND(G469,3),2)</f>
      </c>
      <c s="36" t="s">
        <v>55</v>
      </c>
      <c>
        <f>(M469*21)/100</f>
      </c>
      <c t="s">
        <v>28</v>
      </c>
    </row>
    <row r="470" spans="1:5" ht="12.75">
      <c r="A470" s="35" t="s">
        <v>56</v>
      </c>
      <c r="E470" s="39" t="s">
        <v>3875</v>
      </c>
    </row>
    <row r="471" spans="1:5" ht="12.75">
      <c r="A471" s="35" t="s">
        <v>57</v>
      </c>
      <c r="E471" s="40" t="s">
        <v>5</v>
      </c>
    </row>
    <row r="472" spans="1:5" ht="12.75">
      <c r="A472" t="s">
        <v>59</v>
      </c>
      <c r="E472" s="39" t="s">
        <v>5</v>
      </c>
    </row>
    <row r="473" spans="1:16" ht="12.75">
      <c r="A473" t="s">
        <v>50</v>
      </c>
      <c s="34" t="s">
        <v>1969</v>
      </c>
      <c s="34" t="s">
        <v>3876</v>
      </c>
      <c s="35" t="s">
        <v>5</v>
      </c>
      <c s="6" t="s">
        <v>3877</v>
      </c>
      <c s="36" t="s">
        <v>244</v>
      </c>
      <c s="37">
        <v>5</v>
      </c>
      <c s="36">
        <v>0</v>
      </c>
      <c s="36">
        <f>ROUND(G473*H473,6)</f>
      </c>
      <c r="L473" s="38">
        <v>0</v>
      </c>
      <c s="32">
        <f>ROUND(ROUND(L473,2)*ROUND(G473,3),2)</f>
      </c>
      <c s="36" t="s">
        <v>55</v>
      </c>
      <c>
        <f>(M473*21)/100</f>
      </c>
      <c t="s">
        <v>28</v>
      </c>
    </row>
    <row r="474" spans="1:5" ht="12.75">
      <c r="A474" s="35" t="s">
        <v>56</v>
      </c>
      <c r="E474" s="39" t="s">
        <v>3877</v>
      </c>
    </row>
    <row r="475" spans="1:5" ht="12.75">
      <c r="A475" s="35" t="s">
        <v>57</v>
      </c>
      <c r="E475" s="40" t="s">
        <v>5</v>
      </c>
    </row>
    <row r="476" spans="1:5" ht="12.75">
      <c r="A476" t="s">
        <v>59</v>
      </c>
      <c r="E476" s="39" t="s">
        <v>5</v>
      </c>
    </row>
    <row r="477" spans="1:16" ht="12.75">
      <c r="A477" t="s">
        <v>50</v>
      </c>
      <c s="34" t="s">
        <v>1972</v>
      </c>
      <c s="34" t="s">
        <v>3878</v>
      </c>
      <c s="35" t="s">
        <v>5</v>
      </c>
      <c s="6" t="s">
        <v>3879</v>
      </c>
      <c s="36" t="s">
        <v>244</v>
      </c>
      <c s="37">
        <v>18</v>
      </c>
      <c s="36">
        <v>0</v>
      </c>
      <c s="36">
        <f>ROUND(G477*H477,6)</f>
      </c>
      <c r="L477" s="38">
        <v>0</v>
      </c>
      <c s="32">
        <f>ROUND(ROUND(L477,2)*ROUND(G477,3),2)</f>
      </c>
      <c s="36" t="s">
        <v>55</v>
      </c>
      <c>
        <f>(M477*21)/100</f>
      </c>
      <c t="s">
        <v>28</v>
      </c>
    </row>
    <row r="478" spans="1:5" ht="12.75">
      <c r="A478" s="35" t="s">
        <v>56</v>
      </c>
      <c r="E478" s="39" t="s">
        <v>3879</v>
      </c>
    </row>
    <row r="479" spans="1:5" ht="12.75">
      <c r="A479" s="35" t="s">
        <v>57</v>
      </c>
      <c r="E479" s="40" t="s">
        <v>5</v>
      </c>
    </row>
    <row r="480" spans="1:5" ht="12.75">
      <c r="A480" t="s">
        <v>59</v>
      </c>
      <c r="E480" s="39" t="s">
        <v>5</v>
      </c>
    </row>
    <row r="481" spans="1:16" ht="12.75">
      <c r="A481" t="s">
        <v>50</v>
      </c>
      <c s="34" t="s">
        <v>1975</v>
      </c>
      <c s="34" t="s">
        <v>3880</v>
      </c>
      <c s="35" t="s">
        <v>5</v>
      </c>
      <c s="6" t="s">
        <v>3881</v>
      </c>
      <c s="36" t="s">
        <v>244</v>
      </c>
      <c s="37">
        <v>550</v>
      </c>
      <c s="36">
        <v>0</v>
      </c>
      <c s="36">
        <f>ROUND(G481*H481,6)</f>
      </c>
      <c r="L481" s="38">
        <v>0</v>
      </c>
      <c s="32">
        <f>ROUND(ROUND(L481,2)*ROUND(G481,3),2)</f>
      </c>
      <c s="36" t="s">
        <v>55</v>
      </c>
      <c>
        <f>(M481*21)/100</f>
      </c>
      <c t="s">
        <v>28</v>
      </c>
    </row>
    <row r="482" spans="1:5" ht="12.75">
      <c r="A482" s="35" t="s">
        <v>56</v>
      </c>
      <c r="E482" s="39" t="s">
        <v>3881</v>
      </c>
    </row>
    <row r="483" spans="1:5" ht="12.75">
      <c r="A483" s="35" t="s">
        <v>57</v>
      </c>
      <c r="E483" s="40" t="s">
        <v>5</v>
      </c>
    </row>
    <row r="484" spans="1:5" ht="12.75">
      <c r="A484" t="s">
        <v>59</v>
      </c>
      <c r="E484" s="39" t="s">
        <v>5</v>
      </c>
    </row>
    <row r="485" spans="1:16" ht="12.75">
      <c r="A485" t="s">
        <v>50</v>
      </c>
      <c s="34" t="s">
        <v>1978</v>
      </c>
      <c s="34" t="s">
        <v>3882</v>
      </c>
      <c s="35" t="s">
        <v>5</v>
      </c>
      <c s="6" t="s">
        <v>3844</v>
      </c>
      <c s="36" t="s">
        <v>244</v>
      </c>
      <c s="37">
        <v>120</v>
      </c>
      <c s="36">
        <v>0</v>
      </c>
      <c s="36">
        <f>ROUND(G485*H485,6)</f>
      </c>
      <c r="L485" s="38">
        <v>0</v>
      </c>
      <c s="32">
        <f>ROUND(ROUND(L485,2)*ROUND(G485,3),2)</f>
      </c>
      <c s="36" t="s">
        <v>55</v>
      </c>
      <c>
        <f>(M485*21)/100</f>
      </c>
      <c t="s">
        <v>28</v>
      </c>
    </row>
    <row r="486" spans="1:5" ht="12.75">
      <c r="A486" s="35" t="s">
        <v>56</v>
      </c>
      <c r="E486" s="39" t="s">
        <v>3844</v>
      </c>
    </row>
    <row r="487" spans="1:5" ht="12.75">
      <c r="A487" s="35" t="s">
        <v>57</v>
      </c>
      <c r="E487" s="40" t="s">
        <v>5</v>
      </c>
    </row>
    <row r="488" spans="1:5" ht="12.75">
      <c r="A488" t="s">
        <v>59</v>
      </c>
      <c r="E488" s="39" t="s">
        <v>5</v>
      </c>
    </row>
    <row r="489" spans="1:16" ht="12.75">
      <c r="A489" t="s">
        <v>50</v>
      </c>
      <c s="34" t="s">
        <v>1981</v>
      </c>
      <c s="34" t="s">
        <v>3883</v>
      </c>
      <c s="35" t="s">
        <v>5</v>
      </c>
      <c s="6" t="s">
        <v>3884</v>
      </c>
      <c s="36" t="s">
        <v>244</v>
      </c>
      <c s="37">
        <v>18</v>
      </c>
      <c s="36">
        <v>0</v>
      </c>
      <c s="36">
        <f>ROUND(G489*H489,6)</f>
      </c>
      <c r="L489" s="38">
        <v>0</v>
      </c>
      <c s="32">
        <f>ROUND(ROUND(L489,2)*ROUND(G489,3),2)</f>
      </c>
      <c s="36" t="s">
        <v>55</v>
      </c>
      <c>
        <f>(M489*21)/100</f>
      </c>
      <c t="s">
        <v>28</v>
      </c>
    </row>
    <row r="490" spans="1:5" ht="12.75">
      <c r="A490" s="35" t="s">
        <v>56</v>
      </c>
      <c r="E490" s="39" t="s">
        <v>3884</v>
      </c>
    </row>
    <row r="491" spans="1:5" ht="12.75">
      <c r="A491" s="35" t="s">
        <v>57</v>
      </c>
      <c r="E491" s="40" t="s">
        <v>5</v>
      </c>
    </row>
    <row r="492" spans="1:5" ht="12.75">
      <c r="A492" t="s">
        <v>59</v>
      </c>
      <c r="E492" s="39" t="s">
        <v>5</v>
      </c>
    </row>
    <row r="493" spans="1:16" ht="12.75">
      <c r="A493" t="s">
        <v>50</v>
      </c>
      <c s="34" t="s">
        <v>1984</v>
      </c>
      <c s="34" t="s">
        <v>3885</v>
      </c>
      <c s="35" t="s">
        <v>5</v>
      </c>
      <c s="6" t="s">
        <v>3886</v>
      </c>
      <c s="36" t="s">
        <v>244</v>
      </c>
      <c s="37">
        <v>7</v>
      </c>
      <c s="36">
        <v>0</v>
      </c>
      <c s="36">
        <f>ROUND(G493*H493,6)</f>
      </c>
      <c r="L493" s="38">
        <v>0</v>
      </c>
      <c s="32">
        <f>ROUND(ROUND(L493,2)*ROUND(G493,3),2)</f>
      </c>
      <c s="36" t="s">
        <v>55</v>
      </c>
      <c>
        <f>(M493*21)/100</f>
      </c>
      <c t="s">
        <v>28</v>
      </c>
    </row>
    <row r="494" spans="1:5" ht="12.75">
      <c r="A494" s="35" t="s">
        <v>56</v>
      </c>
      <c r="E494" s="39" t="s">
        <v>3886</v>
      </c>
    </row>
    <row r="495" spans="1:5" ht="12.75">
      <c r="A495" s="35" t="s">
        <v>57</v>
      </c>
      <c r="E495" s="40" t="s">
        <v>5</v>
      </c>
    </row>
    <row r="496" spans="1:5" ht="12.75">
      <c r="A496" t="s">
        <v>59</v>
      </c>
      <c r="E496" s="39" t="s">
        <v>3887</v>
      </c>
    </row>
    <row r="497" spans="1:13" ht="12.75">
      <c r="A497" t="s">
        <v>47</v>
      </c>
      <c r="C497" s="31" t="s">
        <v>3888</v>
      </c>
      <c r="E497" s="33" t="s">
        <v>375</v>
      </c>
      <c r="J497" s="32">
        <f>0</f>
      </c>
      <c s="32">
        <f>0</f>
      </c>
      <c s="32">
        <f>0+L498</f>
      </c>
      <c s="32">
        <f>0+M498</f>
      </c>
    </row>
    <row r="498" spans="1:16" ht="12.75">
      <c r="A498" t="s">
        <v>50</v>
      </c>
      <c s="34" t="s">
        <v>1987</v>
      </c>
      <c s="34" t="s">
        <v>3889</v>
      </c>
      <c s="35" t="s">
        <v>5</v>
      </c>
      <c s="6" t="s">
        <v>3890</v>
      </c>
      <c s="36" t="s">
        <v>275</v>
      </c>
      <c s="37">
        <v>1</v>
      </c>
      <c s="36">
        <v>0</v>
      </c>
      <c s="36">
        <f>ROUND(G498*H498,6)</f>
      </c>
      <c r="L498" s="38">
        <v>0</v>
      </c>
      <c s="32">
        <f>ROUND(ROUND(L498,2)*ROUND(G498,3),2)</f>
      </c>
      <c s="36" t="s">
        <v>55</v>
      </c>
      <c>
        <f>(M498*21)/100</f>
      </c>
      <c t="s">
        <v>28</v>
      </c>
    </row>
    <row r="499" spans="1:5" ht="12.75">
      <c r="A499" s="35" t="s">
        <v>56</v>
      </c>
      <c r="E499" s="39" t="s">
        <v>3890</v>
      </c>
    </row>
    <row r="500" spans="1:5" ht="12.75">
      <c r="A500" s="35" t="s">
        <v>57</v>
      </c>
      <c r="E500" s="40" t="s">
        <v>5</v>
      </c>
    </row>
    <row r="501" spans="1:5" ht="25.5">
      <c r="A501" t="s">
        <v>59</v>
      </c>
      <c r="E501" s="39" t="s">
        <v>3891</v>
      </c>
    </row>
    <row r="502" spans="1:13" ht="12.75">
      <c r="A502" t="s">
        <v>47</v>
      </c>
      <c r="C502" s="31" t="s">
        <v>3892</v>
      </c>
      <c r="E502" s="33" t="s">
        <v>378</v>
      </c>
      <c r="J502" s="32">
        <f>0</f>
      </c>
      <c s="32">
        <f>0</f>
      </c>
      <c s="32">
        <f>0+L503+L507+L511+L515+L519+L523+L527</f>
      </c>
      <c s="32">
        <f>0+M503+M507+M511+M515+M519+M523+M527</f>
      </c>
    </row>
    <row r="503" spans="1:16" ht="12.75">
      <c r="A503" t="s">
        <v>50</v>
      </c>
      <c s="34" t="s">
        <v>1993</v>
      </c>
      <c s="34" t="s">
        <v>3893</v>
      </c>
      <c s="35" t="s">
        <v>5</v>
      </c>
      <c s="6" t="s">
        <v>3894</v>
      </c>
      <c s="36" t="s">
        <v>244</v>
      </c>
      <c s="37">
        <v>1</v>
      </c>
      <c s="36">
        <v>0</v>
      </c>
      <c s="36">
        <f>ROUND(G503*H503,6)</f>
      </c>
      <c r="L503" s="38">
        <v>0</v>
      </c>
      <c s="32">
        <f>ROUND(ROUND(L503,2)*ROUND(G503,3),2)</f>
      </c>
      <c s="36" t="s">
        <v>55</v>
      </c>
      <c>
        <f>(M503*21)/100</f>
      </c>
      <c t="s">
        <v>28</v>
      </c>
    </row>
    <row r="504" spans="1:5" ht="12.75">
      <c r="A504" s="35" t="s">
        <v>56</v>
      </c>
      <c r="E504" s="39" t="s">
        <v>3894</v>
      </c>
    </row>
    <row r="505" spans="1:5" ht="12.75">
      <c r="A505" s="35" t="s">
        <v>57</v>
      </c>
      <c r="E505" s="40" t="s">
        <v>5</v>
      </c>
    </row>
    <row r="506" spans="1:5" ht="12.75">
      <c r="A506" t="s">
        <v>59</v>
      </c>
      <c r="E506" s="39" t="s">
        <v>5</v>
      </c>
    </row>
    <row r="507" spans="1:16" ht="12.75">
      <c r="A507" t="s">
        <v>50</v>
      </c>
      <c s="34" t="s">
        <v>1996</v>
      </c>
      <c s="34" t="s">
        <v>282</v>
      </c>
      <c s="35" t="s">
        <v>5</v>
      </c>
      <c s="6" t="s">
        <v>283</v>
      </c>
      <c s="36" t="s">
        <v>244</v>
      </c>
      <c s="37">
        <v>17</v>
      </c>
      <c s="36">
        <v>0</v>
      </c>
      <c s="36">
        <f>ROUND(G507*H507,6)</f>
      </c>
      <c r="L507" s="38">
        <v>0</v>
      </c>
      <c s="32">
        <f>ROUND(ROUND(L507,2)*ROUND(G507,3),2)</f>
      </c>
      <c s="36" t="s">
        <v>55</v>
      </c>
      <c>
        <f>(M507*21)/100</f>
      </c>
      <c t="s">
        <v>28</v>
      </c>
    </row>
    <row r="508" spans="1:5" ht="12.75">
      <c r="A508" s="35" t="s">
        <v>56</v>
      </c>
      <c r="E508" s="39" t="s">
        <v>283</v>
      </c>
    </row>
    <row r="509" spans="1:5" ht="12.75">
      <c r="A509" s="35" t="s">
        <v>57</v>
      </c>
      <c r="E509" s="40" t="s">
        <v>5</v>
      </c>
    </row>
    <row r="510" spans="1:5" ht="12.75">
      <c r="A510" t="s">
        <v>59</v>
      </c>
      <c r="E510" s="39" t="s">
        <v>5</v>
      </c>
    </row>
    <row r="511" spans="1:16" ht="12.75">
      <c r="A511" t="s">
        <v>50</v>
      </c>
      <c s="34" t="s">
        <v>1999</v>
      </c>
      <c s="34" t="s">
        <v>3895</v>
      </c>
      <c s="35" t="s">
        <v>5</v>
      </c>
      <c s="6" t="s">
        <v>3896</v>
      </c>
      <c s="36" t="s">
        <v>2857</v>
      </c>
      <c s="37">
        <v>1</v>
      </c>
      <c s="36">
        <v>0</v>
      </c>
      <c s="36">
        <f>ROUND(G511*H511,6)</f>
      </c>
      <c r="L511" s="38">
        <v>0</v>
      </c>
      <c s="32">
        <f>ROUND(ROUND(L511,2)*ROUND(G511,3),2)</f>
      </c>
      <c s="36" t="s">
        <v>55</v>
      </c>
      <c>
        <f>(M511*21)/100</f>
      </c>
      <c t="s">
        <v>28</v>
      </c>
    </row>
    <row r="512" spans="1:5" ht="12.75">
      <c r="A512" s="35" t="s">
        <v>56</v>
      </c>
      <c r="E512" s="39" t="s">
        <v>3896</v>
      </c>
    </row>
    <row r="513" spans="1:5" ht="12.75">
      <c r="A513" s="35" t="s">
        <v>57</v>
      </c>
      <c r="E513" s="40" t="s">
        <v>5</v>
      </c>
    </row>
    <row r="514" spans="1:5" ht="12.75">
      <c r="A514" t="s">
        <v>59</v>
      </c>
      <c r="E514" s="39" t="s">
        <v>5</v>
      </c>
    </row>
    <row r="515" spans="1:16" ht="25.5">
      <c r="A515" t="s">
        <v>50</v>
      </c>
      <c s="34" t="s">
        <v>1824</v>
      </c>
      <c s="34" t="s">
        <v>3897</v>
      </c>
      <c s="35" t="s">
        <v>5</v>
      </c>
      <c s="6" t="s">
        <v>3898</v>
      </c>
      <c s="36" t="s">
        <v>2857</v>
      </c>
      <c s="37">
        <v>1</v>
      </c>
      <c s="36">
        <v>0</v>
      </c>
      <c s="36">
        <f>ROUND(G515*H515,6)</f>
      </c>
      <c r="L515" s="38">
        <v>0</v>
      </c>
      <c s="32">
        <f>ROUND(ROUND(L515,2)*ROUND(G515,3),2)</f>
      </c>
      <c s="36" t="s">
        <v>55</v>
      </c>
      <c>
        <f>(M515*21)/100</f>
      </c>
      <c t="s">
        <v>28</v>
      </c>
    </row>
    <row r="516" spans="1:5" ht="25.5">
      <c r="A516" s="35" t="s">
        <v>56</v>
      </c>
      <c r="E516" s="39" t="s">
        <v>3898</v>
      </c>
    </row>
    <row r="517" spans="1:5" ht="12.75">
      <c r="A517" s="35" t="s">
        <v>57</v>
      </c>
      <c r="E517" s="40" t="s">
        <v>5</v>
      </c>
    </row>
    <row r="518" spans="1:5" ht="12.75">
      <c r="A518" t="s">
        <v>59</v>
      </c>
      <c r="E518" s="39" t="s">
        <v>5</v>
      </c>
    </row>
    <row r="519" spans="1:16" ht="12.75">
      <c r="A519" t="s">
        <v>50</v>
      </c>
      <c s="34" t="s">
        <v>1827</v>
      </c>
      <c s="34" t="s">
        <v>3899</v>
      </c>
      <c s="35" t="s">
        <v>5</v>
      </c>
      <c s="6" t="s">
        <v>3900</v>
      </c>
      <c s="36" t="s">
        <v>244</v>
      </c>
      <c s="37">
        <v>1</v>
      </c>
      <c s="36">
        <v>0</v>
      </c>
      <c s="36">
        <f>ROUND(G519*H519,6)</f>
      </c>
      <c r="L519" s="38">
        <v>0</v>
      </c>
      <c s="32">
        <f>ROUND(ROUND(L519,2)*ROUND(G519,3),2)</f>
      </c>
      <c s="36" t="s">
        <v>55</v>
      </c>
      <c>
        <f>(M519*21)/100</f>
      </c>
      <c t="s">
        <v>28</v>
      </c>
    </row>
    <row r="520" spans="1:5" ht="12.75">
      <c r="A520" s="35" t="s">
        <v>56</v>
      </c>
      <c r="E520" s="39" t="s">
        <v>3900</v>
      </c>
    </row>
    <row r="521" spans="1:5" ht="12.75">
      <c r="A521" s="35" t="s">
        <v>57</v>
      </c>
      <c r="E521" s="40" t="s">
        <v>5</v>
      </c>
    </row>
    <row r="522" spans="1:5" ht="12.75">
      <c r="A522" t="s">
        <v>59</v>
      </c>
      <c r="E522" s="39" t="s">
        <v>5</v>
      </c>
    </row>
    <row r="523" spans="1:16" ht="12.75">
      <c r="A523" t="s">
        <v>50</v>
      </c>
      <c s="34" t="s">
        <v>1830</v>
      </c>
      <c s="34" t="s">
        <v>3901</v>
      </c>
      <c s="35" t="s">
        <v>5</v>
      </c>
      <c s="6" t="s">
        <v>3902</v>
      </c>
      <c s="36" t="s">
        <v>244</v>
      </c>
      <c s="37">
        <v>1</v>
      </c>
      <c s="36">
        <v>0</v>
      </c>
      <c s="36">
        <f>ROUND(G523*H523,6)</f>
      </c>
      <c r="L523" s="38">
        <v>0</v>
      </c>
      <c s="32">
        <f>ROUND(ROUND(L523,2)*ROUND(G523,3),2)</f>
      </c>
      <c s="36" t="s">
        <v>55</v>
      </c>
      <c>
        <f>(M523*21)/100</f>
      </c>
      <c t="s">
        <v>28</v>
      </c>
    </row>
    <row r="524" spans="1:5" ht="12.75">
      <c r="A524" s="35" t="s">
        <v>56</v>
      </c>
      <c r="E524" s="39" t="s">
        <v>3902</v>
      </c>
    </row>
    <row r="525" spans="1:5" ht="12.75">
      <c r="A525" s="35" t="s">
        <v>57</v>
      </c>
      <c r="E525" s="40" t="s">
        <v>5</v>
      </c>
    </row>
    <row r="526" spans="1:5" ht="12.75">
      <c r="A526" t="s">
        <v>59</v>
      </c>
      <c r="E526" s="39" t="s">
        <v>5</v>
      </c>
    </row>
    <row r="527" spans="1:16" ht="12.75">
      <c r="A527" t="s">
        <v>50</v>
      </c>
      <c s="34" t="s">
        <v>2046</v>
      </c>
      <c s="34" t="s">
        <v>3903</v>
      </c>
      <c s="35" t="s">
        <v>5</v>
      </c>
      <c s="6" t="s">
        <v>3904</v>
      </c>
      <c s="36" t="s">
        <v>244</v>
      </c>
      <c s="37">
        <v>1</v>
      </c>
      <c s="36">
        <v>0</v>
      </c>
      <c s="36">
        <f>ROUND(G527*H527,6)</f>
      </c>
      <c r="L527" s="38">
        <v>0</v>
      </c>
      <c s="32">
        <f>ROUND(ROUND(L527,2)*ROUND(G527,3),2)</f>
      </c>
      <c s="36" t="s">
        <v>55</v>
      </c>
      <c>
        <f>(M527*21)/100</f>
      </c>
      <c t="s">
        <v>28</v>
      </c>
    </row>
    <row r="528" spans="1:5" ht="12.75">
      <c r="A528" s="35" t="s">
        <v>56</v>
      </c>
      <c r="E528" s="39" t="s">
        <v>3904</v>
      </c>
    </row>
    <row r="529" spans="1:5" ht="12.75">
      <c r="A529" s="35" t="s">
        <v>57</v>
      </c>
      <c r="E529" s="40" t="s">
        <v>5</v>
      </c>
    </row>
    <row r="530" spans="1:5" ht="12.75">
      <c r="A530" t="s">
        <v>59</v>
      </c>
      <c r="E530" s="39" t="s">
        <v>5</v>
      </c>
    </row>
    <row r="531" spans="1:13" ht="12.75">
      <c r="A531" t="s">
        <v>47</v>
      </c>
      <c r="C531" s="31" t="s">
        <v>3905</v>
      </c>
      <c r="E531" s="33" t="s">
        <v>3906</v>
      </c>
      <c r="J531" s="32">
        <f>0</f>
      </c>
      <c s="32">
        <f>0</f>
      </c>
      <c s="32">
        <f>0+L532+L536+L540+L544+L548+L552+L556+L560+L564+L568+L572+L576+L580+L584+L588+L592+L596</f>
      </c>
      <c s="32">
        <f>0+M532+M536+M540+M544+M548+M552+M556+M560+M564+M568+M572+M576+M580+M584+M588+M592+M596</f>
      </c>
    </row>
    <row r="532" spans="1:16" ht="12.75">
      <c r="A532" t="s">
        <v>50</v>
      </c>
      <c s="34" t="s">
        <v>2051</v>
      </c>
      <c s="34" t="s">
        <v>3907</v>
      </c>
      <c s="35" t="s">
        <v>5</v>
      </c>
      <c s="6" t="s">
        <v>3908</v>
      </c>
      <c s="36" t="s">
        <v>244</v>
      </c>
      <c s="37">
        <v>1</v>
      </c>
      <c s="36">
        <v>0</v>
      </c>
      <c s="36">
        <f>ROUND(G532*H532,6)</f>
      </c>
      <c r="L532" s="38">
        <v>0</v>
      </c>
      <c s="32">
        <f>ROUND(ROUND(L532,2)*ROUND(G532,3),2)</f>
      </c>
      <c s="36" t="s">
        <v>55</v>
      </c>
      <c>
        <f>(M532*21)/100</f>
      </c>
      <c t="s">
        <v>28</v>
      </c>
    </row>
    <row r="533" spans="1:5" ht="12.75">
      <c r="A533" s="35" t="s">
        <v>56</v>
      </c>
      <c r="E533" s="39" t="s">
        <v>3908</v>
      </c>
    </row>
    <row r="534" spans="1:5" ht="12.75">
      <c r="A534" s="35" t="s">
        <v>57</v>
      </c>
      <c r="E534" s="40" t="s">
        <v>5</v>
      </c>
    </row>
    <row r="535" spans="1:5" ht="12.75">
      <c r="A535" t="s">
        <v>59</v>
      </c>
      <c r="E535" s="39" t="s">
        <v>5</v>
      </c>
    </row>
    <row r="536" spans="1:16" ht="12.75">
      <c r="A536" t="s">
        <v>50</v>
      </c>
      <c s="34" t="s">
        <v>2054</v>
      </c>
      <c s="34" t="s">
        <v>3909</v>
      </c>
      <c s="35" t="s">
        <v>5</v>
      </c>
      <c s="6" t="s">
        <v>3910</v>
      </c>
      <c s="36" t="s">
        <v>244</v>
      </c>
      <c s="37">
        <v>1</v>
      </c>
      <c s="36">
        <v>0</v>
      </c>
      <c s="36">
        <f>ROUND(G536*H536,6)</f>
      </c>
      <c r="L536" s="38">
        <v>0</v>
      </c>
      <c s="32">
        <f>ROUND(ROUND(L536,2)*ROUND(G536,3),2)</f>
      </c>
      <c s="36" t="s">
        <v>55</v>
      </c>
      <c>
        <f>(M536*21)/100</f>
      </c>
      <c t="s">
        <v>28</v>
      </c>
    </row>
    <row r="537" spans="1:5" ht="12.75">
      <c r="A537" s="35" t="s">
        <v>56</v>
      </c>
      <c r="E537" s="39" t="s">
        <v>3910</v>
      </c>
    </row>
    <row r="538" spans="1:5" ht="12.75">
      <c r="A538" s="35" t="s">
        <v>57</v>
      </c>
      <c r="E538" s="40" t="s">
        <v>5</v>
      </c>
    </row>
    <row r="539" spans="1:5" ht="12.75">
      <c r="A539" t="s">
        <v>59</v>
      </c>
      <c r="E539" s="39" t="s">
        <v>5</v>
      </c>
    </row>
    <row r="540" spans="1:16" ht="12.75">
      <c r="A540" t="s">
        <v>50</v>
      </c>
      <c s="34" t="s">
        <v>2058</v>
      </c>
      <c s="34" t="s">
        <v>3911</v>
      </c>
      <c s="35" t="s">
        <v>5</v>
      </c>
      <c s="6" t="s">
        <v>3912</v>
      </c>
      <c s="36" t="s">
        <v>244</v>
      </c>
      <c s="37">
        <v>1</v>
      </c>
      <c s="36">
        <v>0</v>
      </c>
      <c s="36">
        <f>ROUND(G540*H540,6)</f>
      </c>
      <c r="L540" s="38">
        <v>0</v>
      </c>
      <c s="32">
        <f>ROUND(ROUND(L540,2)*ROUND(G540,3),2)</f>
      </c>
      <c s="36" t="s">
        <v>55</v>
      </c>
      <c>
        <f>(M540*21)/100</f>
      </c>
      <c t="s">
        <v>28</v>
      </c>
    </row>
    <row r="541" spans="1:5" ht="12.75">
      <c r="A541" s="35" t="s">
        <v>56</v>
      </c>
      <c r="E541" s="39" t="s">
        <v>3912</v>
      </c>
    </row>
    <row r="542" spans="1:5" ht="12.75">
      <c r="A542" s="35" t="s">
        <v>57</v>
      </c>
      <c r="E542" s="40" t="s">
        <v>5</v>
      </c>
    </row>
    <row r="543" spans="1:5" ht="12.75">
      <c r="A543" t="s">
        <v>59</v>
      </c>
      <c r="E543" s="39" t="s">
        <v>5</v>
      </c>
    </row>
    <row r="544" spans="1:16" ht="12.75">
      <c r="A544" t="s">
        <v>50</v>
      </c>
      <c s="34" t="s">
        <v>2062</v>
      </c>
      <c s="34" t="s">
        <v>3913</v>
      </c>
      <c s="35" t="s">
        <v>5</v>
      </c>
      <c s="6" t="s">
        <v>3914</v>
      </c>
      <c s="36" t="s">
        <v>244</v>
      </c>
      <c s="37">
        <v>1</v>
      </c>
      <c s="36">
        <v>0</v>
      </c>
      <c s="36">
        <f>ROUND(G544*H544,6)</f>
      </c>
      <c r="L544" s="38">
        <v>0</v>
      </c>
      <c s="32">
        <f>ROUND(ROUND(L544,2)*ROUND(G544,3),2)</f>
      </c>
      <c s="36" t="s">
        <v>55</v>
      </c>
      <c>
        <f>(M544*21)/100</f>
      </c>
      <c t="s">
        <v>28</v>
      </c>
    </row>
    <row r="545" spans="1:5" ht="12.75">
      <c r="A545" s="35" t="s">
        <v>56</v>
      </c>
      <c r="E545" s="39" t="s">
        <v>3914</v>
      </c>
    </row>
    <row r="546" spans="1:5" ht="12.75">
      <c r="A546" s="35" t="s">
        <v>57</v>
      </c>
      <c r="E546" s="40" t="s">
        <v>5</v>
      </c>
    </row>
    <row r="547" spans="1:5" ht="12.75">
      <c r="A547" t="s">
        <v>59</v>
      </c>
      <c r="E547" s="39" t="s">
        <v>5</v>
      </c>
    </row>
    <row r="548" spans="1:16" ht="12.75">
      <c r="A548" t="s">
        <v>50</v>
      </c>
      <c s="34" t="s">
        <v>2065</v>
      </c>
      <c s="34" t="s">
        <v>3915</v>
      </c>
      <c s="35" t="s">
        <v>5</v>
      </c>
      <c s="6" t="s">
        <v>3916</v>
      </c>
      <c s="36" t="s">
        <v>244</v>
      </c>
      <c s="37">
        <v>20</v>
      </c>
      <c s="36">
        <v>0</v>
      </c>
      <c s="36">
        <f>ROUND(G548*H548,6)</f>
      </c>
      <c r="L548" s="38">
        <v>0</v>
      </c>
      <c s="32">
        <f>ROUND(ROUND(L548,2)*ROUND(G548,3),2)</f>
      </c>
      <c s="36" t="s">
        <v>55</v>
      </c>
      <c>
        <f>(M548*21)/100</f>
      </c>
      <c t="s">
        <v>28</v>
      </c>
    </row>
    <row r="549" spans="1:5" ht="12.75">
      <c r="A549" s="35" t="s">
        <v>56</v>
      </c>
      <c r="E549" s="39" t="s">
        <v>3916</v>
      </c>
    </row>
    <row r="550" spans="1:5" ht="12.75">
      <c r="A550" s="35" t="s">
        <v>57</v>
      </c>
      <c r="E550" s="40" t="s">
        <v>3917</v>
      </c>
    </row>
    <row r="551" spans="1:5" ht="12.75">
      <c r="A551" t="s">
        <v>59</v>
      </c>
      <c r="E551" s="39" t="s">
        <v>5</v>
      </c>
    </row>
    <row r="552" spans="1:16" ht="12.75">
      <c r="A552" t="s">
        <v>50</v>
      </c>
      <c s="34" t="s">
        <v>2068</v>
      </c>
      <c s="34" t="s">
        <v>3918</v>
      </c>
      <c s="35" t="s">
        <v>5</v>
      </c>
      <c s="6" t="s">
        <v>3919</v>
      </c>
      <c s="36" t="s">
        <v>244</v>
      </c>
      <c s="37">
        <v>20</v>
      </c>
      <c s="36">
        <v>0</v>
      </c>
      <c s="36">
        <f>ROUND(G552*H552,6)</f>
      </c>
      <c r="L552" s="38">
        <v>0</v>
      </c>
      <c s="32">
        <f>ROUND(ROUND(L552,2)*ROUND(G552,3),2)</f>
      </c>
      <c s="36" t="s">
        <v>55</v>
      </c>
      <c>
        <f>(M552*21)/100</f>
      </c>
      <c t="s">
        <v>28</v>
      </c>
    </row>
    <row r="553" spans="1:5" ht="12.75">
      <c r="A553" s="35" t="s">
        <v>56</v>
      </c>
      <c r="E553" s="39" t="s">
        <v>3919</v>
      </c>
    </row>
    <row r="554" spans="1:5" ht="12.75">
      <c r="A554" s="35" t="s">
        <v>57</v>
      </c>
      <c r="E554" s="40" t="s">
        <v>3917</v>
      </c>
    </row>
    <row r="555" spans="1:5" ht="12.75">
      <c r="A555" t="s">
        <v>59</v>
      </c>
      <c r="E555" s="39" t="s">
        <v>5</v>
      </c>
    </row>
    <row r="556" spans="1:16" ht="12.75">
      <c r="A556" t="s">
        <v>50</v>
      </c>
      <c s="34" t="s">
        <v>2072</v>
      </c>
      <c s="34" t="s">
        <v>3920</v>
      </c>
      <c s="35" t="s">
        <v>5</v>
      </c>
      <c s="6" t="s">
        <v>3921</v>
      </c>
      <c s="36" t="s">
        <v>244</v>
      </c>
      <c s="37">
        <v>2</v>
      </c>
      <c s="36">
        <v>0</v>
      </c>
      <c s="36">
        <f>ROUND(G556*H556,6)</f>
      </c>
      <c r="L556" s="38">
        <v>0</v>
      </c>
      <c s="32">
        <f>ROUND(ROUND(L556,2)*ROUND(G556,3),2)</f>
      </c>
      <c s="36" t="s">
        <v>55</v>
      </c>
      <c>
        <f>(M556*21)/100</f>
      </c>
      <c t="s">
        <v>28</v>
      </c>
    </row>
    <row r="557" spans="1:5" ht="12.75">
      <c r="A557" s="35" t="s">
        <v>56</v>
      </c>
      <c r="E557" s="39" t="s">
        <v>3921</v>
      </c>
    </row>
    <row r="558" spans="1:5" ht="12.75">
      <c r="A558" s="35" t="s">
        <v>57</v>
      </c>
      <c r="E558" s="40" t="s">
        <v>5</v>
      </c>
    </row>
    <row r="559" spans="1:5" ht="12.75">
      <c r="A559" t="s">
        <v>59</v>
      </c>
      <c r="E559" s="39" t="s">
        <v>5</v>
      </c>
    </row>
    <row r="560" spans="1:16" ht="12.75">
      <c r="A560" t="s">
        <v>50</v>
      </c>
      <c s="34" t="s">
        <v>2075</v>
      </c>
      <c s="34" t="s">
        <v>3922</v>
      </c>
      <c s="35" t="s">
        <v>5</v>
      </c>
      <c s="6" t="s">
        <v>3923</v>
      </c>
      <c s="36" t="s">
        <v>244</v>
      </c>
      <c s="37">
        <v>2</v>
      </c>
      <c s="36">
        <v>0</v>
      </c>
      <c s="36">
        <f>ROUND(G560*H560,6)</f>
      </c>
      <c r="L560" s="38">
        <v>0</v>
      </c>
      <c s="32">
        <f>ROUND(ROUND(L560,2)*ROUND(G560,3),2)</f>
      </c>
      <c s="36" t="s">
        <v>55</v>
      </c>
      <c>
        <f>(M560*21)/100</f>
      </c>
      <c t="s">
        <v>28</v>
      </c>
    </row>
    <row r="561" spans="1:5" ht="12.75">
      <c r="A561" s="35" t="s">
        <v>56</v>
      </c>
      <c r="E561" s="39" t="s">
        <v>3923</v>
      </c>
    </row>
    <row r="562" spans="1:5" ht="12.75">
      <c r="A562" s="35" t="s">
        <v>57</v>
      </c>
      <c r="E562" s="40" t="s">
        <v>5</v>
      </c>
    </row>
    <row r="563" spans="1:5" ht="12.75">
      <c r="A563" t="s">
        <v>59</v>
      </c>
      <c r="E563" s="39" t="s">
        <v>5</v>
      </c>
    </row>
    <row r="564" spans="1:16" ht="12.75">
      <c r="A564" t="s">
        <v>50</v>
      </c>
      <c s="34" t="s">
        <v>2078</v>
      </c>
      <c s="34" t="s">
        <v>3924</v>
      </c>
      <c s="35" t="s">
        <v>5</v>
      </c>
      <c s="6" t="s">
        <v>3925</v>
      </c>
      <c s="36" t="s">
        <v>244</v>
      </c>
      <c s="37">
        <v>120</v>
      </c>
      <c s="36">
        <v>0</v>
      </c>
      <c s="36">
        <f>ROUND(G564*H564,6)</f>
      </c>
      <c r="L564" s="38">
        <v>0</v>
      </c>
      <c s="32">
        <f>ROUND(ROUND(L564,2)*ROUND(G564,3),2)</f>
      </c>
      <c s="36" t="s">
        <v>55</v>
      </c>
      <c>
        <f>(M564*21)/100</f>
      </c>
      <c t="s">
        <v>28</v>
      </c>
    </row>
    <row r="565" spans="1:5" ht="12.75">
      <c r="A565" s="35" t="s">
        <v>56</v>
      </c>
      <c r="E565" s="39" t="s">
        <v>3925</v>
      </c>
    </row>
    <row r="566" spans="1:5" ht="12.75">
      <c r="A566" s="35" t="s">
        <v>57</v>
      </c>
      <c r="E566" s="40" t="s">
        <v>5</v>
      </c>
    </row>
    <row r="567" spans="1:5" ht="12.75">
      <c r="A567" t="s">
        <v>59</v>
      </c>
      <c r="E567" s="39" t="s">
        <v>5</v>
      </c>
    </row>
    <row r="568" spans="1:16" ht="12.75">
      <c r="A568" t="s">
        <v>50</v>
      </c>
      <c s="34" t="s">
        <v>2081</v>
      </c>
      <c s="34" t="s">
        <v>3926</v>
      </c>
      <c s="35" t="s">
        <v>5</v>
      </c>
      <c s="6" t="s">
        <v>3927</v>
      </c>
      <c s="36" t="s">
        <v>244</v>
      </c>
      <c s="37">
        <v>120</v>
      </c>
      <c s="36">
        <v>0</v>
      </c>
      <c s="36">
        <f>ROUND(G568*H568,6)</f>
      </c>
      <c r="L568" s="38">
        <v>0</v>
      </c>
      <c s="32">
        <f>ROUND(ROUND(L568,2)*ROUND(G568,3),2)</f>
      </c>
      <c s="36" t="s">
        <v>55</v>
      </c>
      <c>
        <f>(M568*21)/100</f>
      </c>
      <c t="s">
        <v>28</v>
      </c>
    </row>
    <row r="569" spans="1:5" ht="12.75">
      <c r="A569" s="35" t="s">
        <v>56</v>
      </c>
      <c r="E569" s="39" t="s">
        <v>3927</v>
      </c>
    </row>
    <row r="570" spans="1:5" ht="12.75">
      <c r="A570" s="35" t="s">
        <v>57</v>
      </c>
      <c r="E570" s="40" t="s">
        <v>5</v>
      </c>
    </row>
    <row r="571" spans="1:5" ht="12.75">
      <c r="A571" t="s">
        <v>59</v>
      </c>
      <c r="E571" s="39" t="s">
        <v>5</v>
      </c>
    </row>
    <row r="572" spans="1:16" ht="25.5">
      <c r="A572" t="s">
        <v>50</v>
      </c>
      <c s="34" t="s">
        <v>2084</v>
      </c>
      <c s="34" t="s">
        <v>3928</v>
      </c>
      <c s="35" t="s">
        <v>5</v>
      </c>
      <c s="6" t="s">
        <v>3929</v>
      </c>
      <c s="36" t="s">
        <v>244</v>
      </c>
      <c s="37">
        <v>80</v>
      </c>
      <c s="36">
        <v>0</v>
      </c>
      <c s="36">
        <f>ROUND(G572*H572,6)</f>
      </c>
      <c r="L572" s="38">
        <v>0</v>
      </c>
      <c s="32">
        <f>ROUND(ROUND(L572,2)*ROUND(G572,3),2)</f>
      </c>
      <c s="36" t="s">
        <v>55</v>
      </c>
      <c>
        <f>(M572*21)/100</f>
      </c>
      <c t="s">
        <v>28</v>
      </c>
    </row>
    <row r="573" spans="1:5" ht="25.5">
      <c r="A573" s="35" t="s">
        <v>56</v>
      </c>
      <c r="E573" s="39" t="s">
        <v>3929</v>
      </c>
    </row>
    <row r="574" spans="1:5" ht="12.75">
      <c r="A574" s="35" t="s">
        <v>57</v>
      </c>
      <c r="E574" s="40" t="s">
        <v>5</v>
      </c>
    </row>
    <row r="575" spans="1:5" ht="12.75">
      <c r="A575" t="s">
        <v>59</v>
      </c>
      <c r="E575" s="39" t="s">
        <v>5</v>
      </c>
    </row>
    <row r="576" spans="1:16" ht="12.75">
      <c r="A576" t="s">
        <v>50</v>
      </c>
      <c s="34" t="s">
        <v>2087</v>
      </c>
      <c s="34" t="s">
        <v>3930</v>
      </c>
      <c s="35" t="s">
        <v>5</v>
      </c>
      <c s="6" t="s">
        <v>3931</v>
      </c>
      <c s="36" t="s">
        <v>244</v>
      </c>
      <c s="37">
        <v>1</v>
      </c>
      <c s="36">
        <v>0</v>
      </c>
      <c s="36">
        <f>ROUND(G576*H576,6)</f>
      </c>
      <c r="L576" s="38">
        <v>0</v>
      </c>
      <c s="32">
        <f>ROUND(ROUND(L576,2)*ROUND(G576,3),2)</f>
      </c>
      <c s="36" t="s">
        <v>55</v>
      </c>
      <c>
        <f>(M576*21)/100</f>
      </c>
      <c t="s">
        <v>28</v>
      </c>
    </row>
    <row r="577" spans="1:5" ht="12.75">
      <c r="A577" s="35" t="s">
        <v>56</v>
      </c>
      <c r="E577" s="39" t="s">
        <v>3931</v>
      </c>
    </row>
    <row r="578" spans="1:5" ht="12.75">
      <c r="A578" s="35" t="s">
        <v>57</v>
      </c>
      <c r="E578" s="40" t="s">
        <v>5</v>
      </c>
    </row>
    <row r="579" spans="1:5" ht="12.75">
      <c r="A579" t="s">
        <v>59</v>
      </c>
      <c r="E579" s="39" t="s">
        <v>5</v>
      </c>
    </row>
    <row r="580" spans="1:16" ht="12.75">
      <c r="A580" t="s">
        <v>50</v>
      </c>
      <c s="34" t="s">
        <v>3932</v>
      </c>
      <c s="34" t="s">
        <v>3933</v>
      </c>
      <c s="35" t="s">
        <v>5</v>
      </c>
      <c s="6" t="s">
        <v>3934</v>
      </c>
      <c s="36" t="s">
        <v>244</v>
      </c>
      <c s="37">
        <v>1</v>
      </c>
      <c s="36">
        <v>0</v>
      </c>
      <c s="36">
        <f>ROUND(G580*H580,6)</f>
      </c>
      <c r="L580" s="38">
        <v>0</v>
      </c>
      <c s="32">
        <f>ROUND(ROUND(L580,2)*ROUND(G580,3),2)</f>
      </c>
      <c s="36" t="s">
        <v>55</v>
      </c>
      <c>
        <f>(M580*21)/100</f>
      </c>
      <c t="s">
        <v>28</v>
      </c>
    </row>
    <row r="581" spans="1:5" ht="12.75">
      <c r="A581" s="35" t="s">
        <v>56</v>
      </c>
      <c r="E581" s="39" t="s">
        <v>3934</v>
      </c>
    </row>
    <row r="582" spans="1:5" ht="12.75">
      <c r="A582" s="35" t="s">
        <v>57</v>
      </c>
      <c r="E582" s="40" t="s">
        <v>5</v>
      </c>
    </row>
    <row r="583" spans="1:5" ht="12.75">
      <c r="A583" t="s">
        <v>59</v>
      </c>
      <c r="E583" s="39" t="s">
        <v>5</v>
      </c>
    </row>
    <row r="584" spans="1:16" ht="12.75">
      <c r="A584" t="s">
        <v>50</v>
      </c>
      <c s="34" t="s">
        <v>2090</v>
      </c>
      <c s="34" t="s">
        <v>3935</v>
      </c>
      <c s="35" t="s">
        <v>5</v>
      </c>
      <c s="6" t="s">
        <v>3936</v>
      </c>
      <c s="36" t="s">
        <v>244</v>
      </c>
      <c s="37">
        <v>2</v>
      </c>
      <c s="36">
        <v>0</v>
      </c>
      <c s="36">
        <f>ROUND(G584*H584,6)</f>
      </c>
      <c r="L584" s="38">
        <v>0</v>
      </c>
      <c s="32">
        <f>ROUND(ROUND(L584,2)*ROUND(G584,3),2)</f>
      </c>
      <c s="36" t="s">
        <v>55</v>
      </c>
      <c>
        <f>(M584*21)/100</f>
      </c>
      <c t="s">
        <v>28</v>
      </c>
    </row>
    <row r="585" spans="1:5" ht="12.75">
      <c r="A585" s="35" t="s">
        <v>56</v>
      </c>
      <c r="E585" s="39" t="s">
        <v>3936</v>
      </c>
    </row>
    <row r="586" spans="1:5" ht="12.75">
      <c r="A586" s="35" t="s">
        <v>57</v>
      </c>
      <c r="E586" s="40" t="s">
        <v>5</v>
      </c>
    </row>
    <row r="587" spans="1:5" ht="12.75">
      <c r="A587" t="s">
        <v>59</v>
      </c>
      <c r="E587" s="39" t="s">
        <v>5</v>
      </c>
    </row>
    <row r="588" spans="1:16" ht="12.75">
      <c r="A588" t="s">
        <v>50</v>
      </c>
      <c s="34" t="s">
        <v>2093</v>
      </c>
      <c s="34" t="s">
        <v>3937</v>
      </c>
      <c s="35" t="s">
        <v>5</v>
      </c>
      <c s="6" t="s">
        <v>3938</v>
      </c>
      <c s="36" t="s">
        <v>244</v>
      </c>
      <c s="37">
        <v>2</v>
      </c>
      <c s="36">
        <v>0</v>
      </c>
      <c s="36">
        <f>ROUND(G588*H588,6)</f>
      </c>
      <c r="L588" s="38">
        <v>0</v>
      </c>
      <c s="32">
        <f>ROUND(ROUND(L588,2)*ROUND(G588,3),2)</f>
      </c>
      <c s="36" t="s">
        <v>55</v>
      </c>
      <c>
        <f>(M588*21)/100</f>
      </c>
      <c t="s">
        <v>28</v>
      </c>
    </row>
    <row r="589" spans="1:5" ht="12.75">
      <c r="A589" s="35" t="s">
        <v>56</v>
      </c>
      <c r="E589" s="39" t="s">
        <v>3938</v>
      </c>
    </row>
    <row r="590" spans="1:5" ht="12.75">
      <c r="A590" s="35" t="s">
        <v>57</v>
      </c>
      <c r="E590" s="40" t="s">
        <v>5</v>
      </c>
    </row>
    <row r="591" spans="1:5" ht="12.75">
      <c r="A591" t="s">
        <v>59</v>
      </c>
      <c r="E591" s="39" t="s">
        <v>5</v>
      </c>
    </row>
    <row r="592" spans="1:16" ht="12.75">
      <c r="A592" t="s">
        <v>50</v>
      </c>
      <c s="34" t="s">
        <v>2096</v>
      </c>
      <c s="34" t="s">
        <v>3939</v>
      </c>
      <c s="35" t="s">
        <v>5</v>
      </c>
      <c s="6" t="s">
        <v>3940</v>
      </c>
      <c s="36" t="s">
        <v>244</v>
      </c>
      <c s="37">
        <v>12</v>
      </c>
      <c s="36">
        <v>0</v>
      </c>
      <c s="36">
        <f>ROUND(G592*H592,6)</f>
      </c>
      <c r="L592" s="38">
        <v>0</v>
      </c>
      <c s="32">
        <f>ROUND(ROUND(L592,2)*ROUND(G592,3),2)</f>
      </c>
      <c s="36" t="s">
        <v>55</v>
      </c>
      <c>
        <f>(M592*21)/100</f>
      </c>
      <c t="s">
        <v>28</v>
      </c>
    </row>
    <row r="593" spans="1:5" ht="12.75">
      <c r="A593" s="35" t="s">
        <v>56</v>
      </c>
      <c r="E593" s="39" t="s">
        <v>3940</v>
      </c>
    </row>
    <row r="594" spans="1:5" ht="12.75">
      <c r="A594" s="35" t="s">
        <v>57</v>
      </c>
      <c r="E594" s="40" t="s">
        <v>5</v>
      </c>
    </row>
    <row r="595" spans="1:5" ht="12.75">
      <c r="A595" t="s">
        <v>59</v>
      </c>
      <c r="E595" s="39" t="s">
        <v>5</v>
      </c>
    </row>
    <row r="596" spans="1:16" ht="12.75">
      <c r="A596" t="s">
        <v>50</v>
      </c>
      <c s="34" t="s">
        <v>2099</v>
      </c>
      <c s="34" t="s">
        <v>3941</v>
      </c>
      <c s="35" t="s">
        <v>5</v>
      </c>
      <c s="6" t="s">
        <v>3942</v>
      </c>
      <c s="36" t="s">
        <v>244</v>
      </c>
      <c s="37">
        <v>12</v>
      </c>
      <c s="36">
        <v>0</v>
      </c>
      <c s="36">
        <f>ROUND(G596*H596,6)</f>
      </c>
      <c r="L596" s="38">
        <v>0</v>
      </c>
      <c s="32">
        <f>ROUND(ROUND(L596,2)*ROUND(G596,3),2)</f>
      </c>
      <c s="36" t="s">
        <v>55</v>
      </c>
      <c>
        <f>(M596*21)/100</f>
      </c>
      <c t="s">
        <v>28</v>
      </c>
    </row>
    <row r="597" spans="1:5" ht="12.75">
      <c r="A597" s="35" t="s">
        <v>56</v>
      </c>
      <c r="E597" s="39" t="s">
        <v>3942</v>
      </c>
    </row>
    <row r="598" spans="1:5" ht="12.75">
      <c r="A598" s="35" t="s">
        <v>57</v>
      </c>
      <c r="E598" s="40" t="s">
        <v>5</v>
      </c>
    </row>
    <row r="599" spans="1:5" ht="12.75">
      <c r="A599" t="s">
        <v>59</v>
      </c>
      <c r="E599" s="39" t="s">
        <v>5</v>
      </c>
    </row>
    <row r="600" spans="1:13" ht="12.75">
      <c r="A600" t="s">
        <v>47</v>
      </c>
      <c r="C600" s="31" t="s">
        <v>3943</v>
      </c>
      <c r="E600" s="33" t="s">
        <v>3944</v>
      </c>
      <c r="J600" s="32">
        <f>0</f>
      </c>
      <c s="32">
        <f>0</f>
      </c>
      <c s="32">
        <f>0+L601+L605+L609</f>
      </c>
      <c s="32">
        <f>0+M601+M605+M609</f>
      </c>
    </row>
    <row r="601" spans="1:16" ht="25.5">
      <c r="A601" t="s">
        <v>50</v>
      </c>
      <c s="34" t="s">
        <v>2102</v>
      </c>
      <c s="34" t="s">
        <v>3945</v>
      </c>
      <c s="35" t="s">
        <v>5</v>
      </c>
      <c s="6" t="s">
        <v>3946</v>
      </c>
      <c s="36" t="s">
        <v>1905</v>
      </c>
      <c s="37">
        <v>60</v>
      </c>
      <c s="36">
        <v>0</v>
      </c>
      <c s="36">
        <f>ROUND(G601*H601,6)</f>
      </c>
      <c r="L601" s="38">
        <v>0</v>
      </c>
      <c s="32">
        <f>ROUND(ROUND(L601,2)*ROUND(G601,3),2)</f>
      </c>
      <c s="36" t="s">
        <v>55</v>
      </c>
      <c>
        <f>(M601*21)/100</f>
      </c>
      <c t="s">
        <v>28</v>
      </c>
    </row>
    <row r="602" spans="1:5" ht="25.5">
      <c r="A602" s="35" t="s">
        <v>56</v>
      </c>
      <c r="E602" s="39" t="s">
        <v>3946</v>
      </c>
    </row>
    <row r="603" spans="1:5" ht="12.75">
      <c r="A603" s="35" t="s">
        <v>57</v>
      </c>
      <c r="E603" s="40" t="s">
        <v>3947</v>
      </c>
    </row>
    <row r="604" spans="1:5" ht="140.25">
      <c r="A604" t="s">
        <v>59</v>
      </c>
      <c r="E604" s="39" t="s">
        <v>3948</v>
      </c>
    </row>
    <row r="605" spans="1:16" ht="25.5">
      <c r="A605" t="s">
        <v>50</v>
      </c>
      <c s="34" t="s">
        <v>2105</v>
      </c>
      <c s="34" t="s">
        <v>3949</v>
      </c>
      <c s="35" t="s">
        <v>5</v>
      </c>
      <c s="6" t="s">
        <v>3950</v>
      </c>
      <c s="36" t="s">
        <v>1905</v>
      </c>
      <c s="37">
        <v>450</v>
      </c>
      <c s="36">
        <v>0</v>
      </c>
      <c s="36">
        <f>ROUND(G605*H605,6)</f>
      </c>
      <c r="L605" s="38">
        <v>0</v>
      </c>
      <c s="32">
        <f>ROUND(ROUND(L605,2)*ROUND(G605,3),2)</f>
      </c>
      <c s="36" t="s">
        <v>55</v>
      </c>
      <c>
        <f>(M605*21)/100</f>
      </c>
      <c t="s">
        <v>28</v>
      </c>
    </row>
    <row r="606" spans="1:5" ht="25.5">
      <c r="A606" s="35" t="s">
        <v>56</v>
      </c>
      <c r="E606" s="39" t="s">
        <v>3950</v>
      </c>
    </row>
    <row r="607" spans="1:5" ht="12.75">
      <c r="A607" s="35" t="s">
        <v>57</v>
      </c>
      <c r="E607" s="40" t="s">
        <v>3951</v>
      </c>
    </row>
    <row r="608" spans="1:5" ht="25.5">
      <c r="A608" t="s">
        <v>59</v>
      </c>
      <c r="E608" s="39" t="s">
        <v>3952</v>
      </c>
    </row>
    <row r="609" spans="1:16" ht="25.5">
      <c r="A609" t="s">
        <v>50</v>
      </c>
      <c s="34" t="s">
        <v>2108</v>
      </c>
      <c s="34" t="s">
        <v>3953</v>
      </c>
      <c s="35" t="s">
        <v>5</v>
      </c>
      <c s="6" t="s">
        <v>3954</v>
      </c>
      <c s="36" t="s">
        <v>116</v>
      </c>
      <c s="37">
        <v>0.735</v>
      </c>
      <c s="36">
        <v>0</v>
      </c>
      <c s="36">
        <f>ROUND(G609*H609,6)</f>
      </c>
      <c r="L609" s="38">
        <v>0</v>
      </c>
      <c s="32">
        <f>ROUND(ROUND(L609,2)*ROUND(G609,3),2)</f>
      </c>
      <c s="36" t="s">
        <v>55</v>
      </c>
      <c>
        <f>(M609*21)/100</f>
      </c>
      <c t="s">
        <v>28</v>
      </c>
    </row>
    <row r="610" spans="1:5" ht="25.5">
      <c r="A610" s="35" t="s">
        <v>56</v>
      </c>
      <c r="E610" s="39" t="s">
        <v>3954</v>
      </c>
    </row>
    <row r="611" spans="1:5" ht="12.75">
      <c r="A611" s="35" t="s">
        <v>57</v>
      </c>
      <c r="E611" s="40" t="s">
        <v>5</v>
      </c>
    </row>
    <row r="612" spans="1:5" ht="102">
      <c r="A612" t="s">
        <v>59</v>
      </c>
      <c r="E612" s="39" t="s">
        <v>3955</v>
      </c>
    </row>
    <row r="613" spans="1:13" ht="12.75">
      <c r="A613" t="s">
        <v>47</v>
      </c>
      <c r="C613" s="31" t="s">
        <v>271</v>
      </c>
      <c r="E613" s="33" t="s">
        <v>3956</v>
      </c>
      <c r="J613" s="32">
        <f>0</f>
      </c>
      <c s="32">
        <f>0</f>
      </c>
      <c s="32">
        <f>0+L614+L618</f>
      </c>
      <c s="32">
        <f>0+M614+M618</f>
      </c>
    </row>
    <row r="614" spans="1:16" ht="12.75">
      <c r="A614" t="s">
        <v>50</v>
      </c>
      <c s="34" t="s">
        <v>326</v>
      </c>
      <c s="34" t="s">
        <v>3957</v>
      </c>
      <c s="35" t="s">
        <v>5</v>
      </c>
      <c s="6" t="s">
        <v>3958</v>
      </c>
      <c s="36" t="s">
        <v>244</v>
      </c>
      <c s="37">
        <v>4</v>
      </c>
      <c s="36">
        <v>0</v>
      </c>
      <c s="36">
        <f>ROUND(G614*H614,6)</f>
      </c>
      <c r="L614" s="38">
        <v>0</v>
      </c>
      <c s="32">
        <f>ROUND(ROUND(L614,2)*ROUND(G614,3),2)</f>
      </c>
      <c s="36" t="s">
        <v>55</v>
      </c>
      <c>
        <f>(M614*21)/100</f>
      </c>
      <c t="s">
        <v>28</v>
      </c>
    </row>
    <row r="615" spans="1:5" ht="12.75">
      <c r="A615" s="35" t="s">
        <v>56</v>
      </c>
      <c r="E615" s="39" t="s">
        <v>3958</v>
      </c>
    </row>
    <row r="616" spans="1:5" ht="12.75">
      <c r="A616" s="35" t="s">
        <v>57</v>
      </c>
      <c r="E616" s="40" t="s">
        <v>3959</v>
      </c>
    </row>
    <row r="617" spans="1:5" ht="51">
      <c r="A617" t="s">
        <v>59</v>
      </c>
      <c r="E617" s="39" t="s">
        <v>3960</v>
      </c>
    </row>
    <row r="618" spans="1:16" ht="12.75">
      <c r="A618" t="s">
        <v>50</v>
      </c>
      <c s="34" t="s">
        <v>330</v>
      </c>
      <c s="34" t="s">
        <v>3961</v>
      </c>
      <c s="35" t="s">
        <v>5</v>
      </c>
      <c s="6" t="s">
        <v>3962</v>
      </c>
      <c s="36" t="s">
        <v>244</v>
      </c>
      <c s="37">
        <v>1</v>
      </c>
      <c s="36">
        <v>0</v>
      </c>
      <c s="36">
        <f>ROUND(G618*H618,6)</f>
      </c>
      <c r="L618" s="38">
        <v>0</v>
      </c>
      <c s="32">
        <f>ROUND(ROUND(L618,2)*ROUND(G618,3),2)</f>
      </c>
      <c s="36" t="s">
        <v>55</v>
      </c>
      <c>
        <f>(M618*21)/100</f>
      </c>
      <c t="s">
        <v>28</v>
      </c>
    </row>
    <row r="619" spans="1:5" ht="12.75">
      <c r="A619" s="35" t="s">
        <v>56</v>
      </c>
      <c r="E619" s="39" t="s">
        <v>3962</v>
      </c>
    </row>
    <row r="620" spans="1:5" ht="12.75">
      <c r="A620" s="35" t="s">
        <v>57</v>
      </c>
      <c r="E620" s="40" t="s">
        <v>3963</v>
      </c>
    </row>
    <row r="621" spans="1:5" ht="76.5">
      <c r="A621" t="s">
        <v>59</v>
      </c>
      <c r="E621" s="39" t="s">
        <v>3964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f>
      </c>
      <c s="32">
        <f>0+M10+M14+M18+M22+M26+M30+M34</f>
      </c>
    </row>
    <row r="10" spans="1:16" ht="25.5">
      <c r="A10" t="s">
        <v>50</v>
      </c>
      <c s="34" t="s">
        <v>28</v>
      </c>
      <c s="34" t="s">
        <v>51</v>
      </c>
      <c s="35" t="s">
        <v>52</v>
      </c>
      <c s="6" t="s">
        <v>53</v>
      </c>
      <c s="36" t="s">
        <v>54</v>
      </c>
      <c s="37">
        <v>26</v>
      </c>
      <c s="36">
        <v>0</v>
      </c>
      <c s="36">
        <f>ROUND(G10*H10,6)</f>
      </c>
      <c r="L10" s="38">
        <v>0</v>
      </c>
      <c s="32">
        <f>ROUND(ROUND(L10,2)*ROUND(G10,3),2)</f>
      </c>
      <c s="36" t="s">
        <v>55</v>
      </c>
      <c>
        <f>(M10*21)/100</f>
      </c>
      <c t="s">
        <v>28</v>
      </c>
    </row>
    <row r="11" spans="1:5" ht="25.5">
      <c r="A11" s="35" t="s">
        <v>56</v>
      </c>
      <c r="E11" s="39" t="s">
        <v>53</v>
      </c>
    </row>
    <row r="12" spans="1:5" ht="51">
      <c r="A12" s="35" t="s">
        <v>57</v>
      </c>
      <c r="E12" s="40" t="s">
        <v>58</v>
      </c>
    </row>
    <row r="13" spans="1:5" ht="89.25">
      <c r="A13" t="s">
        <v>59</v>
      </c>
      <c r="E13" s="39" t="s">
        <v>60</v>
      </c>
    </row>
    <row r="14" spans="1:16" ht="25.5">
      <c r="A14" t="s">
        <v>50</v>
      </c>
      <c s="34" t="s">
        <v>26</v>
      </c>
      <c s="34" t="s">
        <v>61</v>
      </c>
      <c s="35" t="s">
        <v>62</v>
      </c>
      <c s="6" t="s">
        <v>63</v>
      </c>
      <c s="36" t="s">
        <v>54</v>
      </c>
      <c s="37">
        <v>183.492</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65</v>
      </c>
    </row>
    <row r="18" spans="1:16" ht="25.5">
      <c r="A18" t="s">
        <v>50</v>
      </c>
      <c s="34" t="s">
        <v>66</v>
      </c>
      <c s="34" t="s">
        <v>67</v>
      </c>
      <c s="35" t="s">
        <v>68</v>
      </c>
      <c s="6" t="s">
        <v>69</v>
      </c>
      <c s="36" t="s">
        <v>54</v>
      </c>
      <c s="37">
        <v>662.004</v>
      </c>
      <c s="36">
        <v>0</v>
      </c>
      <c s="36">
        <f>ROUND(G18*H18,6)</f>
      </c>
      <c r="L18" s="38">
        <v>0</v>
      </c>
      <c s="32">
        <f>ROUND(ROUND(L18,2)*ROUND(G18,3),2)</f>
      </c>
      <c s="36" t="s">
        <v>55</v>
      </c>
      <c>
        <f>(M18*21)/100</f>
      </c>
      <c t="s">
        <v>28</v>
      </c>
    </row>
    <row r="19" spans="1:5" ht="38.25">
      <c r="A19" s="35" t="s">
        <v>56</v>
      </c>
      <c r="E19" s="39" t="s">
        <v>70</v>
      </c>
    </row>
    <row r="20" spans="1:5" ht="89.25">
      <c r="A20" s="35" t="s">
        <v>57</v>
      </c>
      <c r="E20" s="40" t="s">
        <v>71</v>
      </c>
    </row>
    <row r="21" spans="1:5" ht="89.25">
      <c r="A21" t="s">
        <v>59</v>
      </c>
      <c r="E21" s="39" t="s">
        <v>60</v>
      </c>
    </row>
    <row r="22" spans="1:16" ht="25.5">
      <c r="A22" t="s">
        <v>50</v>
      </c>
      <c s="34" t="s">
        <v>72</v>
      </c>
      <c s="34" t="s">
        <v>73</v>
      </c>
      <c s="35" t="s">
        <v>74</v>
      </c>
      <c s="6" t="s">
        <v>75</v>
      </c>
      <c s="36" t="s">
        <v>54</v>
      </c>
      <c s="37">
        <v>20</v>
      </c>
      <c s="36">
        <v>0</v>
      </c>
      <c s="36">
        <f>ROUND(G22*H22,6)</f>
      </c>
      <c r="L22" s="38">
        <v>0</v>
      </c>
      <c s="32">
        <f>ROUND(ROUND(L22,2)*ROUND(G22,3),2)</f>
      </c>
      <c s="36" t="s">
        <v>55</v>
      </c>
      <c>
        <f>(M22*21)/100</f>
      </c>
      <c t="s">
        <v>28</v>
      </c>
    </row>
    <row r="23" spans="1:5" ht="25.5">
      <c r="A23" s="35" t="s">
        <v>56</v>
      </c>
      <c r="E23" s="39" t="s">
        <v>75</v>
      </c>
    </row>
    <row r="24" spans="1:5" ht="12.75">
      <c r="A24" s="35" t="s">
        <v>57</v>
      </c>
      <c r="E24" s="40" t="s">
        <v>76</v>
      </c>
    </row>
    <row r="25" spans="1:5" ht="89.25">
      <c r="A25" t="s">
        <v>59</v>
      </c>
      <c r="E25" s="39" t="s">
        <v>60</v>
      </c>
    </row>
    <row r="26" spans="1:16" ht="25.5">
      <c r="A26" t="s">
        <v>50</v>
      </c>
      <c s="34" t="s">
        <v>27</v>
      </c>
      <c s="34" t="s">
        <v>77</v>
      </c>
      <c s="35" t="s">
        <v>78</v>
      </c>
      <c s="6" t="s">
        <v>79</v>
      </c>
      <c s="36" t="s">
        <v>54</v>
      </c>
      <c s="37">
        <v>10.194</v>
      </c>
      <c s="36">
        <v>0</v>
      </c>
      <c s="36">
        <f>ROUND(G26*H26,6)</f>
      </c>
      <c r="L26" s="38">
        <v>0</v>
      </c>
      <c s="32">
        <f>ROUND(ROUND(L26,2)*ROUND(G26,3),2)</f>
      </c>
      <c s="36" t="s">
        <v>55</v>
      </c>
      <c>
        <f>(M26*21)/100</f>
      </c>
      <c t="s">
        <v>28</v>
      </c>
    </row>
    <row r="27" spans="1:5" ht="25.5">
      <c r="A27" s="35" t="s">
        <v>56</v>
      </c>
      <c r="E27" s="39" t="s">
        <v>79</v>
      </c>
    </row>
    <row r="28" spans="1:5" ht="25.5">
      <c r="A28" s="35" t="s">
        <v>57</v>
      </c>
      <c r="E28" s="40" t="s">
        <v>80</v>
      </c>
    </row>
    <row r="29" spans="1:5" ht="89.25">
      <c r="A29" t="s">
        <v>59</v>
      </c>
      <c r="E29" s="39" t="s">
        <v>60</v>
      </c>
    </row>
    <row r="30" spans="1:16" ht="25.5">
      <c r="A30" t="s">
        <v>50</v>
      </c>
      <c s="34" t="s">
        <v>81</v>
      </c>
      <c s="34" t="s">
        <v>82</v>
      </c>
      <c s="35" t="s">
        <v>83</v>
      </c>
      <c s="6" t="s">
        <v>84</v>
      </c>
      <c s="36" t="s">
        <v>54</v>
      </c>
      <c s="37">
        <v>91.746</v>
      </c>
      <c s="36">
        <v>0</v>
      </c>
      <c s="36">
        <f>ROUND(G30*H30,6)</f>
      </c>
      <c r="L30" s="38">
        <v>0</v>
      </c>
      <c s="32">
        <f>ROUND(ROUND(L30,2)*ROUND(G30,3),2)</f>
      </c>
      <c s="36" t="s">
        <v>55</v>
      </c>
      <c>
        <f>(M30*21)/100</f>
      </c>
      <c t="s">
        <v>28</v>
      </c>
    </row>
    <row r="31" spans="1:5" ht="25.5">
      <c r="A31" s="35" t="s">
        <v>56</v>
      </c>
      <c r="E31" s="39" t="s">
        <v>84</v>
      </c>
    </row>
    <row r="32" spans="1:5" ht="25.5">
      <c r="A32" s="35" t="s">
        <v>57</v>
      </c>
      <c r="E32" s="40" t="s">
        <v>85</v>
      </c>
    </row>
    <row r="33" spans="1:5" ht="89.25">
      <c r="A33" t="s">
        <v>59</v>
      </c>
      <c r="E33" s="39" t="s">
        <v>60</v>
      </c>
    </row>
    <row r="34" spans="1:16" ht="25.5">
      <c r="A34" t="s">
        <v>50</v>
      </c>
      <c s="34" t="s">
        <v>86</v>
      </c>
      <c s="34" t="s">
        <v>87</v>
      </c>
      <c s="35" t="s">
        <v>88</v>
      </c>
      <c s="6" t="s">
        <v>89</v>
      </c>
      <c s="36" t="s">
        <v>54</v>
      </c>
      <c s="37">
        <v>6060.888</v>
      </c>
      <c s="36">
        <v>0</v>
      </c>
      <c s="36">
        <f>ROUND(G34*H34,6)</f>
      </c>
      <c r="L34" s="38">
        <v>0</v>
      </c>
      <c s="32">
        <f>ROUND(ROUND(L34,2)*ROUND(G34,3),2)</f>
      </c>
      <c s="36" t="s">
        <v>55</v>
      </c>
      <c>
        <f>(M34*21)/100</f>
      </c>
      <c t="s">
        <v>28</v>
      </c>
    </row>
    <row r="35" spans="1:5" ht="25.5">
      <c r="A35" s="35" t="s">
        <v>56</v>
      </c>
      <c r="E35" s="39" t="s">
        <v>89</v>
      </c>
    </row>
    <row r="36" spans="1:5" ht="114.75">
      <c r="A36" s="35" t="s">
        <v>57</v>
      </c>
      <c r="E36" s="40" t="s">
        <v>90</v>
      </c>
    </row>
    <row r="37" spans="1:5" ht="89.25">
      <c r="A37" t="s">
        <v>59</v>
      </c>
      <c r="E37"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COUNTIFS(L8:L403,"=0",A8:A403,"P")+COUNTIFS(L8:L403,"",A8:A403,"P")+SUM(Q8:Q403)</f>
      </c>
    </row>
    <row r="8" spans="1:13" ht="12.75">
      <c r="A8" t="s">
        <v>45</v>
      </c>
      <c r="C8" s="28" t="s">
        <v>3967</v>
      </c>
      <c r="E8" s="30" t="s">
        <v>3966</v>
      </c>
      <c r="J8" s="29">
        <f>0+J9+J22+J35+J64+J109+J134+J139+J176+J213+J278+J323+J372+J385+J402</f>
      </c>
      <c s="29">
        <f>0+K9+K22+K35+K64+K109+K134+K139+K176+K213+K278+K323+K372+K385+K402</f>
      </c>
      <c s="29">
        <f>0+L9+L22+L35+L64+L109+L134+L139+L176+L213+L278+L323+L372+L385+L402</f>
      </c>
      <c s="29">
        <f>0+M9+M22+M35+M64+M109+M134+M139+M176+M213+M278+M323+M372+M385+M402</f>
      </c>
    </row>
    <row r="9" spans="1:13" ht="12.75">
      <c r="A9" t="s">
        <v>47</v>
      </c>
      <c r="C9" s="31" t="s">
        <v>3687</v>
      </c>
      <c r="E9" s="33" t="s">
        <v>3968</v>
      </c>
      <c r="J9" s="32">
        <f>0</f>
      </c>
      <c s="32">
        <f>0</f>
      </c>
      <c s="32">
        <f>0+L10+L14+L18</f>
      </c>
      <c s="32">
        <f>0+M10+M14+M18</f>
      </c>
    </row>
    <row r="10" spans="1:16" ht="12.75">
      <c r="A10" t="s">
        <v>50</v>
      </c>
      <c s="34" t="s">
        <v>579</v>
      </c>
      <c s="34" t="s">
        <v>3969</v>
      </c>
      <c s="35" t="s">
        <v>5</v>
      </c>
      <c s="6" t="s">
        <v>3970</v>
      </c>
      <c s="36" t="s">
        <v>244</v>
      </c>
      <c s="37">
        <v>52</v>
      </c>
      <c s="36">
        <v>0</v>
      </c>
      <c s="36">
        <f>ROUND(G10*H10,6)</f>
      </c>
      <c r="L10" s="38">
        <v>0</v>
      </c>
      <c s="32">
        <f>ROUND(ROUND(L10,2)*ROUND(G10,3),2)</f>
      </c>
      <c s="36" t="s">
        <v>55</v>
      </c>
      <c>
        <f>(M10*21)/100</f>
      </c>
      <c t="s">
        <v>28</v>
      </c>
    </row>
    <row r="11" spans="1:5" ht="12.75">
      <c r="A11" s="35" t="s">
        <v>56</v>
      </c>
      <c r="E11" s="39" t="s">
        <v>3970</v>
      </c>
    </row>
    <row r="12" spans="1:5" ht="12.75">
      <c r="A12" s="35" t="s">
        <v>57</v>
      </c>
      <c r="E12" s="40" t="s">
        <v>5</v>
      </c>
    </row>
    <row r="13" spans="1:5" ht="12.75">
      <c r="A13" t="s">
        <v>59</v>
      </c>
      <c r="E13" s="39" t="s">
        <v>5</v>
      </c>
    </row>
    <row r="14" spans="1:16" ht="12.75">
      <c r="A14" t="s">
        <v>50</v>
      </c>
      <c s="34" t="s">
        <v>582</v>
      </c>
      <c s="34" t="s">
        <v>3971</v>
      </c>
      <c s="35" t="s">
        <v>5</v>
      </c>
      <c s="6" t="s">
        <v>3972</v>
      </c>
      <c s="36" t="s">
        <v>244</v>
      </c>
      <c s="37">
        <v>73</v>
      </c>
      <c s="36">
        <v>0</v>
      </c>
      <c s="36">
        <f>ROUND(G14*H14,6)</f>
      </c>
      <c r="L14" s="38">
        <v>0</v>
      </c>
      <c s="32">
        <f>ROUND(ROUND(L14,2)*ROUND(G14,3),2)</f>
      </c>
      <c s="36" t="s">
        <v>55</v>
      </c>
      <c>
        <f>(M14*21)/100</f>
      </c>
      <c t="s">
        <v>28</v>
      </c>
    </row>
    <row r="15" spans="1:5" ht="12.75">
      <c r="A15" s="35" t="s">
        <v>56</v>
      </c>
      <c r="E15" s="39" t="s">
        <v>3972</v>
      </c>
    </row>
    <row r="16" spans="1:5" ht="12.75">
      <c r="A16" s="35" t="s">
        <v>57</v>
      </c>
      <c r="E16" s="40" t="s">
        <v>5</v>
      </c>
    </row>
    <row r="17" spans="1:5" ht="12.75">
      <c r="A17" t="s">
        <v>59</v>
      </c>
      <c r="E17" s="39" t="s">
        <v>5</v>
      </c>
    </row>
    <row r="18" spans="1:16" ht="12.75">
      <c r="A18" t="s">
        <v>50</v>
      </c>
      <c s="34" t="s">
        <v>585</v>
      </c>
      <c s="34" t="s">
        <v>3973</v>
      </c>
      <c s="35" t="s">
        <v>5</v>
      </c>
      <c s="6" t="s">
        <v>3974</v>
      </c>
      <c s="36" t="s">
        <v>244</v>
      </c>
      <c s="37">
        <v>42</v>
      </c>
      <c s="36">
        <v>0</v>
      </c>
      <c s="36">
        <f>ROUND(G18*H18,6)</f>
      </c>
      <c r="L18" s="38">
        <v>0</v>
      </c>
      <c s="32">
        <f>ROUND(ROUND(L18,2)*ROUND(G18,3),2)</f>
      </c>
      <c s="36" t="s">
        <v>55</v>
      </c>
      <c>
        <f>(M18*21)/100</f>
      </c>
      <c t="s">
        <v>28</v>
      </c>
    </row>
    <row r="19" spans="1:5" ht="12.75">
      <c r="A19" s="35" t="s">
        <v>56</v>
      </c>
      <c r="E19" s="39" t="s">
        <v>3974</v>
      </c>
    </row>
    <row r="20" spans="1:5" ht="12.75">
      <c r="A20" s="35" t="s">
        <v>57</v>
      </c>
      <c r="E20" s="40" t="s">
        <v>3975</v>
      </c>
    </row>
    <row r="21" spans="1:5" ht="12.75">
      <c r="A21" t="s">
        <v>59</v>
      </c>
      <c r="E21" s="39" t="s">
        <v>5</v>
      </c>
    </row>
    <row r="22" spans="1:13" ht="12.75">
      <c r="A22" t="s">
        <v>47</v>
      </c>
      <c r="C22" s="31" t="s">
        <v>3788</v>
      </c>
      <c r="E22" s="33" t="s">
        <v>3976</v>
      </c>
      <c r="J22" s="32">
        <f>0</f>
      </c>
      <c s="32">
        <f>0</f>
      </c>
      <c s="32">
        <f>0+L23+L27+L31</f>
      </c>
      <c s="32">
        <f>0+M23+M27+M31</f>
      </c>
    </row>
    <row r="23" spans="1:16" ht="12.75">
      <c r="A23" t="s">
        <v>50</v>
      </c>
      <c s="34" t="s">
        <v>588</v>
      </c>
      <c s="34" t="s">
        <v>3977</v>
      </c>
      <c s="35" t="s">
        <v>5</v>
      </c>
      <c s="6" t="s">
        <v>3978</v>
      </c>
      <c s="36" t="s">
        <v>244</v>
      </c>
      <c s="37">
        <v>125</v>
      </c>
      <c s="36">
        <v>0</v>
      </c>
      <c s="36">
        <f>ROUND(G23*H23,6)</f>
      </c>
      <c r="L23" s="38">
        <v>0</v>
      </c>
      <c s="32">
        <f>ROUND(ROUND(L23,2)*ROUND(G23,3),2)</f>
      </c>
      <c s="36" t="s">
        <v>55</v>
      </c>
      <c>
        <f>(M23*21)/100</f>
      </c>
      <c t="s">
        <v>28</v>
      </c>
    </row>
    <row r="24" spans="1:5" ht="12.75">
      <c r="A24" s="35" t="s">
        <v>56</v>
      </c>
      <c r="E24" s="39" t="s">
        <v>3978</v>
      </c>
    </row>
    <row r="25" spans="1:5" ht="12.75">
      <c r="A25" s="35" t="s">
        <v>57</v>
      </c>
      <c r="E25" s="40" t="s">
        <v>5</v>
      </c>
    </row>
    <row r="26" spans="1:5" ht="12.75">
      <c r="A26" t="s">
        <v>59</v>
      </c>
      <c r="E26" s="39" t="s">
        <v>5</v>
      </c>
    </row>
    <row r="27" spans="1:16" ht="12.75">
      <c r="A27" t="s">
        <v>50</v>
      </c>
      <c s="34" t="s">
        <v>591</v>
      </c>
      <c s="34" t="s">
        <v>3979</v>
      </c>
      <c s="35" t="s">
        <v>5</v>
      </c>
      <c s="6" t="s">
        <v>3980</v>
      </c>
      <c s="36" t="s">
        <v>244</v>
      </c>
      <c s="37">
        <v>16</v>
      </c>
      <c s="36">
        <v>0</v>
      </c>
      <c s="36">
        <f>ROUND(G27*H27,6)</f>
      </c>
      <c r="L27" s="38">
        <v>0</v>
      </c>
      <c s="32">
        <f>ROUND(ROUND(L27,2)*ROUND(G27,3),2)</f>
      </c>
      <c s="36" t="s">
        <v>55</v>
      </c>
      <c>
        <f>(M27*21)/100</f>
      </c>
      <c t="s">
        <v>28</v>
      </c>
    </row>
    <row r="28" spans="1:5" ht="12.75">
      <c r="A28" s="35" t="s">
        <v>56</v>
      </c>
      <c r="E28" s="39" t="s">
        <v>3980</v>
      </c>
    </row>
    <row r="29" spans="1:5" ht="12.75">
      <c r="A29" s="35" t="s">
        <v>57</v>
      </c>
      <c r="E29" s="40" t="s">
        <v>3981</v>
      </c>
    </row>
    <row r="30" spans="1:5" ht="12.75">
      <c r="A30" t="s">
        <v>59</v>
      </c>
      <c r="E30" s="39" t="s">
        <v>5</v>
      </c>
    </row>
    <row r="31" spans="1:16" ht="12.75">
      <c r="A31" t="s">
        <v>50</v>
      </c>
      <c s="34" t="s">
        <v>594</v>
      </c>
      <c s="34" t="s">
        <v>3982</v>
      </c>
      <c s="35" t="s">
        <v>5</v>
      </c>
      <c s="6" t="s">
        <v>3983</v>
      </c>
      <c s="36" t="s">
        <v>244</v>
      </c>
      <c s="37">
        <v>167</v>
      </c>
      <c s="36">
        <v>0</v>
      </c>
      <c s="36">
        <f>ROUND(G31*H31,6)</f>
      </c>
      <c r="L31" s="38">
        <v>0</v>
      </c>
      <c s="32">
        <f>ROUND(ROUND(L31,2)*ROUND(G31,3),2)</f>
      </c>
      <c s="36" t="s">
        <v>55</v>
      </c>
      <c>
        <f>(M31*21)/100</f>
      </c>
      <c t="s">
        <v>28</v>
      </c>
    </row>
    <row r="32" spans="1:5" ht="12.75">
      <c r="A32" s="35" t="s">
        <v>56</v>
      </c>
      <c r="E32" s="39" t="s">
        <v>3983</v>
      </c>
    </row>
    <row r="33" spans="1:5" ht="12.75">
      <c r="A33" s="35" t="s">
        <v>57</v>
      </c>
      <c r="E33" s="40" t="s">
        <v>5</v>
      </c>
    </row>
    <row r="34" spans="1:5" ht="51">
      <c r="A34" t="s">
        <v>59</v>
      </c>
      <c r="E34" s="39" t="s">
        <v>3984</v>
      </c>
    </row>
    <row r="35" spans="1:13" ht="12.75">
      <c r="A35" t="s">
        <v>47</v>
      </c>
      <c r="C35" s="31" t="s">
        <v>3810</v>
      </c>
      <c r="E35" s="33" t="s">
        <v>3985</v>
      </c>
      <c r="J35" s="32">
        <f>0</f>
      </c>
      <c s="32">
        <f>0</f>
      </c>
      <c s="32">
        <f>0+L36+L40+L44+L48+L52+L56+L60</f>
      </c>
      <c s="32">
        <f>0+M36+M40+M44+M48+M52+M56+M60</f>
      </c>
    </row>
    <row r="36" spans="1:16" ht="12.75">
      <c r="A36" t="s">
        <v>50</v>
      </c>
      <c s="34" t="s">
        <v>597</v>
      </c>
      <c s="34" t="s">
        <v>3986</v>
      </c>
      <c s="35" t="s">
        <v>5</v>
      </c>
      <c s="6" t="s">
        <v>3987</v>
      </c>
      <c s="36" t="s">
        <v>147</v>
      </c>
      <c s="37">
        <v>11100</v>
      </c>
      <c s="36">
        <v>0</v>
      </c>
      <c s="36">
        <f>ROUND(G36*H36,6)</f>
      </c>
      <c r="L36" s="38">
        <v>0</v>
      </c>
      <c s="32">
        <f>ROUND(ROUND(L36,2)*ROUND(G36,3),2)</f>
      </c>
      <c s="36" t="s">
        <v>55</v>
      </c>
      <c>
        <f>(M36*21)/100</f>
      </c>
      <c t="s">
        <v>28</v>
      </c>
    </row>
    <row r="37" spans="1:5" ht="12.75">
      <c r="A37" s="35" t="s">
        <v>56</v>
      </c>
      <c r="E37" s="39" t="s">
        <v>3987</v>
      </c>
    </row>
    <row r="38" spans="1:5" ht="12.75">
      <c r="A38" s="35" t="s">
        <v>57</v>
      </c>
      <c r="E38" s="40" t="s">
        <v>3988</v>
      </c>
    </row>
    <row r="39" spans="1:5" ht="12.75">
      <c r="A39" t="s">
        <v>59</v>
      </c>
      <c r="E39" s="39" t="s">
        <v>5</v>
      </c>
    </row>
    <row r="40" spans="1:16" ht="12.75">
      <c r="A40" t="s">
        <v>50</v>
      </c>
      <c s="34" t="s">
        <v>600</v>
      </c>
      <c s="34" t="s">
        <v>3989</v>
      </c>
      <c s="35" t="s">
        <v>5</v>
      </c>
      <c s="6" t="s">
        <v>3990</v>
      </c>
      <c s="36" t="s">
        <v>147</v>
      </c>
      <c s="37">
        <v>35</v>
      </c>
      <c s="36">
        <v>0</v>
      </c>
      <c s="36">
        <f>ROUND(G40*H40,6)</f>
      </c>
      <c r="L40" s="38">
        <v>0</v>
      </c>
      <c s="32">
        <f>ROUND(ROUND(L40,2)*ROUND(G40,3),2)</f>
      </c>
      <c s="36" t="s">
        <v>55</v>
      </c>
      <c>
        <f>(M40*21)/100</f>
      </c>
      <c t="s">
        <v>28</v>
      </c>
    </row>
    <row r="41" spans="1:5" ht="12.75">
      <c r="A41" s="35" t="s">
        <v>56</v>
      </c>
      <c r="E41" s="39" t="s">
        <v>3990</v>
      </c>
    </row>
    <row r="42" spans="1:5" ht="12.75">
      <c r="A42" s="35" t="s">
        <v>57</v>
      </c>
      <c r="E42" s="40" t="s">
        <v>5</v>
      </c>
    </row>
    <row r="43" spans="1:5" ht="12.75">
      <c r="A43" t="s">
        <v>59</v>
      </c>
      <c r="E43" s="39" t="s">
        <v>5</v>
      </c>
    </row>
    <row r="44" spans="1:16" ht="12.75">
      <c r="A44" t="s">
        <v>50</v>
      </c>
      <c s="34" t="s">
        <v>603</v>
      </c>
      <c s="34" t="s">
        <v>3991</v>
      </c>
      <c s="35" t="s">
        <v>5</v>
      </c>
      <c s="6" t="s">
        <v>3992</v>
      </c>
      <c s="36" t="s">
        <v>147</v>
      </c>
      <c s="37">
        <v>10</v>
      </c>
      <c s="36">
        <v>0</v>
      </c>
      <c s="36">
        <f>ROUND(G44*H44,6)</f>
      </c>
      <c r="L44" s="38">
        <v>0</v>
      </c>
      <c s="32">
        <f>ROUND(ROUND(L44,2)*ROUND(G44,3),2)</f>
      </c>
      <c s="36" t="s">
        <v>55</v>
      </c>
      <c>
        <f>(M44*21)/100</f>
      </c>
      <c t="s">
        <v>28</v>
      </c>
    </row>
    <row r="45" spans="1:5" ht="12.75">
      <c r="A45" s="35" t="s">
        <v>56</v>
      </c>
      <c r="E45" s="39" t="s">
        <v>3992</v>
      </c>
    </row>
    <row r="46" spans="1:5" ht="12.75">
      <c r="A46" s="35" t="s">
        <v>57</v>
      </c>
      <c r="E46" s="40" t="s">
        <v>5</v>
      </c>
    </row>
    <row r="47" spans="1:5" ht="12.75">
      <c r="A47" t="s">
        <v>59</v>
      </c>
      <c r="E47" s="39" t="s">
        <v>5</v>
      </c>
    </row>
    <row r="48" spans="1:16" ht="12.75">
      <c r="A48" t="s">
        <v>50</v>
      </c>
      <c s="34" t="s">
        <v>606</v>
      </c>
      <c s="34" t="s">
        <v>3993</v>
      </c>
      <c s="35" t="s">
        <v>5</v>
      </c>
      <c s="6" t="s">
        <v>3994</v>
      </c>
      <c s="36" t="s">
        <v>244</v>
      </c>
      <c s="37">
        <v>35</v>
      </c>
      <c s="36">
        <v>0</v>
      </c>
      <c s="36">
        <f>ROUND(G48*H48,6)</f>
      </c>
      <c r="L48" s="38">
        <v>0</v>
      </c>
      <c s="32">
        <f>ROUND(ROUND(L48,2)*ROUND(G48,3),2)</f>
      </c>
      <c s="36" t="s">
        <v>55</v>
      </c>
      <c>
        <f>(M48*21)/100</f>
      </c>
      <c t="s">
        <v>28</v>
      </c>
    </row>
    <row r="49" spans="1:5" ht="12.75">
      <c r="A49" s="35" t="s">
        <v>56</v>
      </c>
      <c r="E49" s="39" t="s">
        <v>3994</v>
      </c>
    </row>
    <row r="50" spans="1:5" ht="12.75">
      <c r="A50" s="35" t="s">
        <v>57</v>
      </c>
      <c r="E50" s="40" t="s">
        <v>5</v>
      </c>
    </row>
    <row r="51" spans="1:5" ht="12.75">
      <c r="A51" t="s">
        <v>59</v>
      </c>
      <c r="E51" s="39" t="s">
        <v>5</v>
      </c>
    </row>
    <row r="52" spans="1:16" ht="12.75">
      <c r="A52" t="s">
        <v>50</v>
      </c>
      <c s="34" t="s">
        <v>609</v>
      </c>
      <c s="34" t="s">
        <v>3995</v>
      </c>
      <c s="35" t="s">
        <v>5</v>
      </c>
      <c s="6" t="s">
        <v>3996</v>
      </c>
      <c s="36" t="s">
        <v>244</v>
      </c>
      <c s="37">
        <v>100</v>
      </c>
      <c s="36">
        <v>0</v>
      </c>
      <c s="36">
        <f>ROUND(G52*H52,6)</f>
      </c>
      <c r="L52" s="38">
        <v>0</v>
      </c>
      <c s="32">
        <f>ROUND(ROUND(L52,2)*ROUND(G52,3),2)</f>
      </c>
      <c s="36" t="s">
        <v>55</v>
      </c>
      <c>
        <f>(M52*21)/100</f>
      </c>
      <c t="s">
        <v>28</v>
      </c>
    </row>
    <row r="53" spans="1:5" ht="12.75">
      <c r="A53" s="35" t="s">
        <v>56</v>
      </c>
      <c r="E53" s="39" t="s">
        <v>3996</v>
      </c>
    </row>
    <row r="54" spans="1:5" ht="12.75">
      <c r="A54" s="35" t="s">
        <v>57</v>
      </c>
      <c r="E54" s="40" t="s">
        <v>5</v>
      </c>
    </row>
    <row r="55" spans="1:5" ht="12.75">
      <c r="A55" t="s">
        <v>59</v>
      </c>
      <c r="E55" s="39" t="s">
        <v>5</v>
      </c>
    </row>
    <row r="56" spans="1:16" ht="12.75">
      <c r="A56" t="s">
        <v>50</v>
      </c>
      <c s="34" t="s">
        <v>613</v>
      </c>
      <c s="34" t="s">
        <v>3997</v>
      </c>
      <c s="35" t="s">
        <v>5</v>
      </c>
      <c s="6" t="s">
        <v>3998</v>
      </c>
      <c s="36" t="s">
        <v>244</v>
      </c>
      <c s="37">
        <v>40</v>
      </c>
      <c s="36">
        <v>0</v>
      </c>
      <c s="36">
        <f>ROUND(G56*H56,6)</f>
      </c>
      <c r="L56" s="38">
        <v>0</v>
      </c>
      <c s="32">
        <f>ROUND(ROUND(L56,2)*ROUND(G56,3),2)</f>
      </c>
      <c s="36" t="s">
        <v>55</v>
      </c>
      <c>
        <f>(M56*21)/100</f>
      </c>
      <c t="s">
        <v>28</v>
      </c>
    </row>
    <row r="57" spans="1:5" ht="12.75">
      <c r="A57" s="35" t="s">
        <v>56</v>
      </c>
      <c r="E57" s="39" t="s">
        <v>3998</v>
      </c>
    </row>
    <row r="58" spans="1:5" ht="12.75">
      <c r="A58" s="35" t="s">
        <v>57</v>
      </c>
      <c r="E58" s="40" t="s">
        <v>5</v>
      </c>
    </row>
    <row r="59" spans="1:5" ht="12.75">
      <c r="A59" t="s">
        <v>59</v>
      </c>
      <c r="E59" s="39" t="s">
        <v>5</v>
      </c>
    </row>
    <row r="60" spans="1:16" ht="25.5">
      <c r="A60" t="s">
        <v>50</v>
      </c>
      <c s="34" t="s">
        <v>616</v>
      </c>
      <c s="34" t="s">
        <v>3999</v>
      </c>
      <c s="35" t="s">
        <v>5</v>
      </c>
      <c s="6" t="s">
        <v>4000</v>
      </c>
      <c s="36" t="s">
        <v>244</v>
      </c>
      <c s="37">
        <v>4</v>
      </c>
      <c s="36">
        <v>0</v>
      </c>
      <c s="36">
        <f>ROUND(G60*H60,6)</f>
      </c>
      <c r="L60" s="38">
        <v>0</v>
      </c>
      <c s="32">
        <f>ROUND(ROUND(L60,2)*ROUND(G60,3),2)</f>
      </c>
      <c s="36" t="s">
        <v>55</v>
      </c>
      <c>
        <f>(M60*21)/100</f>
      </c>
      <c t="s">
        <v>28</v>
      </c>
    </row>
    <row r="61" spans="1:5" ht="25.5">
      <c r="A61" s="35" t="s">
        <v>56</v>
      </c>
      <c r="E61" s="39" t="s">
        <v>4000</v>
      </c>
    </row>
    <row r="62" spans="1:5" ht="12.75">
      <c r="A62" s="35" t="s">
        <v>57</v>
      </c>
      <c r="E62" s="40" t="s">
        <v>5</v>
      </c>
    </row>
    <row r="63" spans="1:5" ht="25.5">
      <c r="A63" t="s">
        <v>59</v>
      </c>
      <c r="E63" s="39" t="s">
        <v>4001</v>
      </c>
    </row>
    <row r="64" spans="1:13" ht="12.75">
      <c r="A64" t="s">
        <v>47</v>
      </c>
      <c r="C64" s="31" t="s">
        <v>4002</v>
      </c>
      <c r="E64" s="33" t="s">
        <v>4003</v>
      </c>
      <c r="J64" s="32">
        <f>0</f>
      </c>
      <c s="32">
        <f>0</f>
      </c>
      <c s="32">
        <f>0+L65+L69+L73+L77+L81+L85+L89+L93+L97+L101+L105</f>
      </c>
      <c s="32">
        <f>0+M65+M69+M73+M77+M81+M85+M89+M93+M97+M101+M105</f>
      </c>
    </row>
    <row r="65" spans="1:16" ht="12.75">
      <c r="A65" t="s">
        <v>50</v>
      </c>
      <c s="34" t="s">
        <v>620</v>
      </c>
      <c s="34" t="s">
        <v>3824</v>
      </c>
      <c s="35" t="s">
        <v>5</v>
      </c>
      <c s="6" t="s">
        <v>3825</v>
      </c>
      <c s="36" t="s">
        <v>147</v>
      </c>
      <c s="37">
        <v>5</v>
      </c>
      <c s="36">
        <v>0</v>
      </c>
      <c s="36">
        <f>ROUND(G65*H65,6)</f>
      </c>
      <c r="L65" s="38">
        <v>0</v>
      </c>
      <c s="32">
        <f>ROUND(ROUND(L65,2)*ROUND(G65,3),2)</f>
      </c>
      <c s="36" t="s">
        <v>55</v>
      </c>
      <c>
        <f>(M65*21)/100</f>
      </c>
      <c t="s">
        <v>28</v>
      </c>
    </row>
    <row r="66" spans="1:5" ht="12.75">
      <c r="A66" s="35" t="s">
        <v>56</v>
      </c>
      <c r="E66" s="39" t="s">
        <v>3825</v>
      </c>
    </row>
    <row r="67" spans="1:5" ht="12.75">
      <c r="A67" s="35" t="s">
        <v>57</v>
      </c>
      <c r="E67" s="40" t="s">
        <v>5</v>
      </c>
    </row>
    <row r="68" spans="1:5" ht="12.75">
      <c r="A68" t="s">
        <v>59</v>
      </c>
      <c r="E68" s="39" t="s">
        <v>5</v>
      </c>
    </row>
    <row r="69" spans="1:16" ht="12.75">
      <c r="A69" t="s">
        <v>50</v>
      </c>
      <c s="34" t="s">
        <v>622</v>
      </c>
      <c s="34" t="s">
        <v>4004</v>
      </c>
      <c s="35" t="s">
        <v>5</v>
      </c>
      <c s="6" t="s">
        <v>4005</v>
      </c>
      <c s="36" t="s">
        <v>147</v>
      </c>
      <c s="37">
        <v>5</v>
      </c>
      <c s="36">
        <v>0</v>
      </c>
      <c s="36">
        <f>ROUND(G69*H69,6)</f>
      </c>
      <c r="L69" s="38">
        <v>0</v>
      </c>
      <c s="32">
        <f>ROUND(ROUND(L69,2)*ROUND(G69,3),2)</f>
      </c>
      <c s="36" t="s">
        <v>55</v>
      </c>
      <c>
        <f>(M69*21)/100</f>
      </c>
      <c t="s">
        <v>28</v>
      </c>
    </row>
    <row r="70" spans="1:5" ht="12.75">
      <c r="A70" s="35" t="s">
        <v>56</v>
      </c>
      <c r="E70" s="39" t="s">
        <v>4005</v>
      </c>
    </row>
    <row r="71" spans="1:5" ht="12.75">
      <c r="A71" s="35" t="s">
        <v>57</v>
      </c>
      <c r="E71" s="40" t="s">
        <v>4006</v>
      </c>
    </row>
    <row r="72" spans="1:5" ht="12.75">
      <c r="A72" t="s">
        <v>59</v>
      </c>
      <c r="E72" s="39" t="s">
        <v>5</v>
      </c>
    </row>
    <row r="73" spans="1:16" ht="25.5">
      <c r="A73" t="s">
        <v>50</v>
      </c>
      <c s="34" t="s">
        <v>624</v>
      </c>
      <c s="34" t="s">
        <v>4007</v>
      </c>
      <c s="35" t="s">
        <v>5</v>
      </c>
      <c s="6" t="s">
        <v>4008</v>
      </c>
      <c s="36" t="s">
        <v>147</v>
      </c>
      <c s="37">
        <v>10</v>
      </c>
      <c s="36">
        <v>0</v>
      </c>
      <c s="36">
        <f>ROUND(G73*H73,6)</f>
      </c>
      <c r="L73" s="38">
        <v>0</v>
      </c>
      <c s="32">
        <f>ROUND(ROUND(L73,2)*ROUND(G73,3),2)</f>
      </c>
      <c s="36" t="s">
        <v>55</v>
      </c>
      <c>
        <f>(M73*21)/100</f>
      </c>
      <c t="s">
        <v>28</v>
      </c>
    </row>
    <row r="74" spans="1:5" ht="25.5">
      <c r="A74" s="35" t="s">
        <v>56</v>
      </c>
      <c r="E74" s="39" t="s">
        <v>4008</v>
      </c>
    </row>
    <row r="75" spans="1:5" ht="12.75">
      <c r="A75" s="35" t="s">
        <v>57</v>
      </c>
      <c r="E75" s="40" t="s">
        <v>5</v>
      </c>
    </row>
    <row r="76" spans="1:5" ht="12.75">
      <c r="A76" t="s">
        <v>59</v>
      </c>
      <c r="E76" s="39" t="s">
        <v>5</v>
      </c>
    </row>
    <row r="77" spans="1:16" ht="25.5">
      <c r="A77" t="s">
        <v>50</v>
      </c>
      <c s="34" t="s">
        <v>626</v>
      </c>
      <c s="34" t="s">
        <v>4009</v>
      </c>
      <c s="35" t="s">
        <v>5</v>
      </c>
      <c s="6" t="s">
        <v>4010</v>
      </c>
      <c s="36" t="s">
        <v>147</v>
      </c>
      <c s="37">
        <v>35</v>
      </c>
      <c s="36">
        <v>0</v>
      </c>
      <c s="36">
        <f>ROUND(G77*H77,6)</f>
      </c>
      <c r="L77" s="38">
        <v>0</v>
      </c>
      <c s="32">
        <f>ROUND(ROUND(L77,2)*ROUND(G77,3),2)</f>
      </c>
      <c s="36" t="s">
        <v>55</v>
      </c>
      <c>
        <f>(M77*21)/100</f>
      </c>
      <c t="s">
        <v>28</v>
      </c>
    </row>
    <row r="78" spans="1:5" ht="25.5">
      <c r="A78" s="35" t="s">
        <v>56</v>
      </c>
      <c r="E78" s="39" t="s">
        <v>4010</v>
      </c>
    </row>
    <row r="79" spans="1:5" ht="12.75">
      <c r="A79" s="35" t="s">
        <v>57</v>
      </c>
      <c r="E79" s="40" t="s">
        <v>5</v>
      </c>
    </row>
    <row r="80" spans="1:5" ht="12.75">
      <c r="A80" t="s">
        <v>59</v>
      </c>
      <c r="E80" s="39" t="s">
        <v>5</v>
      </c>
    </row>
    <row r="81" spans="1:16" ht="25.5">
      <c r="A81" t="s">
        <v>50</v>
      </c>
      <c s="34" t="s">
        <v>627</v>
      </c>
      <c s="34" t="s">
        <v>4011</v>
      </c>
      <c s="35" t="s">
        <v>5</v>
      </c>
      <c s="6" t="s">
        <v>4012</v>
      </c>
      <c s="36" t="s">
        <v>147</v>
      </c>
      <c s="37">
        <v>100</v>
      </c>
      <c s="36">
        <v>0</v>
      </c>
      <c s="36">
        <f>ROUND(G81*H81,6)</f>
      </c>
      <c r="L81" s="38">
        <v>0</v>
      </c>
      <c s="32">
        <f>ROUND(ROUND(L81,2)*ROUND(G81,3),2)</f>
      </c>
      <c s="36" t="s">
        <v>55</v>
      </c>
      <c>
        <f>(M81*21)/100</f>
      </c>
      <c t="s">
        <v>28</v>
      </c>
    </row>
    <row r="82" spans="1:5" ht="25.5">
      <c r="A82" s="35" t="s">
        <v>56</v>
      </c>
      <c r="E82" s="39" t="s">
        <v>4012</v>
      </c>
    </row>
    <row r="83" spans="1:5" ht="12.75">
      <c r="A83" s="35" t="s">
        <v>57</v>
      </c>
      <c r="E83" s="40" t="s">
        <v>5</v>
      </c>
    </row>
    <row r="84" spans="1:5" ht="12.75">
      <c r="A84" t="s">
        <v>59</v>
      </c>
      <c r="E84" s="39" t="s">
        <v>5</v>
      </c>
    </row>
    <row r="85" spans="1:16" ht="25.5">
      <c r="A85" t="s">
        <v>50</v>
      </c>
      <c s="34" t="s">
        <v>631</v>
      </c>
      <c s="34" t="s">
        <v>4013</v>
      </c>
      <c s="35" t="s">
        <v>5</v>
      </c>
      <c s="6" t="s">
        <v>4014</v>
      </c>
      <c s="36" t="s">
        <v>147</v>
      </c>
      <c s="37">
        <v>390</v>
      </c>
      <c s="36">
        <v>0</v>
      </c>
      <c s="36">
        <f>ROUND(G85*H85,6)</f>
      </c>
      <c r="L85" s="38">
        <v>0</v>
      </c>
      <c s="32">
        <f>ROUND(ROUND(L85,2)*ROUND(G85,3),2)</f>
      </c>
      <c s="36" t="s">
        <v>55</v>
      </c>
      <c>
        <f>(M85*21)/100</f>
      </c>
      <c t="s">
        <v>28</v>
      </c>
    </row>
    <row r="86" spans="1:5" ht="25.5">
      <c r="A86" s="35" t="s">
        <v>56</v>
      </c>
      <c r="E86" s="39" t="s">
        <v>4014</v>
      </c>
    </row>
    <row r="87" spans="1:5" ht="12.75">
      <c r="A87" s="35" t="s">
        <v>57</v>
      </c>
      <c r="E87" s="40" t="s">
        <v>5</v>
      </c>
    </row>
    <row r="88" spans="1:5" ht="12.75">
      <c r="A88" t="s">
        <v>59</v>
      </c>
      <c r="E88" s="39" t="s">
        <v>5</v>
      </c>
    </row>
    <row r="89" spans="1:16" ht="25.5">
      <c r="A89" t="s">
        <v>50</v>
      </c>
      <c s="34" t="s">
        <v>635</v>
      </c>
      <c s="34" t="s">
        <v>4015</v>
      </c>
      <c s="35" t="s">
        <v>5</v>
      </c>
      <c s="6" t="s">
        <v>4016</v>
      </c>
      <c s="36" t="s">
        <v>147</v>
      </c>
      <c s="37">
        <v>185</v>
      </c>
      <c s="36">
        <v>0</v>
      </c>
      <c s="36">
        <f>ROUND(G89*H89,6)</f>
      </c>
      <c r="L89" s="38">
        <v>0</v>
      </c>
      <c s="32">
        <f>ROUND(ROUND(L89,2)*ROUND(G89,3),2)</f>
      </c>
      <c s="36" t="s">
        <v>55</v>
      </c>
      <c>
        <f>(M89*21)/100</f>
      </c>
      <c t="s">
        <v>28</v>
      </c>
    </row>
    <row r="90" spans="1:5" ht="25.5">
      <c r="A90" s="35" t="s">
        <v>56</v>
      </c>
      <c r="E90" s="39" t="s">
        <v>4016</v>
      </c>
    </row>
    <row r="91" spans="1:5" ht="12.75">
      <c r="A91" s="35" t="s">
        <v>57</v>
      </c>
      <c r="E91" s="40" t="s">
        <v>5</v>
      </c>
    </row>
    <row r="92" spans="1:5" ht="12.75">
      <c r="A92" t="s">
        <v>59</v>
      </c>
      <c r="E92" s="39" t="s">
        <v>5</v>
      </c>
    </row>
    <row r="93" spans="1:16" ht="12.75">
      <c r="A93" t="s">
        <v>50</v>
      </c>
      <c s="34" t="s">
        <v>639</v>
      </c>
      <c s="34" t="s">
        <v>4017</v>
      </c>
      <c s="35" t="s">
        <v>5</v>
      </c>
      <c s="6" t="s">
        <v>4018</v>
      </c>
      <c s="36" t="s">
        <v>147</v>
      </c>
      <c s="37">
        <v>65</v>
      </c>
      <c s="36">
        <v>0</v>
      </c>
      <c s="36">
        <f>ROUND(G93*H93,6)</f>
      </c>
      <c r="L93" s="38">
        <v>0</v>
      </c>
      <c s="32">
        <f>ROUND(ROUND(L93,2)*ROUND(G93,3),2)</f>
      </c>
      <c s="36" t="s">
        <v>55</v>
      </c>
      <c>
        <f>(M93*21)/100</f>
      </c>
      <c t="s">
        <v>28</v>
      </c>
    </row>
    <row r="94" spans="1:5" ht="12.75">
      <c r="A94" s="35" t="s">
        <v>56</v>
      </c>
      <c r="E94" s="39" t="s">
        <v>4018</v>
      </c>
    </row>
    <row r="95" spans="1:5" ht="12.75">
      <c r="A95" s="35" t="s">
        <v>57</v>
      </c>
      <c r="E95" s="40" t="s">
        <v>5</v>
      </c>
    </row>
    <row r="96" spans="1:5" ht="12.75">
      <c r="A96" t="s">
        <v>59</v>
      </c>
      <c r="E96" s="39" t="s">
        <v>4019</v>
      </c>
    </row>
    <row r="97" spans="1:16" ht="12.75">
      <c r="A97" t="s">
        <v>50</v>
      </c>
      <c s="34" t="s">
        <v>643</v>
      </c>
      <c s="34" t="s">
        <v>4020</v>
      </c>
      <c s="35" t="s">
        <v>5</v>
      </c>
      <c s="6" t="s">
        <v>4021</v>
      </c>
      <c s="36" t="s">
        <v>147</v>
      </c>
      <c s="37">
        <v>70</v>
      </c>
      <c s="36">
        <v>0</v>
      </c>
      <c s="36">
        <f>ROUND(G97*H97,6)</f>
      </c>
      <c r="L97" s="38">
        <v>0</v>
      </c>
      <c s="32">
        <f>ROUND(ROUND(L97,2)*ROUND(G97,3),2)</f>
      </c>
      <c s="36" t="s">
        <v>55</v>
      </c>
      <c>
        <f>(M97*21)/100</f>
      </c>
      <c t="s">
        <v>28</v>
      </c>
    </row>
    <row r="98" spans="1:5" ht="12.75">
      <c r="A98" s="35" t="s">
        <v>56</v>
      </c>
      <c r="E98" s="39" t="s">
        <v>4021</v>
      </c>
    </row>
    <row r="99" spans="1:5" ht="12.75">
      <c r="A99" s="35" t="s">
        <v>57</v>
      </c>
      <c r="E99" s="40" t="s">
        <v>5</v>
      </c>
    </row>
    <row r="100" spans="1:5" ht="12.75">
      <c r="A100" t="s">
        <v>59</v>
      </c>
      <c r="E100" s="39" t="s">
        <v>5</v>
      </c>
    </row>
    <row r="101" spans="1:16" ht="12.75">
      <c r="A101" t="s">
        <v>50</v>
      </c>
      <c s="34" t="s">
        <v>646</v>
      </c>
      <c s="34" t="s">
        <v>4022</v>
      </c>
      <c s="35" t="s">
        <v>5</v>
      </c>
      <c s="6" t="s">
        <v>4023</v>
      </c>
      <c s="36" t="s">
        <v>147</v>
      </c>
      <c s="37">
        <v>130</v>
      </c>
      <c s="36">
        <v>0</v>
      </c>
      <c s="36">
        <f>ROUND(G101*H101,6)</f>
      </c>
      <c r="L101" s="38">
        <v>0</v>
      </c>
      <c s="32">
        <f>ROUND(ROUND(L101,2)*ROUND(G101,3),2)</f>
      </c>
      <c s="36" t="s">
        <v>55</v>
      </c>
      <c>
        <f>(M101*21)/100</f>
      </c>
      <c t="s">
        <v>28</v>
      </c>
    </row>
    <row r="102" spans="1:5" ht="12.75">
      <c r="A102" s="35" t="s">
        <v>56</v>
      </c>
      <c r="E102" s="39" t="s">
        <v>4023</v>
      </c>
    </row>
    <row r="103" spans="1:5" ht="12.75">
      <c r="A103" s="35" t="s">
        <v>57</v>
      </c>
      <c r="E103" s="40" t="s">
        <v>5</v>
      </c>
    </row>
    <row r="104" spans="1:5" ht="12.75">
      <c r="A104" t="s">
        <v>59</v>
      </c>
      <c r="E104" s="39" t="s">
        <v>5</v>
      </c>
    </row>
    <row r="105" spans="1:16" ht="25.5">
      <c r="A105" t="s">
        <v>50</v>
      </c>
      <c s="34" t="s">
        <v>648</v>
      </c>
      <c s="34" t="s">
        <v>4024</v>
      </c>
      <c s="35" t="s">
        <v>5</v>
      </c>
      <c s="6" t="s">
        <v>4025</v>
      </c>
      <c s="36" t="s">
        <v>147</v>
      </c>
      <c s="37">
        <v>32</v>
      </c>
      <c s="36">
        <v>0</v>
      </c>
      <c s="36">
        <f>ROUND(G105*H105,6)</f>
      </c>
      <c r="L105" s="38">
        <v>0</v>
      </c>
      <c s="32">
        <f>ROUND(ROUND(L105,2)*ROUND(G105,3),2)</f>
      </c>
      <c s="36" t="s">
        <v>55</v>
      </c>
      <c>
        <f>(M105*21)/100</f>
      </c>
      <c t="s">
        <v>28</v>
      </c>
    </row>
    <row r="106" spans="1:5" ht="25.5">
      <c r="A106" s="35" t="s">
        <v>56</v>
      </c>
      <c r="E106" s="39" t="s">
        <v>4025</v>
      </c>
    </row>
    <row r="107" spans="1:5" ht="12.75">
      <c r="A107" s="35" t="s">
        <v>57</v>
      </c>
      <c r="E107" s="40" t="s">
        <v>5</v>
      </c>
    </row>
    <row r="108" spans="1:5" ht="12.75">
      <c r="A108" t="s">
        <v>59</v>
      </c>
      <c r="E108" s="39" t="s">
        <v>5</v>
      </c>
    </row>
    <row r="109" spans="1:13" ht="12.75">
      <c r="A109" t="s">
        <v>47</v>
      </c>
      <c r="C109" s="31" t="s">
        <v>3848</v>
      </c>
      <c r="E109" s="33" t="s">
        <v>4026</v>
      </c>
      <c r="J109" s="32">
        <f>0</f>
      </c>
      <c s="32">
        <f>0</f>
      </c>
      <c s="32">
        <f>0+L110+L114+L118+L122+L126+L130</f>
      </c>
      <c s="32">
        <f>0+M110+M114+M118+M122+M126+M130</f>
      </c>
    </row>
    <row r="110" spans="1:16" ht="12.75">
      <c r="A110" t="s">
        <v>50</v>
      </c>
      <c s="34" t="s">
        <v>652</v>
      </c>
      <c s="34" t="s">
        <v>4027</v>
      </c>
      <c s="35" t="s">
        <v>5</v>
      </c>
      <c s="6" t="s">
        <v>4028</v>
      </c>
      <c s="36" t="s">
        <v>244</v>
      </c>
      <c s="37">
        <v>10</v>
      </c>
      <c s="36">
        <v>0</v>
      </c>
      <c s="36">
        <f>ROUND(G110*H110,6)</f>
      </c>
      <c r="L110" s="38">
        <v>0</v>
      </c>
      <c s="32">
        <f>ROUND(ROUND(L110,2)*ROUND(G110,3),2)</f>
      </c>
      <c s="36" t="s">
        <v>55</v>
      </c>
      <c>
        <f>(M110*21)/100</f>
      </c>
      <c t="s">
        <v>28</v>
      </c>
    </row>
    <row r="111" spans="1:5" ht="12.75">
      <c r="A111" s="35" t="s">
        <v>56</v>
      </c>
      <c r="E111" s="39" t="s">
        <v>4028</v>
      </c>
    </row>
    <row r="112" spans="1:5" ht="12.75">
      <c r="A112" s="35" t="s">
        <v>57</v>
      </c>
      <c r="E112" s="40" t="s">
        <v>4029</v>
      </c>
    </row>
    <row r="113" spans="1:5" ht="12.75">
      <c r="A113" t="s">
        <v>59</v>
      </c>
      <c r="E113" s="39" t="s">
        <v>5</v>
      </c>
    </row>
    <row r="114" spans="1:16" ht="12.75">
      <c r="A114" t="s">
        <v>50</v>
      </c>
      <c s="34" t="s">
        <v>656</v>
      </c>
      <c s="34" t="s">
        <v>4030</v>
      </c>
      <c s="35" t="s">
        <v>5</v>
      </c>
      <c s="6" t="s">
        <v>4031</v>
      </c>
      <c s="36" t="s">
        <v>244</v>
      </c>
      <c s="37">
        <v>10</v>
      </c>
      <c s="36">
        <v>0</v>
      </c>
      <c s="36">
        <f>ROUND(G114*H114,6)</f>
      </c>
      <c r="L114" s="38">
        <v>0</v>
      </c>
      <c s="32">
        <f>ROUND(ROUND(L114,2)*ROUND(G114,3),2)</f>
      </c>
      <c s="36" t="s">
        <v>55</v>
      </c>
      <c>
        <f>(M114*21)/100</f>
      </c>
      <c t="s">
        <v>28</v>
      </c>
    </row>
    <row r="115" spans="1:5" ht="12.75">
      <c r="A115" s="35" t="s">
        <v>56</v>
      </c>
      <c r="E115" s="39" t="s">
        <v>4031</v>
      </c>
    </row>
    <row r="116" spans="1:5" ht="12.75">
      <c r="A116" s="35" t="s">
        <v>57</v>
      </c>
      <c r="E116" s="40" t="s">
        <v>4029</v>
      </c>
    </row>
    <row r="117" spans="1:5" ht="12.75">
      <c r="A117" t="s">
        <v>59</v>
      </c>
      <c r="E117" s="39" t="s">
        <v>5</v>
      </c>
    </row>
    <row r="118" spans="1:16" ht="12.75">
      <c r="A118" t="s">
        <v>50</v>
      </c>
      <c s="34" t="s">
        <v>660</v>
      </c>
      <c s="34" t="s">
        <v>4032</v>
      </c>
      <c s="35" t="s">
        <v>5</v>
      </c>
      <c s="6" t="s">
        <v>4033</v>
      </c>
      <c s="36" t="s">
        <v>244</v>
      </c>
      <c s="37">
        <v>4</v>
      </c>
      <c s="36">
        <v>0</v>
      </c>
      <c s="36">
        <f>ROUND(G118*H118,6)</f>
      </c>
      <c r="L118" s="38">
        <v>0</v>
      </c>
      <c s="32">
        <f>ROUND(ROUND(L118,2)*ROUND(G118,3),2)</f>
      </c>
      <c s="36" t="s">
        <v>55</v>
      </c>
      <c>
        <f>(M118*21)/100</f>
      </c>
      <c t="s">
        <v>28</v>
      </c>
    </row>
    <row r="119" spans="1:5" ht="12.75">
      <c r="A119" s="35" t="s">
        <v>56</v>
      </c>
      <c r="E119" s="39" t="s">
        <v>4033</v>
      </c>
    </row>
    <row r="120" spans="1:5" ht="12.75">
      <c r="A120" s="35" t="s">
        <v>57</v>
      </c>
      <c r="E120" s="40" t="s">
        <v>5</v>
      </c>
    </row>
    <row r="121" spans="1:5" ht="12.75">
      <c r="A121" t="s">
        <v>59</v>
      </c>
      <c r="E121" s="39" t="s">
        <v>5</v>
      </c>
    </row>
    <row r="122" spans="1:16" ht="12.75">
      <c r="A122" t="s">
        <v>50</v>
      </c>
      <c s="34" t="s">
        <v>663</v>
      </c>
      <c s="34" t="s">
        <v>4034</v>
      </c>
      <c s="35" t="s">
        <v>5</v>
      </c>
      <c s="6" t="s">
        <v>4035</v>
      </c>
      <c s="36" t="s">
        <v>244</v>
      </c>
      <c s="37">
        <v>6</v>
      </c>
      <c s="36">
        <v>0</v>
      </c>
      <c s="36">
        <f>ROUND(G122*H122,6)</f>
      </c>
      <c r="L122" s="38">
        <v>0</v>
      </c>
      <c s="32">
        <f>ROUND(ROUND(L122,2)*ROUND(G122,3),2)</f>
      </c>
      <c s="36" t="s">
        <v>55</v>
      </c>
      <c>
        <f>(M122*21)/100</f>
      </c>
      <c t="s">
        <v>28</v>
      </c>
    </row>
    <row r="123" spans="1:5" ht="12.75">
      <c r="A123" s="35" t="s">
        <v>56</v>
      </c>
      <c r="E123" s="39" t="s">
        <v>4035</v>
      </c>
    </row>
    <row r="124" spans="1:5" ht="12.75">
      <c r="A124" s="35" t="s">
        <v>57</v>
      </c>
      <c r="E124" s="40" t="s">
        <v>5</v>
      </c>
    </row>
    <row r="125" spans="1:5" ht="12.75">
      <c r="A125" t="s">
        <v>59</v>
      </c>
      <c r="E125" s="39" t="s">
        <v>5</v>
      </c>
    </row>
    <row r="126" spans="1:16" ht="12.75">
      <c r="A126" t="s">
        <v>50</v>
      </c>
      <c s="34" t="s">
        <v>667</v>
      </c>
      <c s="34" t="s">
        <v>4036</v>
      </c>
      <c s="35" t="s">
        <v>5</v>
      </c>
      <c s="6" t="s">
        <v>4037</v>
      </c>
      <c s="36" t="s">
        <v>244</v>
      </c>
      <c s="37">
        <v>2</v>
      </c>
      <c s="36">
        <v>0</v>
      </c>
      <c s="36">
        <f>ROUND(G126*H126,6)</f>
      </c>
      <c r="L126" s="38">
        <v>0</v>
      </c>
      <c s="32">
        <f>ROUND(ROUND(L126,2)*ROUND(G126,3),2)</f>
      </c>
      <c s="36" t="s">
        <v>55</v>
      </c>
      <c>
        <f>(M126*21)/100</f>
      </c>
      <c t="s">
        <v>28</v>
      </c>
    </row>
    <row r="127" spans="1:5" ht="12.75">
      <c r="A127" s="35" t="s">
        <v>56</v>
      </c>
      <c r="E127" s="39" t="s">
        <v>4037</v>
      </c>
    </row>
    <row r="128" spans="1:5" ht="12.75">
      <c r="A128" s="35" t="s">
        <v>57</v>
      </c>
      <c r="E128" s="40" t="s">
        <v>5</v>
      </c>
    </row>
    <row r="129" spans="1:5" ht="12.75">
      <c r="A129" t="s">
        <v>59</v>
      </c>
      <c r="E129" s="39" t="s">
        <v>5</v>
      </c>
    </row>
    <row r="130" spans="1:16" ht="12.75">
      <c r="A130" t="s">
        <v>50</v>
      </c>
      <c s="34" t="s">
        <v>670</v>
      </c>
      <c s="34" t="s">
        <v>4038</v>
      </c>
      <c s="35" t="s">
        <v>5</v>
      </c>
      <c s="6" t="s">
        <v>4039</v>
      </c>
      <c s="36" t="s">
        <v>244</v>
      </c>
      <c s="37">
        <v>1</v>
      </c>
      <c s="36">
        <v>0</v>
      </c>
      <c s="36">
        <f>ROUND(G130*H130,6)</f>
      </c>
      <c r="L130" s="38">
        <v>0</v>
      </c>
      <c s="32">
        <f>ROUND(ROUND(L130,2)*ROUND(G130,3),2)</f>
      </c>
      <c s="36" t="s">
        <v>55</v>
      </c>
      <c>
        <f>(M130*21)/100</f>
      </c>
      <c t="s">
        <v>28</v>
      </c>
    </row>
    <row r="131" spans="1:5" ht="12.75">
      <c r="A131" s="35" t="s">
        <v>56</v>
      </c>
      <c r="E131" s="39" t="s">
        <v>4039</v>
      </c>
    </row>
    <row r="132" spans="1:5" ht="12.75">
      <c r="A132" s="35" t="s">
        <v>57</v>
      </c>
      <c r="E132" s="40" t="s">
        <v>5</v>
      </c>
    </row>
    <row r="133" spans="1:5" ht="12.75">
      <c r="A133" t="s">
        <v>59</v>
      </c>
      <c r="E133" s="39" t="s">
        <v>5</v>
      </c>
    </row>
    <row r="134" spans="1:13" ht="12.75">
      <c r="A134" t="s">
        <v>47</v>
      </c>
      <c r="C134" s="31" t="s">
        <v>3867</v>
      </c>
      <c r="E134" s="33" t="s">
        <v>4040</v>
      </c>
      <c r="J134" s="32">
        <f>0</f>
      </c>
      <c s="32">
        <f>0</f>
      </c>
      <c s="32">
        <f>0+L135</f>
      </c>
      <c s="32">
        <f>0+M135</f>
      </c>
    </row>
    <row r="135" spans="1:16" ht="12.75">
      <c r="A135" t="s">
        <v>50</v>
      </c>
      <c s="34" t="s">
        <v>675</v>
      </c>
      <c s="34" t="s">
        <v>4041</v>
      </c>
      <c s="35" t="s">
        <v>5</v>
      </c>
      <c s="6" t="s">
        <v>3890</v>
      </c>
      <c s="36" t="s">
        <v>275</v>
      </c>
      <c s="37">
        <v>1</v>
      </c>
      <c s="36">
        <v>0</v>
      </c>
      <c s="36">
        <f>ROUND(G135*H135,6)</f>
      </c>
      <c r="L135" s="38">
        <v>0</v>
      </c>
      <c s="32">
        <f>ROUND(ROUND(L135,2)*ROUND(G135,3),2)</f>
      </c>
      <c s="36" t="s">
        <v>55</v>
      </c>
      <c>
        <f>(M135*21)/100</f>
      </c>
      <c t="s">
        <v>28</v>
      </c>
    </row>
    <row r="136" spans="1:5" ht="12.75">
      <c r="A136" s="35" t="s">
        <v>56</v>
      </c>
      <c r="E136" s="39" t="s">
        <v>3890</v>
      </c>
    </row>
    <row r="137" spans="1:5" ht="12.75">
      <c r="A137" s="35" t="s">
        <v>57</v>
      </c>
      <c r="E137" s="40" t="s">
        <v>5</v>
      </c>
    </row>
    <row r="138" spans="1:5" ht="25.5">
      <c r="A138" t="s">
        <v>59</v>
      </c>
      <c r="E138" s="39" t="s">
        <v>4042</v>
      </c>
    </row>
    <row r="139" spans="1:13" ht="12.75">
      <c r="A139" t="s">
        <v>47</v>
      </c>
      <c r="C139" s="31" t="s">
        <v>3888</v>
      </c>
      <c r="E139" s="33" t="s">
        <v>4043</v>
      </c>
      <c r="J139" s="32">
        <f>0</f>
      </c>
      <c s="32">
        <f>0</f>
      </c>
      <c s="32">
        <f>0+L140+L144+L148+L152+L156+L160+L164+L168+L172</f>
      </c>
      <c s="32">
        <f>0+M140+M144+M148+M152+M156+M160+M164+M168+M172</f>
      </c>
    </row>
    <row r="140" spans="1:16" ht="25.5">
      <c r="A140" t="s">
        <v>50</v>
      </c>
      <c s="34" t="s">
        <v>683</v>
      </c>
      <c s="34" t="s">
        <v>4044</v>
      </c>
      <c s="35" t="s">
        <v>5</v>
      </c>
      <c s="6" t="s">
        <v>4045</v>
      </c>
      <c s="36" t="s">
        <v>244</v>
      </c>
      <c s="37">
        <v>1</v>
      </c>
      <c s="36">
        <v>0</v>
      </c>
      <c s="36">
        <f>ROUND(G140*H140,6)</f>
      </c>
      <c r="L140" s="38">
        <v>0</v>
      </c>
      <c s="32">
        <f>ROUND(ROUND(L140,2)*ROUND(G140,3),2)</f>
      </c>
      <c s="36" t="s">
        <v>55</v>
      </c>
      <c>
        <f>(M140*21)/100</f>
      </c>
      <c t="s">
        <v>28</v>
      </c>
    </row>
    <row r="141" spans="1:5" ht="25.5">
      <c r="A141" s="35" t="s">
        <v>56</v>
      </c>
      <c r="E141" s="39" t="s">
        <v>4045</v>
      </c>
    </row>
    <row r="142" spans="1:5" ht="12.75">
      <c r="A142" s="35" t="s">
        <v>57</v>
      </c>
      <c r="E142" s="40" t="s">
        <v>5</v>
      </c>
    </row>
    <row r="143" spans="1:5" ht="12.75">
      <c r="A143" t="s">
        <v>59</v>
      </c>
      <c r="E143" s="39" t="s">
        <v>5</v>
      </c>
    </row>
    <row r="144" spans="1:16" ht="12.75">
      <c r="A144" t="s">
        <v>50</v>
      </c>
      <c s="34" t="s">
        <v>690</v>
      </c>
      <c s="34" t="s">
        <v>4046</v>
      </c>
      <c s="35" t="s">
        <v>5</v>
      </c>
      <c s="6" t="s">
        <v>4047</v>
      </c>
      <c s="36" t="s">
        <v>244</v>
      </c>
      <c s="37">
        <v>1</v>
      </c>
      <c s="36">
        <v>0</v>
      </c>
      <c s="36">
        <f>ROUND(G144*H144,6)</f>
      </c>
      <c r="L144" s="38">
        <v>0</v>
      </c>
      <c s="32">
        <f>ROUND(ROUND(L144,2)*ROUND(G144,3),2)</f>
      </c>
      <c s="36" t="s">
        <v>55</v>
      </c>
      <c>
        <f>(M144*21)/100</f>
      </c>
      <c t="s">
        <v>28</v>
      </c>
    </row>
    <row r="145" spans="1:5" ht="12.75">
      <c r="A145" s="35" t="s">
        <v>56</v>
      </c>
      <c r="E145" s="39" t="s">
        <v>4047</v>
      </c>
    </row>
    <row r="146" spans="1:5" ht="12.75">
      <c r="A146" s="35" t="s">
        <v>57</v>
      </c>
      <c r="E146" s="40" t="s">
        <v>5</v>
      </c>
    </row>
    <row r="147" spans="1:5" ht="25.5">
      <c r="A147" t="s">
        <v>59</v>
      </c>
      <c r="E147" s="39" t="s">
        <v>4001</v>
      </c>
    </row>
    <row r="148" spans="1:16" ht="12.75">
      <c r="A148" t="s">
        <v>50</v>
      </c>
      <c s="34" t="s">
        <v>695</v>
      </c>
      <c s="34" t="s">
        <v>4048</v>
      </c>
      <c s="35" t="s">
        <v>5</v>
      </c>
      <c s="6" t="s">
        <v>4049</v>
      </c>
      <c s="36" t="s">
        <v>244</v>
      </c>
      <c s="37">
        <v>1</v>
      </c>
      <c s="36">
        <v>0</v>
      </c>
      <c s="36">
        <f>ROUND(G148*H148,6)</f>
      </c>
      <c r="L148" s="38">
        <v>0</v>
      </c>
      <c s="32">
        <f>ROUND(ROUND(L148,2)*ROUND(G148,3),2)</f>
      </c>
      <c s="36" t="s">
        <v>55</v>
      </c>
      <c>
        <f>(M148*21)/100</f>
      </c>
      <c t="s">
        <v>28</v>
      </c>
    </row>
    <row r="149" spans="1:5" ht="12.75">
      <c r="A149" s="35" t="s">
        <v>56</v>
      </c>
      <c r="E149" s="39" t="s">
        <v>4049</v>
      </c>
    </row>
    <row r="150" spans="1:5" ht="12.75">
      <c r="A150" s="35" t="s">
        <v>57</v>
      </c>
      <c r="E150" s="40" t="s">
        <v>5</v>
      </c>
    </row>
    <row r="151" spans="1:5" ht="12.75">
      <c r="A151" t="s">
        <v>59</v>
      </c>
      <c r="E151" s="39" t="s">
        <v>5</v>
      </c>
    </row>
    <row r="152" spans="1:16" ht="12.75">
      <c r="A152" t="s">
        <v>50</v>
      </c>
      <c s="34" t="s">
        <v>699</v>
      </c>
      <c s="34" t="s">
        <v>282</v>
      </c>
      <c s="35" t="s">
        <v>5</v>
      </c>
      <c s="6" t="s">
        <v>283</v>
      </c>
      <c s="36" t="s">
        <v>244</v>
      </c>
      <c s="37">
        <v>4</v>
      </c>
      <c s="36">
        <v>0</v>
      </c>
      <c s="36">
        <f>ROUND(G152*H152,6)</f>
      </c>
      <c r="L152" s="38">
        <v>0</v>
      </c>
      <c s="32">
        <f>ROUND(ROUND(L152,2)*ROUND(G152,3),2)</f>
      </c>
      <c s="36" t="s">
        <v>55</v>
      </c>
      <c>
        <f>(M152*21)/100</f>
      </c>
      <c t="s">
        <v>28</v>
      </c>
    </row>
    <row r="153" spans="1:5" ht="12.75">
      <c r="A153" s="35" t="s">
        <v>56</v>
      </c>
      <c r="E153" s="39" t="s">
        <v>283</v>
      </c>
    </row>
    <row r="154" spans="1:5" ht="12.75">
      <c r="A154" s="35" t="s">
        <v>57</v>
      </c>
      <c r="E154" s="40" t="s">
        <v>5</v>
      </c>
    </row>
    <row r="155" spans="1:5" ht="12.75">
      <c r="A155" t="s">
        <v>59</v>
      </c>
      <c r="E155" s="39" t="s">
        <v>5</v>
      </c>
    </row>
    <row r="156" spans="1:16" ht="12.75">
      <c r="A156" t="s">
        <v>50</v>
      </c>
      <c s="34" t="s">
        <v>704</v>
      </c>
      <c s="34" t="s">
        <v>4050</v>
      </c>
      <c s="35" t="s">
        <v>5</v>
      </c>
      <c s="6" t="s">
        <v>4051</v>
      </c>
      <c s="36" t="s">
        <v>244</v>
      </c>
      <c s="37">
        <v>1</v>
      </c>
      <c s="36">
        <v>0</v>
      </c>
      <c s="36">
        <f>ROUND(G156*H156,6)</f>
      </c>
      <c r="L156" s="38">
        <v>0</v>
      </c>
      <c s="32">
        <f>ROUND(ROUND(L156,2)*ROUND(G156,3),2)</f>
      </c>
      <c s="36" t="s">
        <v>55</v>
      </c>
      <c>
        <f>(M156*21)/100</f>
      </c>
      <c t="s">
        <v>28</v>
      </c>
    </row>
    <row r="157" spans="1:5" ht="12.75">
      <c r="A157" s="35" t="s">
        <v>56</v>
      </c>
      <c r="E157" s="39" t="s">
        <v>4051</v>
      </c>
    </row>
    <row r="158" spans="1:5" ht="12.75">
      <c r="A158" s="35" t="s">
        <v>57</v>
      </c>
      <c r="E158" s="40" t="s">
        <v>5</v>
      </c>
    </row>
    <row r="159" spans="1:5" ht="12.75">
      <c r="A159" t="s">
        <v>59</v>
      </c>
      <c r="E159" s="39" t="s">
        <v>5</v>
      </c>
    </row>
    <row r="160" spans="1:16" ht="12.75">
      <c r="A160" t="s">
        <v>50</v>
      </c>
      <c s="34" t="s">
        <v>708</v>
      </c>
      <c s="34" t="s">
        <v>4052</v>
      </c>
      <c s="35" t="s">
        <v>5</v>
      </c>
      <c s="6" t="s">
        <v>4053</v>
      </c>
      <c s="36" t="s">
        <v>244</v>
      </c>
      <c s="37">
        <v>1</v>
      </c>
      <c s="36">
        <v>0</v>
      </c>
      <c s="36">
        <f>ROUND(G160*H160,6)</f>
      </c>
      <c r="L160" s="38">
        <v>0</v>
      </c>
      <c s="32">
        <f>ROUND(ROUND(L160,2)*ROUND(G160,3),2)</f>
      </c>
      <c s="36" t="s">
        <v>55</v>
      </c>
      <c>
        <f>(M160*21)/100</f>
      </c>
      <c t="s">
        <v>28</v>
      </c>
    </row>
    <row r="161" spans="1:5" ht="12.75">
      <c r="A161" s="35" t="s">
        <v>56</v>
      </c>
      <c r="E161" s="39" t="s">
        <v>4053</v>
      </c>
    </row>
    <row r="162" spans="1:5" ht="12.75">
      <c r="A162" s="35" t="s">
        <v>57</v>
      </c>
      <c r="E162" s="40" t="s">
        <v>5</v>
      </c>
    </row>
    <row r="163" spans="1:5" ht="12.75">
      <c r="A163" t="s">
        <v>59</v>
      </c>
      <c r="E163" s="39" t="s">
        <v>5</v>
      </c>
    </row>
    <row r="164" spans="1:16" ht="12.75">
      <c r="A164" t="s">
        <v>50</v>
      </c>
      <c s="34" t="s">
        <v>712</v>
      </c>
      <c s="34" t="s">
        <v>4054</v>
      </c>
      <c s="35" t="s">
        <v>5</v>
      </c>
      <c s="6" t="s">
        <v>4055</v>
      </c>
      <c s="36" t="s">
        <v>244</v>
      </c>
      <c s="37">
        <v>1</v>
      </c>
      <c s="36">
        <v>0</v>
      </c>
      <c s="36">
        <f>ROUND(G164*H164,6)</f>
      </c>
      <c r="L164" s="38">
        <v>0</v>
      </c>
      <c s="32">
        <f>ROUND(ROUND(L164,2)*ROUND(G164,3),2)</f>
      </c>
      <c s="36" t="s">
        <v>55</v>
      </c>
      <c>
        <f>(M164*21)/100</f>
      </c>
      <c t="s">
        <v>28</v>
      </c>
    </row>
    <row r="165" spans="1:5" ht="12.75">
      <c r="A165" s="35" t="s">
        <v>56</v>
      </c>
      <c r="E165" s="39" t="s">
        <v>4055</v>
      </c>
    </row>
    <row r="166" spans="1:5" ht="12.75">
      <c r="A166" s="35" t="s">
        <v>57</v>
      </c>
      <c r="E166" s="40" t="s">
        <v>5</v>
      </c>
    </row>
    <row r="167" spans="1:5" ht="12.75">
      <c r="A167" t="s">
        <v>59</v>
      </c>
      <c r="E167" s="39" t="s">
        <v>5</v>
      </c>
    </row>
    <row r="168" spans="1:16" ht="12.75">
      <c r="A168" t="s">
        <v>50</v>
      </c>
      <c s="34" t="s">
        <v>143</v>
      </c>
      <c s="34" t="s">
        <v>4056</v>
      </c>
      <c s="35" t="s">
        <v>5</v>
      </c>
      <c s="6" t="s">
        <v>3904</v>
      </c>
      <c s="36" t="s">
        <v>244</v>
      </c>
      <c s="37">
        <v>1</v>
      </c>
      <c s="36">
        <v>0</v>
      </c>
      <c s="36">
        <f>ROUND(G168*H168,6)</f>
      </c>
      <c r="L168" s="38">
        <v>0</v>
      </c>
      <c s="32">
        <f>ROUND(ROUND(L168,2)*ROUND(G168,3),2)</f>
      </c>
      <c s="36" t="s">
        <v>55</v>
      </c>
      <c>
        <f>(M168*21)/100</f>
      </c>
      <c t="s">
        <v>28</v>
      </c>
    </row>
    <row r="169" spans="1:5" ht="12.75">
      <c r="A169" s="35" t="s">
        <v>56</v>
      </c>
      <c r="E169" s="39" t="s">
        <v>3904</v>
      </c>
    </row>
    <row r="170" spans="1:5" ht="12.75">
      <c r="A170" s="35" t="s">
        <v>57</v>
      </c>
      <c r="E170" s="40" t="s">
        <v>5</v>
      </c>
    </row>
    <row r="171" spans="1:5" ht="12.75">
      <c r="A171" t="s">
        <v>59</v>
      </c>
      <c r="E171" s="39" t="s">
        <v>5</v>
      </c>
    </row>
    <row r="172" spans="1:16" ht="12.75">
      <c r="A172" t="s">
        <v>50</v>
      </c>
      <c s="34" t="s">
        <v>716</v>
      </c>
      <c s="34" t="s">
        <v>4057</v>
      </c>
      <c s="35" t="s">
        <v>5</v>
      </c>
      <c s="6" t="s">
        <v>4058</v>
      </c>
      <c s="36" t="s">
        <v>244</v>
      </c>
      <c s="37">
        <v>1</v>
      </c>
      <c s="36">
        <v>0</v>
      </c>
      <c s="36">
        <f>ROUND(G172*H172,6)</f>
      </c>
      <c r="L172" s="38">
        <v>0</v>
      </c>
      <c s="32">
        <f>ROUND(ROUND(L172,2)*ROUND(G172,3),2)</f>
      </c>
      <c s="36" t="s">
        <v>55</v>
      </c>
      <c>
        <f>(M172*21)/100</f>
      </c>
      <c t="s">
        <v>28</v>
      </c>
    </row>
    <row r="173" spans="1:5" ht="12.75">
      <c r="A173" s="35" t="s">
        <v>56</v>
      </c>
      <c r="E173" s="39" t="s">
        <v>4058</v>
      </c>
    </row>
    <row r="174" spans="1:5" ht="12.75">
      <c r="A174" s="35" t="s">
        <v>57</v>
      </c>
      <c r="E174" s="40" t="s">
        <v>5</v>
      </c>
    </row>
    <row r="175" spans="1:5" ht="12.75">
      <c r="A175" t="s">
        <v>59</v>
      </c>
      <c r="E175" s="39" t="s">
        <v>5</v>
      </c>
    </row>
    <row r="176" spans="1:13" ht="12.75">
      <c r="A176" t="s">
        <v>47</v>
      </c>
      <c r="C176" s="31" t="s">
        <v>3905</v>
      </c>
      <c r="E176" s="33" t="s">
        <v>4059</v>
      </c>
      <c r="J176" s="32">
        <f>0</f>
      </c>
      <c s="32">
        <f>0</f>
      </c>
      <c s="32">
        <f>0+L177+L181+L185+L189+L193+L197+L201+L205+L209</f>
      </c>
      <c s="32">
        <f>0+M177+M181+M185+M189+M193+M197+M201+M205+M209</f>
      </c>
    </row>
    <row r="177" spans="1:16" ht="12.75">
      <c r="A177" t="s">
        <v>50</v>
      </c>
      <c s="34" t="s">
        <v>157</v>
      </c>
      <c s="34" t="s">
        <v>4060</v>
      </c>
      <c s="35" t="s">
        <v>5</v>
      </c>
      <c s="6" t="s">
        <v>4061</v>
      </c>
      <c s="36" t="s">
        <v>244</v>
      </c>
      <c s="37">
        <v>1</v>
      </c>
      <c s="36">
        <v>0</v>
      </c>
      <c s="36">
        <f>ROUND(G177*H177,6)</f>
      </c>
      <c r="L177" s="38">
        <v>0</v>
      </c>
      <c s="32">
        <f>ROUND(ROUND(L177,2)*ROUND(G177,3),2)</f>
      </c>
      <c s="36" t="s">
        <v>55</v>
      </c>
      <c>
        <f>(M177*21)/100</f>
      </c>
      <c t="s">
        <v>28</v>
      </c>
    </row>
    <row r="178" spans="1:5" ht="12.75">
      <c r="A178" s="35" t="s">
        <v>56</v>
      </c>
      <c r="E178" s="39" t="s">
        <v>4061</v>
      </c>
    </row>
    <row r="179" spans="1:5" ht="12.75">
      <c r="A179" s="35" t="s">
        <v>57</v>
      </c>
      <c r="E179" s="40" t="s">
        <v>5</v>
      </c>
    </row>
    <row r="180" spans="1:5" ht="12.75">
      <c r="A180" t="s">
        <v>59</v>
      </c>
      <c r="E180" s="39" t="s">
        <v>5</v>
      </c>
    </row>
    <row r="181" spans="1:16" ht="12.75">
      <c r="A181" t="s">
        <v>50</v>
      </c>
      <c s="34" t="s">
        <v>173</v>
      </c>
      <c s="34" t="s">
        <v>4062</v>
      </c>
      <c s="35" t="s">
        <v>5</v>
      </c>
      <c s="6" t="s">
        <v>4063</v>
      </c>
      <c s="36" t="s">
        <v>244</v>
      </c>
      <c s="37">
        <v>2</v>
      </c>
      <c s="36">
        <v>0</v>
      </c>
      <c s="36">
        <f>ROUND(G181*H181,6)</f>
      </c>
      <c r="L181" s="38">
        <v>0</v>
      </c>
      <c s="32">
        <f>ROUND(ROUND(L181,2)*ROUND(G181,3),2)</f>
      </c>
      <c s="36" t="s">
        <v>55</v>
      </c>
      <c>
        <f>(M181*21)/100</f>
      </c>
      <c t="s">
        <v>28</v>
      </c>
    </row>
    <row r="182" spans="1:5" ht="12.75">
      <c r="A182" s="35" t="s">
        <v>56</v>
      </c>
      <c r="E182" s="39" t="s">
        <v>4063</v>
      </c>
    </row>
    <row r="183" spans="1:5" ht="12.75">
      <c r="A183" s="35" t="s">
        <v>57</v>
      </c>
      <c r="E183" s="40" t="s">
        <v>5</v>
      </c>
    </row>
    <row r="184" spans="1:5" ht="12.75">
      <c r="A184" t="s">
        <v>59</v>
      </c>
      <c r="E184" s="39" t="s">
        <v>5</v>
      </c>
    </row>
    <row r="185" spans="1:16" ht="12.75">
      <c r="A185" t="s">
        <v>50</v>
      </c>
      <c s="34" t="s">
        <v>1005</v>
      </c>
      <c s="34" t="s">
        <v>4064</v>
      </c>
      <c s="35" t="s">
        <v>5</v>
      </c>
      <c s="6" t="s">
        <v>4065</v>
      </c>
      <c s="36" t="s">
        <v>244</v>
      </c>
      <c s="37">
        <v>9</v>
      </c>
      <c s="36">
        <v>0</v>
      </c>
      <c s="36">
        <f>ROUND(G185*H185,6)</f>
      </c>
      <c r="L185" s="38">
        <v>0</v>
      </c>
      <c s="32">
        <f>ROUND(ROUND(L185,2)*ROUND(G185,3),2)</f>
      </c>
      <c s="36" t="s">
        <v>55</v>
      </c>
      <c>
        <f>(M185*21)/100</f>
      </c>
      <c t="s">
        <v>28</v>
      </c>
    </row>
    <row r="186" spans="1:5" ht="12.75">
      <c r="A186" s="35" t="s">
        <v>56</v>
      </c>
      <c r="E186" s="39" t="s">
        <v>4065</v>
      </c>
    </row>
    <row r="187" spans="1:5" ht="12.75">
      <c r="A187" s="35" t="s">
        <v>57</v>
      </c>
      <c r="E187" s="40" t="s">
        <v>5</v>
      </c>
    </row>
    <row r="188" spans="1:5" ht="12.75">
      <c r="A188" t="s">
        <v>59</v>
      </c>
      <c r="E188" s="39" t="s">
        <v>5</v>
      </c>
    </row>
    <row r="189" spans="1:16" ht="12.75">
      <c r="A189" t="s">
        <v>50</v>
      </c>
      <c s="34" t="s">
        <v>1010</v>
      </c>
      <c s="34" t="s">
        <v>4066</v>
      </c>
      <c s="35" t="s">
        <v>5</v>
      </c>
      <c s="6" t="s">
        <v>4067</v>
      </c>
      <c s="36" t="s">
        <v>244</v>
      </c>
      <c s="37">
        <v>10</v>
      </c>
      <c s="36">
        <v>0</v>
      </c>
      <c s="36">
        <f>ROUND(G189*H189,6)</f>
      </c>
      <c r="L189" s="38">
        <v>0</v>
      </c>
      <c s="32">
        <f>ROUND(ROUND(L189,2)*ROUND(G189,3),2)</f>
      </c>
      <c s="36" t="s">
        <v>55</v>
      </c>
      <c>
        <f>(M189*21)/100</f>
      </c>
      <c t="s">
        <v>28</v>
      </c>
    </row>
    <row r="190" spans="1:5" ht="12.75">
      <c r="A190" s="35" t="s">
        <v>56</v>
      </c>
      <c r="E190" s="39" t="s">
        <v>4067</v>
      </c>
    </row>
    <row r="191" spans="1:5" ht="12.75">
      <c r="A191" s="35" t="s">
        <v>57</v>
      </c>
      <c r="E191" s="40" t="s">
        <v>5</v>
      </c>
    </row>
    <row r="192" spans="1:5" ht="12.75">
      <c r="A192" t="s">
        <v>59</v>
      </c>
      <c r="E192" s="39" t="s">
        <v>5</v>
      </c>
    </row>
    <row r="193" spans="1:16" ht="12.75">
      <c r="A193" t="s">
        <v>50</v>
      </c>
      <c s="34" t="s">
        <v>1013</v>
      </c>
      <c s="34" t="s">
        <v>4068</v>
      </c>
      <c s="35" t="s">
        <v>5</v>
      </c>
      <c s="6" t="s">
        <v>4069</v>
      </c>
      <c s="36" t="s">
        <v>244</v>
      </c>
      <c s="37">
        <v>15</v>
      </c>
      <c s="36">
        <v>0</v>
      </c>
      <c s="36">
        <f>ROUND(G193*H193,6)</f>
      </c>
      <c r="L193" s="38">
        <v>0</v>
      </c>
      <c s="32">
        <f>ROUND(ROUND(L193,2)*ROUND(G193,3),2)</f>
      </c>
      <c s="36" t="s">
        <v>55</v>
      </c>
      <c>
        <f>(M193*21)/100</f>
      </c>
      <c t="s">
        <v>28</v>
      </c>
    </row>
    <row r="194" spans="1:5" ht="12.75">
      <c r="A194" s="35" t="s">
        <v>56</v>
      </c>
      <c r="E194" s="39" t="s">
        <v>4069</v>
      </c>
    </row>
    <row r="195" spans="1:5" ht="12.75">
      <c r="A195" s="35" t="s">
        <v>57</v>
      </c>
      <c r="E195" s="40" t="s">
        <v>5</v>
      </c>
    </row>
    <row r="196" spans="1:5" ht="12.75">
      <c r="A196" t="s">
        <v>59</v>
      </c>
      <c r="E196" s="39" t="s">
        <v>5</v>
      </c>
    </row>
    <row r="197" spans="1:16" ht="12.75">
      <c r="A197" t="s">
        <v>50</v>
      </c>
      <c s="34" t="s">
        <v>1016</v>
      </c>
      <c s="34" t="s">
        <v>4070</v>
      </c>
      <c s="35" t="s">
        <v>5</v>
      </c>
      <c s="6" t="s">
        <v>4071</v>
      </c>
      <c s="36" t="s">
        <v>244</v>
      </c>
      <c s="37">
        <v>105</v>
      </c>
      <c s="36">
        <v>0</v>
      </c>
      <c s="36">
        <f>ROUND(G197*H197,6)</f>
      </c>
      <c r="L197" s="38">
        <v>0</v>
      </c>
      <c s="32">
        <f>ROUND(ROUND(L197,2)*ROUND(G197,3),2)</f>
      </c>
      <c s="36" t="s">
        <v>55</v>
      </c>
      <c>
        <f>(M197*21)/100</f>
      </c>
      <c t="s">
        <v>28</v>
      </c>
    </row>
    <row r="198" spans="1:5" ht="12.75">
      <c r="A198" s="35" t="s">
        <v>56</v>
      </c>
      <c r="E198" s="39" t="s">
        <v>4071</v>
      </c>
    </row>
    <row r="199" spans="1:5" ht="12.75">
      <c r="A199" s="35" t="s">
        <v>57</v>
      </c>
      <c r="E199" s="40" t="s">
        <v>5</v>
      </c>
    </row>
    <row r="200" spans="1:5" ht="12.75">
      <c r="A200" t="s">
        <v>59</v>
      </c>
      <c r="E200" s="39" t="s">
        <v>5</v>
      </c>
    </row>
    <row r="201" spans="1:16" ht="12.75">
      <c r="A201" t="s">
        <v>50</v>
      </c>
      <c s="34" t="s">
        <v>895</v>
      </c>
      <c s="34" t="s">
        <v>4072</v>
      </c>
      <c s="35" t="s">
        <v>5</v>
      </c>
      <c s="6" t="s">
        <v>4073</v>
      </c>
      <c s="36" t="s">
        <v>147</v>
      </c>
      <c s="37">
        <v>130</v>
      </c>
      <c s="36">
        <v>0</v>
      </c>
      <c s="36">
        <f>ROUND(G201*H201,6)</f>
      </c>
      <c r="L201" s="38">
        <v>0</v>
      </c>
      <c s="32">
        <f>ROUND(ROUND(L201,2)*ROUND(G201,3),2)</f>
      </c>
      <c s="36" t="s">
        <v>55</v>
      </c>
      <c>
        <f>(M201*21)/100</f>
      </c>
      <c t="s">
        <v>28</v>
      </c>
    </row>
    <row r="202" spans="1:5" ht="12.75">
      <c r="A202" s="35" t="s">
        <v>56</v>
      </c>
      <c r="E202" s="39" t="s">
        <v>4073</v>
      </c>
    </row>
    <row r="203" spans="1:5" ht="12.75">
      <c r="A203" s="35" t="s">
        <v>57</v>
      </c>
      <c r="E203" s="40" t="s">
        <v>4074</v>
      </c>
    </row>
    <row r="204" spans="1:5" ht="12.75">
      <c r="A204" t="s">
        <v>59</v>
      </c>
      <c r="E204" s="39" t="s">
        <v>5</v>
      </c>
    </row>
    <row r="205" spans="1:16" ht="12.75">
      <c r="A205" t="s">
        <v>50</v>
      </c>
      <c s="34" t="s">
        <v>180</v>
      </c>
      <c s="34" t="s">
        <v>4075</v>
      </c>
      <c s="35" t="s">
        <v>5</v>
      </c>
      <c s="6" t="s">
        <v>4076</v>
      </c>
      <c s="36" t="s">
        <v>147</v>
      </c>
      <c s="37">
        <v>70</v>
      </c>
      <c s="36">
        <v>0</v>
      </c>
      <c s="36">
        <f>ROUND(G205*H205,6)</f>
      </c>
      <c r="L205" s="38">
        <v>0</v>
      </c>
      <c s="32">
        <f>ROUND(ROUND(L205,2)*ROUND(G205,3),2)</f>
      </c>
      <c s="36" t="s">
        <v>55</v>
      </c>
      <c>
        <f>(M205*21)/100</f>
      </c>
      <c t="s">
        <v>28</v>
      </c>
    </row>
    <row r="206" spans="1:5" ht="12.75">
      <c r="A206" s="35" t="s">
        <v>56</v>
      </c>
      <c r="E206" s="39" t="s">
        <v>4076</v>
      </c>
    </row>
    <row r="207" spans="1:5" ht="12.75">
      <c r="A207" s="35" t="s">
        <v>57</v>
      </c>
      <c r="E207" s="40" t="s">
        <v>5</v>
      </c>
    </row>
    <row r="208" spans="1:5" ht="12.75">
      <c r="A208" t="s">
        <v>59</v>
      </c>
      <c r="E208" s="39" t="s">
        <v>5</v>
      </c>
    </row>
    <row r="209" spans="1:16" ht="12.75">
      <c r="A209" t="s">
        <v>50</v>
      </c>
      <c s="34" t="s">
        <v>902</v>
      </c>
      <c s="34" t="s">
        <v>4077</v>
      </c>
      <c s="35" t="s">
        <v>5</v>
      </c>
      <c s="6" t="s">
        <v>4078</v>
      </c>
      <c s="36" t="s">
        <v>126</v>
      </c>
      <c s="37">
        <v>7.5</v>
      </c>
      <c s="36">
        <v>0</v>
      </c>
      <c s="36">
        <f>ROUND(G209*H209,6)</f>
      </c>
      <c r="L209" s="38">
        <v>0</v>
      </c>
      <c s="32">
        <f>ROUND(ROUND(L209,2)*ROUND(G209,3),2)</f>
      </c>
      <c s="36" t="s">
        <v>55</v>
      </c>
      <c>
        <f>(M209*21)/100</f>
      </c>
      <c t="s">
        <v>28</v>
      </c>
    </row>
    <row r="210" spans="1:5" ht="12.75">
      <c r="A210" s="35" t="s">
        <v>56</v>
      </c>
      <c r="E210" s="39" t="s">
        <v>4078</v>
      </c>
    </row>
    <row r="211" spans="1:5" ht="12.75">
      <c r="A211" s="35" t="s">
        <v>57</v>
      </c>
      <c r="E211" s="40" t="s">
        <v>5</v>
      </c>
    </row>
    <row r="212" spans="1:5" ht="12.75">
      <c r="A212" t="s">
        <v>59</v>
      </c>
      <c r="E212" s="39" t="s">
        <v>5</v>
      </c>
    </row>
    <row r="213" spans="1:13" ht="12.75">
      <c r="A213" t="s">
        <v>47</v>
      </c>
      <c r="C213" s="31" t="s">
        <v>271</v>
      </c>
      <c r="E213" s="33" t="s">
        <v>4079</v>
      </c>
      <c r="J213" s="32">
        <f>0</f>
      </c>
      <c s="32">
        <f>0</f>
      </c>
      <c s="32">
        <f>0+L214+L218+L222+L226+L230+L234+L238+L242+L246+L250+L254+L258+L262+L266+L270+L274</f>
      </c>
      <c s="32">
        <f>0+M214+M218+M222+M226+M230+M234+M238+M242+M246+M250+M254+M258+M262+M266+M270+M274</f>
      </c>
    </row>
    <row r="214" spans="1:16" ht="25.5">
      <c r="A214" t="s">
        <v>50</v>
      </c>
      <c s="34" t="s">
        <v>96</v>
      </c>
      <c s="34" t="s">
        <v>4080</v>
      </c>
      <c s="35" t="s">
        <v>5</v>
      </c>
      <c s="6" t="s">
        <v>4081</v>
      </c>
      <c s="36" t="s">
        <v>244</v>
      </c>
      <c s="37">
        <v>1</v>
      </c>
      <c s="36">
        <v>0</v>
      </c>
      <c s="36">
        <f>ROUND(G214*H214,6)</f>
      </c>
      <c r="L214" s="38">
        <v>0</v>
      </c>
      <c s="32">
        <f>ROUND(ROUND(L214,2)*ROUND(G214,3),2)</f>
      </c>
      <c s="36" t="s">
        <v>55</v>
      </c>
      <c>
        <f>(M214*21)/100</f>
      </c>
      <c t="s">
        <v>28</v>
      </c>
    </row>
    <row r="215" spans="1:5" ht="25.5">
      <c r="A215" s="35" t="s">
        <v>56</v>
      </c>
      <c r="E215" s="39" t="s">
        <v>4081</v>
      </c>
    </row>
    <row r="216" spans="1:5" ht="12.75">
      <c r="A216" s="35" t="s">
        <v>57</v>
      </c>
      <c r="E216" s="40" t="s">
        <v>4082</v>
      </c>
    </row>
    <row r="217" spans="1:5" ht="127.5">
      <c r="A217" t="s">
        <v>59</v>
      </c>
      <c r="E217" s="39" t="s">
        <v>4083</v>
      </c>
    </row>
    <row r="218" spans="1:16" ht="12.75">
      <c r="A218" t="s">
        <v>50</v>
      </c>
      <c s="34" t="s">
        <v>28</v>
      </c>
      <c s="34" t="s">
        <v>4084</v>
      </c>
      <c s="35" t="s">
        <v>5</v>
      </c>
      <c s="6" t="s">
        <v>4085</v>
      </c>
      <c s="36" t="s">
        <v>244</v>
      </c>
      <c s="37">
        <v>40</v>
      </c>
      <c s="36">
        <v>0</v>
      </c>
      <c s="36">
        <f>ROUND(G218*H218,6)</f>
      </c>
      <c r="L218" s="38">
        <v>0</v>
      </c>
      <c s="32">
        <f>ROUND(ROUND(L218,2)*ROUND(G218,3),2)</f>
      </c>
      <c s="36" t="s">
        <v>55</v>
      </c>
      <c>
        <f>(M218*21)/100</f>
      </c>
      <c t="s">
        <v>28</v>
      </c>
    </row>
    <row r="219" spans="1:5" ht="12.75">
      <c r="A219" s="35" t="s">
        <v>56</v>
      </c>
      <c r="E219" s="39" t="s">
        <v>4085</v>
      </c>
    </row>
    <row r="220" spans="1:5" ht="12.75">
      <c r="A220" s="35" t="s">
        <v>57</v>
      </c>
      <c r="E220" s="40" t="s">
        <v>5</v>
      </c>
    </row>
    <row r="221" spans="1:5" ht="12.75">
      <c r="A221" t="s">
        <v>59</v>
      </c>
      <c r="E221" s="39" t="s">
        <v>5</v>
      </c>
    </row>
    <row r="222" spans="1:16" ht="12.75">
      <c r="A222" t="s">
        <v>50</v>
      </c>
      <c s="34" t="s">
        <v>26</v>
      </c>
      <c s="34" t="s">
        <v>4086</v>
      </c>
      <c s="35" t="s">
        <v>5</v>
      </c>
      <c s="6" t="s">
        <v>4087</v>
      </c>
      <c s="36" t="s">
        <v>244</v>
      </c>
      <c s="37">
        <v>2</v>
      </c>
      <c s="36">
        <v>0</v>
      </c>
      <c s="36">
        <f>ROUND(G222*H222,6)</f>
      </c>
      <c r="L222" s="38">
        <v>0</v>
      </c>
      <c s="32">
        <f>ROUND(ROUND(L222,2)*ROUND(G222,3),2)</f>
      </c>
      <c s="36" t="s">
        <v>55</v>
      </c>
      <c>
        <f>(M222*21)/100</f>
      </c>
      <c t="s">
        <v>28</v>
      </c>
    </row>
    <row r="223" spans="1:5" ht="12.75">
      <c r="A223" s="35" t="s">
        <v>56</v>
      </c>
      <c r="E223" s="39" t="s">
        <v>4087</v>
      </c>
    </row>
    <row r="224" spans="1:5" ht="12.75">
      <c r="A224" s="35" t="s">
        <v>57</v>
      </c>
      <c r="E224" s="40" t="s">
        <v>5</v>
      </c>
    </row>
    <row r="225" spans="1:5" ht="12.75">
      <c r="A225" t="s">
        <v>59</v>
      </c>
      <c r="E225" s="39" t="s">
        <v>5</v>
      </c>
    </row>
    <row r="226" spans="1:16" ht="12.75">
      <c r="A226" t="s">
        <v>50</v>
      </c>
      <c s="34" t="s">
        <v>66</v>
      </c>
      <c s="34" t="s">
        <v>4088</v>
      </c>
      <c s="35" t="s">
        <v>5</v>
      </c>
      <c s="6" t="s">
        <v>4089</v>
      </c>
      <c s="36" t="s">
        <v>244</v>
      </c>
      <c s="37">
        <v>2</v>
      </c>
      <c s="36">
        <v>0</v>
      </c>
      <c s="36">
        <f>ROUND(G226*H226,6)</f>
      </c>
      <c r="L226" s="38">
        <v>0</v>
      </c>
      <c s="32">
        <f>ROUND(ROUND(L226,2)*ROUND(G226,3),2)</f>
      </c>
      <c s="36" t="s">
        <v>55</v>
      </c>
      <c>
        <f>(M226*21)/100</f>
      </c>
      <c t="s">
        <v>28</v>
      </c>
    </row>
    <row r="227" spans="1:5" ht="12.75">
      <c r="A227" s="35" t="s">
        <v>56</v>
      </c>
      <c r="E227" s="39" t="s">
        <v>4089</v>
      </c>
    </row>
    <row r="228" spans="1:5" ht="12.75">
      <c r="A228" s="35" t="s">
        <v>57</v>
      </c>
      <c r="E228" s="40" t="s">
        <v>5</v>
      </c>
    </row>
    <row r="229" spans="1:5" ht="12.75">
      <c r="A229" t="s">
        <v>59</v>
      </c>
      <c r="E229" s="39" t="s">
        <v>5</v>
      </c>
    </row>
    <row r="230" spans="1:16" ht="25.5">
      <c r="A230" t="s">
        <v>50</v>
      </c>
      <c s="34" t="s">
        <v>72</v>
      </c>
      <c s="34" t="s">
        <v>4090</v>
      </c>
      <c s="35" t="s">
        <v>5</v>
      </c>
      <c s="6" t="s">
        <v>4091</v>
      </c>
      <c s="36" t="s">
        <v>244</v>
      </c>
      <c s="37">
        <v>1</v>
      </c>
      <c s="36">
        <v>0</v>
      </c>
      <c s="36">
        <f>ROUND(G230*H230,6)</f>
      </c>
      <c r="L230" s="38">
        <v>0</v>
      </c>
      <c s="32">
        <f>ROUND(ROUND(L230,2)*ROUND(G230,3),2)</f>
      </c>
      <c s="36" t="s">
        <v>55</v>
      </c>
      <c>
        <f>(M230*21)/100</f>
      </c>
      <c t="s">
        <v>28</v>
      </c>
    </row>
    <row r="231" spans="1:5" ht="25.5">
      <c r="A231" s="35" t="s">
        <v>56</v>
      </c>
      <c r="E231" s="39" t="s">
        <v>4091</v>
      </c>
    </row>
    <row r="232" spans="1:5" ht="12.75">
      <c r="A232" s="35" t="s">
        <v>57</v>
      </c>
      <c r="E232" s="40" t="s">
        <v>5</v>
      </c>
    </row>
    <row r="233" spans="1:5" ht="12.75">
      <c r="A233" t="s">
        <v>59</v>
      </c>
      <c r="E233" s="39" t="s">
        <v>5</v>
      </c>
    </row>
    <row r="234" spans="1:16" ht="12.75">
      <c r="A234" t="s">
        <v>50</v>
      </c>
      <c s="34" t="s">
        <v>27</v>
      </c>
      <c s="34" t="s">
        <v>4092</v>
      </c>
      <c s="35" t="s">
        <v>5</v>
      </c>
      <c s="6" t="s">
        <v>4093</v>
      </c>
      <c s="36" t="s">
        <v>244</v>
      </c>
      <c s="37">
        <v>12</v>
      </c>
      <c s="36">
        <v>0</v>
      </c>
      <c s="36">
        <f>ROUND(G234*H234,6)</f>
      </c>
      <c r="L234" s="38">
        <v>0</v>
      </c>
      <c s="32">
        <f>ROUND(ROUND(L234,2)*ROUND(G234,3),2)</f>
      </c>
      <c s="36" t="s">
        <v>55</v>
      </c>
      <c>
        <f>(M234*21)/100</f>
      </c>
      <c t="s">
        <v>28</v>
      </c>
    </row>
    <row r="235" spans="1:5" ht="12.75">
      <c r="A235" s="35" t="s">
        <v>56</v>
      </c>
      <c r="E235" s="39" t="s">
        <v>4093</v>
      </c>
    </row>
    <row r="236" spans="1:5" ht="12.75">
      <c r="A236" s="35" t="s">
        <v>57</v>
      </c>
      <c r="E236" s="40" t="s">
        <v>5</v>
      </c>
    </row>
    <row r="237" spans="1:5" ht="12.75">
      <c r="A237" t="s">
        <v>59</v>
      </c>
      <c r="E237" s="39" t="s">
        <v>5</v>
      </c>
    </row>
    <row r="238" spans="1:16" ht="12.75">
      <c r="A238" t="s">
        <v>50</v>
      </c>
      <c s="34" t="s">
        <v>81</v>
      </c>
      <c s="34" t="s">
        <v>4094</v>
      </c>
      <c s="35" t="s">
        <v>5</v>
      </c>
      <c s="6" t="s">
        <v>4095</v>
      </c>
      <c s="36" t="s">
        <v>244</v>
      </c>
      <c s="37">
        <v>24</v>
      </c>
      <c s="36">
        <v>0</v>
      </c>
      <c s="36">
        <f>ROUND(G238*H238,6)</f>
      </c>
      <c r="L238" s="38">
        <v>0</v>
      </c>
      <c s="32">
        <f>ROUND(ROUND(L238,2)*ROUND(G238,3),2)</f>
      </c>
      <c s="36" t="s">
        <v>55</v>
      </c>
      <c>
        <f>(M238*21)/100</f>
      </c>
      <c t="s">
        <v>28</v>
      </c>
    </row>
    <row r="239" spans="1:5" ht="12.75">
      <c r="A239" s="35" t="s">
        <v>56</v>
      </c>
      <c r="E239" s="39" t="s">
        <v>4095</v>
      </c>
    </row>
    <row r="240" spans="1:5" ht="12.75">
      <c r="A240" s="35" t="s">
        <v>57</v>
      </c>
      <c r="E240" s="40" t="s">
        <v>5</v>
      </c>
    </row>
    <row r="241" spans="1:5" ht="12.75">
      <c r="A241" t="s">
        <v>59</v>
      </c>
      <c r="E241" s="39" t="s">
        <v>5</v>
      </c>
    </row>
    <row r="242" spans="1:16" ht="12.75">
      <c r="A242" t="s">
        <v>50</v>
      </c>
      <c s="34" t="s">
        <v>86</v>
      </c>
      <c s="34" t="s">
        <v>4096</v>
      </c>
      <c s="35" t="s">
        <v>5</v>
      </c>
      <c s="6" t="s">
        <v>4097</v>
      </c>
      <c s="36" t="s">
        <v>244</v>
      </c>
      <c s="37">
        <v>2</v>
      </c>
      <c s="36">
        <v>0</v>
      </c>
      <c s="36">
        <f>ROUND(G242*H242,6)</f>
      </c>
      <c r="L242" s="38">
        <v>0</v>
      </c>
      <c s="32">
        <f>ROUND(ROUND(L242,2)*ROUND(G242,3),2)</f>
      </c>
      <c s="36" t="s">
        <v>55</v>
      </c>
      <c>
        <f>(M242*21)/100</f>
      </c>
      <c t="s">
        <v>28</v>
      </c>
    </row>
    <row r="243" spans="1:5" ht="12.75">
      <c r="A243" s="35" t="s">
        <v>56</v>
      </c>
      <c r="E243" s="39" t="s">
        <v>4097</v>
      </c>
    </row>
    <row r="244" spans="1:5" ht="12.75">
      <c r="A244" s="35" t="s">
        <v>57</v>
      </c>
      <c r="E244" s="40" t="s">
        <v>5</v>
      </c>
    </row>
    <row r="245" spans="1:5" ht="12.75">
      <c r="A245" t="s">
        <v>59</v>
      </c>
      <c r="E245" s="39" t="s">
        <v>5</v>
      </c>
    </row>
    <row r="246" spans="1:16" ht="12.75">
      <c r="A246" t="s">
        <v>50</v>
      </c>
      <c s="34" t="s">
        <v>149</v>
      </c>
      <c s="34" t="s">
        <v>4098</v>
      </c>
      <c s="35" t="s">
        <v>5</v>
      </c>
      <c s="6" t="s">
        <v>4099</v>
      </c>
      <c s="36" t="s">
        <v>244</v>
      </c>
      <c s="37">
        <v>1</v>
      </c>
      <c s="36">
        <v>0</v>
      </c>
      <c s="36">
        <f>ROUND(G246*H246,6)</f>
      </c>
      <c r="L246" s="38">
        <v>0</v>
      </c>
      <c s="32">
        <f>ROUND(ROUND(L246,2)*ROUND(G246,3),2)</f>
      </c>
      <c s="36" t="s">
        <v>55</v>
      </c>
      <c>
        <f>(M246*21)/100</f>
      </c>
      <c t="s">
        <v>28</v>
      </c>
    </row>
    <row r="247" spans="1:5" ht="12.75">
      <c r="A247" s="35" t="s">
        <v>56</v>
      </c>
      <c r="E247" s="39" t="s">
        <v>4099</v>
      </c>
    </row>
    <row r="248" spans="1:5" ht="12.75">
      <c r="A248" s="35" t="s">
        <v>57</v>
      </c>
      <c r="E248" s="40" t="s">
        <v>5</v>
      </c>
    </row>
    <row r="249" spans="1:5" ht="12.75">
      <c r="A249" t="s">
        <v>59</v>
      </c>
      <c r="E249" s="39" t="s">
        <v>5</v>
      </c>
    </row>
    <row r="250" spans="1:16" ht="12.75">
      <c r="A250" t="s">
        <v>50</v>
      </c>
      <c s="34" t="s">
        <v>159</v>
      </c>
      <c s="34" t="s">
        <v>4100</v>
      </c>
      <c s="35" t="s">
        <v>5</v>
      </c>
      <c s="6" t="s">
        <v>4101</v>
      </c>
      <c s="36" t="s">
        <v>244</v>
      </c>
      <c s="37">
        <v>1</v>
      </c>
      <c s="36">
        <v>0</v>
      </c>
      <c s="36">
        <f>ROUND(G250*H250,6)</f>
      </c>
      <c r="L250" s="38">
        <v>0</v>
      </c>
      <c s="32">
        <f>ROUND(ROUND(L250,2)*ROUND(G250,3),2)</f>
      </c>
      <c s="36" t="s">
        <v>55</v>
      </c>
      <c>
        <f>(M250*21)/100</f>
      </c>
      <c t="s">
        <v>28</v>
      </c>
    </row>
    <row r="251" spans="1:5" ht="12.75">
      <c r="A251" s="35" t="s">
        <v>56</v>
      </c>
      <c r="E251" s="39" t="s">
        <v>4101</v>
      </c>
    </row>
    <row r="252" spans="1:5" ht="12.75">
      <c r="A252" s="35" t="s">
        <v>57</v>
      </c>
      <c r="E252" s="40" t="s">
        <v>5</v>
      </c>
    </row>
    <row r="253" spans="1:5" ht="12.75">
      <c r="A253" t="s">
        <v>59</v>
      </c>
      <c r="E253" s="39" t="s">
        <v>5</v>
      </c>
    </row>
    <row r="254" spans="1:16" ht="25.5">
      <c r="A254" t="s">
        <v>50</v>
      </c>
      <c s="34" t="s">
        <v>164</v>
      </c>
      <c s="34" t="s">
        <v>4102</v>
      </c>
      <c s="35" t="s">
        <v>5</v>
      </c>
      <c s="6" t="s">
        <v>4103</v>
      </c>
      <c s="36" t="s">
        <v>244</v>
      </c>
      <c s="37">
        <v>2</v>
      </c>
      <c s="36">
        <v>0</v>
      </c>
      <c s="36">
        <f>ROUND(G254*H254,6)</f>
      </c>
      <c r="L254" s="38">
        <v>0</v>
      </c>
      <c s="32">
        <f>ROUND(ROUND(L254,2)*ROUND(G254,3),2)</f>
      </c>
      <c s="36" t="s">
        <v>55</v>
      </c>
      <c>
        <f>(M254*21)/100</f>
      </c>
      <c t="s">
        <v>28</v>
      </c>
    </row>
    <row r="255" spans="1:5" ht="25.5">
      <c r="A255" s="35" t="s">
        <v>56</v>
      </c>
      <c r="E255" s="39" t="s">
        <v>4103</v>
      </c>
    </row>
    <row r="256" spans="1:5" ht="12.75">
      <c r="A256" s="35" t="s">
        <v>57</v>
      </c>
      <c r="E256" s="40" t="s">
        <v>5</v>
      </c>
    </row>
    <row r="257" spans="1:5" ht="12.75">
      <c r="A257" t="s">
        <v>59</v>
      </c>
      <c r="E257" s="39" t="s">
        <v>5</v>
      </c>
    </row>
    <row r="258" spans="1:16" ht="12.75">
      <c r="A258" t="s">
        <v>50</v>
      </c>
      <c s="34" t="s">
        <v>167</v>
      </c>
      <c s="34" t="s">
        <v>4104</v>
      </c>
      <c s="35" t="s">
        <v>5</v>
      </c>
      <c s="6" t="s">
        <v>3996</v>
      </c>
      <c s="36" t="s">
        <v>244</v>
      </c>
      <c s="37">
        <v>24</v>
      </c>
      <c s="36">
        <v>0</v>
      </c>
      <c s="36">
        <f>ROUND(G258*H258,6)</f>
      </c>
      <c r="L258" s="38">
        <v>0</v>
      </c>
      <c s="32">
        <f>ROUND(ROUND(L258,2)*ROUND(G258,3),2)</f>
      </c>
      <c s="36" t="s">
        <v>55</v>
      </c>
      <c>
        <f>(M258*21)/100</f>
      </c>
      <c t="s">
        <v>28</v>
      </c>
    </row>
    <row r="259" spans="1:5" ht="12.75">
      <c r="A259" s="35" t="s">
        <v>56</v>
      </c>
      <c r="E259" s="39" t="s">
        <v>3996</v>
      </c>
    </row>
    <row r="260" spans="1:5" ht="12.75">
      <c r="A260" s="35" t="s">
        <v>57</v>
      </c>
      <c r="E260" s="40" t="s">
        <v>5</v>
      </c>
    </row>
    <row r="261" spans="1:5" ht="12.75">
      <c r="A261" t="s">
        <v>59</v>
      </c>
      <c r="E261" s="39" t="s">
        <v>5</v>
      </c>
    </row>
    <row r="262" spans="1:16" ht="12.75">
      <c r="A262" t="s">
        <v>50</v>
      </c>
      <c s="34" t="s">
        <v>112</v>
      </c>
      <c s="34" t="s">
        <v>4105</v>
      </c>
      <c s="35" t="s">
        <v>5</v>
      </c>
      <c s="6" t="s">
        <v>3998</v>
      </c>
      <c s="36" t="s">
        <v>244</v>
      </c>
      <c s="37">
        <v>24</v>
      </c>
      <c s="36">
        <v>0</v>
      </c>
      <c s="36">
        <f>ROUND(G262*H262,6)</f>
      </c>
      <c r="L262" s="38">
        <v>0</v>
      </c>
      <c s="32">
        <f>ROUND(ROUND(L262,2)*ROUND(G262,3),2)</f>
      </c>
      <c s="36" t="s">
        <v>55</v>
      </c>
      <c>
        <f>(M262*21)/100</f>
      </c>
      <c t="s">
        <v>28</v>
      </c>
    </row>
    <row r="263" spans="1:5" ht="12.75">
      <c r="A263" s="35" t="s">
        <v>56</v>
      </c>
      <c r="E263" s="39" t="s">
        <v>3998</v>
      </c>
    </row>
    <row r="264" spans="1:5" ht="12.75">
      <c r="A264" s="35" t="s">
        <v>57</v>
      </c>
      <c r="E264" s="40" t="s">
        <v>5</v>
      </c>
    </row>
    <row r="265" spans="1:5" ht="12.75">
      <c r="A265" t="s">
        <v>59</v>
      </c>
      <c r="E265" s="39" t="s">
        <v>5</v>
      </c>
    </row>
    <row r="266" spans="1:16" ht="12.75">
      <c r="A266" t="s">
        <v>50</v>
      </c>
      <c s="34" t="s">
        <v>175</v>
      </c>
      <c s="34" t="s">
        <v>4106</v>
      </c>
      <c s="35" t="s">
        <v>5</v>
      </c>
      <c s="6" t="s">
        <v>4107</v>
      </c>
      <c s="36" t="s">
        <v>244</v>
      </c>
      <c s="37">
        <v>24</v>
      </c>
      <c s="36">
        <v>0</v>
      </c>
      <c s="36">
        <f>ROUND(G266*H266,6)</f>
      </c>
      <c r="L266" s="38">
        <v>0</v>
      </c>
      <c s="32">
        <f>ROUND(ROUND(L266,2)*ROUND(G266,3),2)</f>
      </c>
      <c s="36" t="s">
        <v>55</v>
      </c>
      <c>
        <f>(M266*21)/100</f>
      </c>
      <c t="s">
        <v>28</v>
      </c>
    </row>
    <row r="267" spans="1:5" ht="12.75">
      <c r="A267" s="35" t="s">
        <v>56</v>
      </c>
      <c r="E267" s="39" t="s">
        <v>4107</v>
      </c>
    </row>
    <row r="268" spans="1:5" ht="12.75">
      <c r="A268" s="35" t="s">
        <v>57</v>
      </c>
      <c r="E268" s="40" t="s">
        <v>5</v>
      </c>
    </row>
    <row r="269" spans="1:5" ht="12.75">
      <c r="A269" t="s">
        <v>59</v>
      </c>
      <c r="E269" s="39" t="s">
        <v>5</v>
      </c>
    </row>
    <row r="270" spans="1:16" ht="25.5">
      <c r="A270" t="s">
        <v>50</v>
      </c>
      <c s="34" t="s">
        <v>122</v>
      </c>
      <c s="34" t="s">
        <v>4108</v>
      </c>
      <c s="35" t="s">
        <v>5</v>
      </c>
      <c s="6" t="s">
        <v>4109</v>
      </c>
      <c s="36" t="s">
        <v>244</v>
      </c>
      <c s="37">
        <v>1</v>
      </c>
      <c s="36">
        <v>0</v>
      </c>
      <c s="36">
        <f>ROUND(G270*H270,6)</f>
      </c>
      <c r="L270" s="38">
        <v>0</v>
      </c>
      <c s="32">
        <f>ROUND(ROUND(L270,2)*ROUND(G270,3),2)</f>
      </c>
      <c s="36" t="s">
        <v>55</v>
      </c>
      <c>
        <f>(M270*21)/100</f>
      </c>
      <c t="s">
        <v>28</v>
      </c>
    </row>
    <row r="271" spans="1:5" ht="25.5">
      <c r="A271" s="35" t="s">
        <v>56</v>
      </c>
      <c r="E271" s="39" t="s">
        <v>4109</v>
      </c>
    </row>
    <row r="272" spans="1:5" ht="12.75">
      <c r="A272" s="35" t="s">
        <v>57</v>
      </c>
      <c r="E272" s="40" t="s">
        <v>5</v>
      </c>
    </row>
    <row r="273" spans="1:5" ht="153">
      <c r="A273" t="s">
        <v>59</v>
      </c>
      <c r="E273" s="39" t="s">
        <v>4110</v>
      </c>
    </row>
    <row r="274" spans="1:16" ht="12.75">
      <c r="A274" t="s">
        <v>50</v>
      </c>
      <c s="34" t="s">
        <v>187</v>
      </c>
      <c s="34" t="s">
        <v>4111</v>
      </c>
      <c s="35" t="s">
        <v>5</v>
      </c>
      <c s="6" t="s">
        <v>4112</v>
      </c>
      <c s="36" t="s">
        <v>244</v>
      </c>
      <c s="37">
        <v>1</v>
      </c>
      <c s="36">
        <v>0</v>
      </c>
      <c s="36">
        <f>ROUND(G274*H274,6)</f>
      </c>
      <c r="L274" s="38">
        <v>0</v>
      </c>
      <c s="32">
        <f>ROUND(ROUND(L274,2)*ROUND(G274,3),2)</f>
      </c>
      <c s="36" t="s">
        <v>55</v>
      </c>
      <c>
        <f>(M274*21)/100</f>
      </c>
      <c t="s">
        <v>28</v>
      </c>
    </row>
    <row r="275" spans="1:5" ht="12.75">
      <c r="A275" s="35" t="s">
        <v>56</v>
      </c>
      <c r="E275" s="39" t="s">
        <v>4112</v>
      </c>
    </row>
    <row r="276" spans="1:5" ht="12.75">
      <c r="A276" s="35" t="s">
        <v>57</v>
      </c>
      <c r="E276" s="40" t="s">
        <v>5</v>
      </c>
    </row>
    <row r="277" spans="1:5" ht="76.5">
      <c r="A277" t="s">
        <v>59</v>
      </c>
      <c r="E277" s="39" t="s">
        <v>4113</v>
      </c>
    </row>
    <row r="278" spans="1:13" ht="12.75">
      <c r="A278" t="s">
        <v>47</v>
      </c>
      <c r="C278" s="31" t="s">
        <v>277</v>
      </c>
      <c r="E278" s="33" t="s">
        <v>4114</v>
      </c>
      <c r="J278" s="32">
        <f>0</f>
      </c>
      <c s="32">
        <f>0</f>
      </c>
      <c s="32">
        <f>0+L279+L283+L287+L291+L295+L299+L303+L307+L311+L315+L319</f>
      </c>
      <c s="32">
        <f>0+M279+M283+M287+M291+M295+M299+M303+M307+M311+M315+M319</f>
      </c>
    </row>
    <row r="279" spans="1:16" ht="12.75">
      <c r="A279" t="s">
        <v>50</v>
      </c>
      <c s="34" t="s">
        <v>130</v>
      </c>
      <c s="34" t="s">
        <v>4115</v>
      </c>
      <c s="35" t="s">
        <v>5</v>
      </c>
      <c s="6" t="s">
        <v>4116</v>
      </c>
      <c s="36" t="s">
        <v>244</v>
      </c>
      <c s="37">
        <v>1</v>
      </c>
      <c s="36">
        <v>0</v>
      </c>
      <c s="36">
        <f>ROUND(G279*H279,6)</f>
      </c>
      <c r="L279" s="38">
        <v>0</v>
      </c>
      <c s="32">
        <f>ROUND(ROUND(L279,2)*ROUND(G279,3),2)</f>
      </c>
      <c s="36" t="s">
        <v>55</v>
      </c>
      <c>
        <f>(M279*21)/100</f>
      </c>
      <c t="s">
        <v>28</v>
      </c>
    </row>
    <row r="280" spans="1:5" ht="12.75">
      <c r="A280" s="35" t="s">
        <v>56</v>
      </c>
      <c r="E280" s="39" t="s">
        <v>4116</v>
      </c>
    </row>
    <row r="281" spans="1:5" ht="12.75">
      <c r="A281" s="35" t="s">
        <v>57</v>
      </c>
      <c r="E281" s="40" t="s">
        <v>4082</v>
      </c>
    </row>
    <row r="282" spans="1:5" ht="127.5">
      <c r="A282" t="s">
        <v>59</v>
      </c>
      <c r="E282" s="39" t="s">
        <v>4117</v>
      </c>
    </row>
    <row r="283" spans="1:16" ht="12.75">
      <c r="A283" t="s">
        <v>50</v>
      </c>
      <c s="34" t="s">
        <v>153</v>
      </c>
      <c s="34" t="s">
        <v>4084</v>
      </c>
      <c s="35" t="s">
        <v>5</v>
      </c>
      <c s="6" t="s">
        <v>4085</v>
      </c>
      <c s="36" t="s">
        <v>244</v>
      </c>
      <c s="37">
        <v>44</v>
      </c>
      <c s="36">
        <v>0</v>
      </c>
      <c s="36">
        <f>ROUND(G283*H283,6)</f>
      </c>
      <c r="L283" s="38">
        <v>0</v>
      </c>
      <c s="32">
        <f>ROUND(ROUND(L283,2)*ROUND(G283,3),2)</f>
      </c>
      <c s="36" t="s">
        <v>55</v>
      </c>
      <c>
        <f>(M283*21)/100</f>
      </c>
      <c t="s">
        <v>28</v>
      </c>
    </row>
    <row r="284" spans="1:5" ht="12.75">
      <c r="A284" s="35" t="s">
        <v>56</v>
      </c>
      <c r="E284" s="39" t="s">
        <v>4085</v>
      </c>
    </row>
    <row r="285" spans="1:5" ht="12.75">
      <c r="A285" s="35" t="s">
        <v>57</v>
      </c>
      <c r="E285" s="40" t="s">
        <v>5</v>
      </c>
    </row>
    <row r="286" spans="1:5" ht="12.75">
      <c r="A286" t="s">
        <v>59</v>
      </c>
      <c r="E286" s="39" t="s">
        <v>5</v>
      </c>
    </row>
    <row r="287" spans="1:16" ht="12.75">
      <c r="A287" t="s">
        <v>50</v>
      </c>
      <c s="34" t="s">
        <v>231</v>
      </c>
      <c s="34" t="s">
        <v>4086</v>
      </c>
      <c s="35" t="s">
        <v>5</v>
      </c>
      <c s="6" t="s">
        <v>4087</v>
      </c>
      <c s="36" t="s">
        <v>244</v>
      </c>
      <c s="37">
        <v>9</v>
      </c>
      <c s="36">
        <v>0</v>
      </c>
      <c s="36">
        <f>ROUND(G287*H287,6)</f>
      </c>
      <c r="L287" s="38">
        <v>0</v>
      </c>
      <c s="32">
        <f>ROUND(ROUND(L287,2)*ROUND(G287,3),2)</f>
      </c>
      <c s="36" t="s">
        <v>55</v>
      </c>
      <c>
        <f>(M287*21)/100</f>
      </c>
      <c t="s">
        <v>28</v>
      </c>
    </row>
    <row r="288" spans="1:5" ht="12.75">
      <c r="A288" s="35" t="s">
        <v>56</v>
      </c>
      <c r="E288" s="39" t="s">
        <v>4087</v>
      </c>
    </row>
    <row r="289" spans="1:5" ht="12.75">
      <c r="A289" s="35" t="s">
        <v>57</v>
      </c>
      <c r="E289" s="40" t="s">
        <v>5</v>
      </c>
    </row>
    <row r="290" spans="1:5" ht="12.75">
      <c r="A290" t="s">
        <v>59</v>
      </c>
      <c r="E290" s="39" t="s">
        <v>5</v>
      </c>
    </row>
    <row r="291" spans="1:16" ht="12.75">
      <c r="A291" t="s">
        <v>50</v>
      </c>
      <c s="34" t="s">
        <v>294</v>
      </c>
      <c s="34" t="s">
        <v>4088</v>
      </c>
      <c s="35" t="s">
        <v>5</v>
      </c>
      <c s="6" t="s">
        <v>4089</v>
      </c>
      <c s="36" t="s">
        <v>244</v>
      </c>
      <c s="37">
        <v>9</v>
      </c>
      <c s="36">
        <v>0</v>
      </c>
      <c s="36">
        <f>ROUND(G291*H291,6)</f>
      </c>
      <c r="L291" s="38">
        <v>0</v>
      </c>
      <c s="32">
        <f>ROUND(ROUND(L291,2)*ROUND(G291,3),2)</f>
      </c>
      <c s="36" t="s">
        <v>55</v>
      </c>
      <c>
        <f>(M291*21)/100</f>
      </c>
      <c t="s">
        <v>28</v>
      </c>
    </row>
    <row r="292" spans="1:5" ht="12.75">
      <c r="A292" s="35" t="s">
        <v>56</v>
      </c>
      <c r="E292" s="39" t="s">
        <v>4089</v>
      </c>
    </row>
    <row r="293" spans="1:5" ht="12.75">
      <c r="A293" s="35" t="s">
        <v>57</v>
      </c>
      <c r="E293" s="40" t="s">
        <v>5</v>
      </c>
    </row>
    <row r="294" spans="1:5" ht="12.75">
      <c r="A294" t="s">
        <v>59</v>
      </c>
      <c r="E294" s="39" t="s">
        <v>5</v>
      </c>
    </row>
    <row r="295" spans="1:16" ht="12.75">
      <c r="A295" t="s">
        <v>50</v>
      </c>
      <c s="34" t="s">
        <v>299</v>
      </c>
      <c s="34" t="s">
        <v>4096</v>
      </c>
      <c s="35" t="s">
        <v>5</v>
      </c>
      <c s="6" t="s">
        <v>4097</v>
      </c>
      <c s="36" t="s">
        <v>244</v>
      </c>
      <c s="37">
        <v>2</v>
      </c>
      <c s="36">
        <v>0</v>
      </c>
      <c s="36">
        <f>ROUND(G295*H295,6)</f>
      </c>
      <c r="L295" s="38">
        <v>0</v>
      </c>
      <c s="32">
        <f>ROUND(ROUND(L295,2)*ROUND(G295,3),2)</f>
      </c>
      <c s="36" t="s">
        <v>55</v>
      </c>
      <c>
        <f>(M295*21)/100</f>
      </c>
      <c t="s">
        <v>28</v>
      </c>
    </row>
    <row r="296" spans="1:5" ht="12.75">
      <c r="A296" s="35" t="s">
        <v>56</v>
      </c>
      <c r="E296" s="39" t="s">
        <v>4097</v>
      </c>
    </row>
    <row r="297" spans="1:5" ht="12.75">
      <c r="A297" s="35" t="s">
        <v>57</v>
      </c>
      <c r="E297" s="40" t="s">
        <v>5</v>
      </c>
    </row>
    <row r="298" spans="1:5" ht="12.75">
      <c r="A298" t="s">
        <v>59</v>
      </c>
      <c r="E298" s="39" t="s">
        <v>5</v>
      </c>
    </row>
    <row r="299" spans="1:16" ht="12.75">
      <c r="A299" t="s">
        <v>50</v>
      </c>
      <c s="34" t="s">
        <v>315</v>
      </c>
      <c s="34" t="s">
        <v>4098</v>
      </c>
      <c s="35" t="s">
        <v>5</v>
      </c>
      <c s="6" t="s">
        <v>4099</v>
      </c>
      <c s="36" t="s">
        <v>244</v>
      </c>
      <c s="37">
        <v>1</v>
      </c>
      <c s="36">
        <v>0</v>
      </c>
      <c s="36">
        <f>ROUND(G299*H299,6)</f>
      </c>
      <c r="L299" s="38">
        <v>0</v>
      </c>
      <c s="32">
        <f>ROUND(ROUND(L299,2)*ROUND(G299,3),2)</f>
      </c>
      <c s="36" t="s">
        <v>55</v>
      </c>
      <c>
        <f>(M299*21)/100</f>
      </c>
      <c t="s">
        <v>28</v>
      </c>
    </row>
    <row r="300" spans="1:5" ht="12.75">
      <c r="A300" s="35" t="s">
        <v>56</v>
      </c>
      <c r="E300" s="39" t="s">
        <v>4099</v>
      </c>
    </row>
    <row r="301" spans="1:5" ht="12.75">
      <c r="A301" s="35" t="s">
        <v>57</v>
      </c>
      <c r="E301" s="40" t="s">
        <v>5</v>
      </c>
    </row>
    <row r="302" spans="1:5" ht="12.75">
      <c r="A302" t="s">
        <v>59</v>
      </c>
      <c r="E302" s="39" t="s">
        <v>5</v>
      </c>
    </row>
    <row r="303" spans="1:16" ht="12.75">
      <c r="A303" t="s">
        <v>50</v>
      </c>
      <c s="34" t="s">
        <v>395</v>
      </c>
      <c s="34" t="s">
        <v>4100</v>
      </c>
      <c s="35" t="s">
        <v>5</v>
      </c>
      <c s="6" t="s">
        <v>4101</v>
      </c>
      <c s="36" t="s">
        <v>244</v>
      </c>
      <c s="37">
        <v>1</v>
      </c>
      <c s="36">
        <v>0</v>
      </c>
      <c s="36">
        <f>ROUND(G303*H303,6)</f>
      </c>
      <c r="L303" s="38">
        <v>0</v>
      </c>
      <c s="32">
        <f>ROUND(ROUND(L303,2)*ROUND(G303,3),2)</f>
      </c>
      <c s="36" t="s">
        <v>55</v>
      </c>
      <c>
        <f>(M303*21)/100</f>
      </c>
      <c t="s">
        <v>28</v>
      </c>
    </row>
    <row r="304" spans="1:5" ht="12.75">
      <c r="A304" s="35" t="s">
        <v>56</v>
      </c>
      <c r="E304" s="39" t="s">
        <v>4101</v>
      </c>
    </row>
    <row r="305" spans="1:5" ht="12.75">
      <c r="A305" s="35" t="s">
        <v>57</v>
      </c>
      <c r="E305" s="40" t="s">
        <v>5</v>
      </c>
    </row>
    <row r="306" spans="1:5" ht="12.75">
      <c r="A306" t="s">
        <v>59</v>
      </c>
      <c r="E306" s="39" t="s">
        <v>5</v>
      </c>
    </row>
    <row r="307" spans="1:16" ht="25.5">
      <c r="A307" t="s">
        <v>50</v>
      </c>
      <c s="34" t="s">
        <v>318</v>
      </c>
      <c s="34" t="s">
        <v>4102</v>
      </c>
      <c s="35" t="s">
        <v>5</v>
      </c>
      <c s="6" t="s">
        <v>4103</v>
      </c>
      <c s="36" t="s">
        <v>244</v>
      </c>
      <c s="37">
        <v>9</v>
      </c>
      <c s="36">
        <v>0</v>
      </c>
      <c s="36">
        <f>ROUND(G307*H307,6)</f>
      </c>
      <c r="L307" s="38">
        <v>0</v>
      </c>
      <c s="32">
        <f>ROUND(ROUND(L307,2)*ROUND(G307,3),2)</f>
      </c>
      <c s="36" t="s">
        <v>55</v>
      </c>
      <c>
        <f>(M307*21)/100</f>
      </c>
      <c t="s">
        <v>28</v>
      </c>
    </row>
    <row r="308" spans="1:5" ht="25.5">
      <c r="A308" s="35" t="s">
        <v>56</v>
      </c>
      <c r="E308" s="39" t="s">
        <v>4103</v>
      </c>
    </row>
    <row r="309" spans="1:5" ht="12.75">
      <c r="A309" s="35" t="s">
        <v>57</v>
      </c>
      <c r="E309" s="40" t="s">
        <v>5</v>
      </c>
    </row>
    <row r="310" spans="1:5" ht="12.75">
      <c r="A310" t="s">
        <v>59</v>
      </c>
      <c r="E310" s="39" t="s">
        <v>5</v>
      </c>
    </row>
    <row r="311" spans="1:16" ht="12.75">
      <c r="A311" t="s">
        <v>50</v>
      </c>
      <c s="34" t="s">
        <v>322</v>
      </c>
      <c s="34" t="s">
        <v>4104</v>
      </c>
      <c s="35" t="s">
        <v>5</v>
      </c>
      <c s="6" t="s">
        <v>3996</v>
      </c>
      <c s="36" t="s">
        <v>244</v>
      </c>
      <c s="37">
        <v>100</v>
      </c>
      <c s="36">
        <v>0</v>
      </c>
      <c s="36">
        <f>ROUND(G311*H311,6)</f>
      </c>
      <c r="L311" s="38">
        <v>0</v>
      </c>
      <c s="32">
        <f>ROUND(ROUND(L311,2)*ROUND(G311,3),2)</f>
      </c>
      <c s="36" t="s">
        <v>55</v>
      </c>
      <c>
        <f>(M311*21)/100</f>
      </c>
      <c t="s">
        <v>28</v>
      </c>
    </row>
    <row r="312" spans="1:5" ht="12.75">
      <c r="A312" s="35" t="s">
        <v>56</v>
      </c>
      <c r="E312" s="39" t="s">
        <v>3996</v>
      </c>
    </row>
    <row r="313" spans="1:5" ht="12.75">
      <c r="A313" s="35" t="s">
        <v>57</v>
      </c>
      <c r="E313" s="40" t="s">
        <v>5</v>
      </c>
    </row>
    <row r="314" spans="1:5" ht="12.75">
      <c r="A314" t="s">
        <v>59</v>
      </c>
      <c r="E314" s="39" t="s">
        <v>5</v>
      </c>
    </row>
    <row r="315" spans="1:16" ht="12.75">
      <c r="A315" t="s">
        <v>50</v>
      </c>
      <c s="34" t="s">
        <v>326</v>
      </c>
      <c s="34" t="s">
        <v>4105</v>
      </c>
      <c s="35" t="s">
        <v>5</v>
      </c>
      <c s="6" t="s">
        <v>3998</v>
      </c>
      <c s="36" t="s">
        <v>244</v>
      </c>
      <c s="37">
        <v>116</v>
      </c>
      <c s="36">
        <v>0</v>
      </c>
      <c s="36">
        <f>ROUND(G315*H315,6)</f>
      </c>
      <c r="L315" s="38">
        <v>0</v>
      </c>
      <c s="32">
        <f>ROUND(ROUND(L315,2)*ROUND(G315,3),2)</f>
      </c>
      <c s="36" t="s">
        <v>55</v>
      </c>
      <c>
        <f>(M315*21)/100</f>
      </c>
      <c t="s">
        <v>28</v>
      </c>
    </row>
    <row r="316" spans="1:5" ht="12.75">
      <c r="A316" s="35" t="s">
        <v>56</v>
      </c>
      <c r="E316" s="39" t="s">
        <v>3998</v>
      </c>
    </row>
    <row r="317" spans="1:5" ht="12.75">
      <c r="A317" s="35" t="s">
        <v>57</v>
      </c>
      <c r="E317" s="40" t="s">
        <v>5</v>
      </c>
    </row>
    <row r="318" spans="1:5" ht="12.75">
      <c r="A318" t="s">
        <v>59</v>
      </c>
      <c r="E318" s="39" t="s">
        <v>5</v>
      </c>
    </row>
    <row r="319" spans="1:16" ht="12.75">
      <c r="A319" t="s">
        <v>50</v>
      </c>
      <c s="34" t="s">
        <v>330</v>
      </c>
      <c s="34" t="s">
        <v>4111</v>
      </c>
      <c s="35" t="s">
        <v>5</v>
      </c>
      <c s="6" t="s">
        <v>4112</v>
      </c>
      <c s="36" t="s">
        <v>244</v>
      </c>
      <c s="37">
        <v>1</v>
      </c>
      <c s="36">
        <v>0</v>
      </c>
      <c s="36">
        <f>ROUND(G319*H319,6)</f>
      </c>
      <c r="L319" s="38">
        <v>0</v>
      </c>
      <c s="32">
        <f>ROUND(ROUND(L319,2)*ROUND(G319,3),2)</f>
      </c>
      <c s="36" t="s">
        <v>55</v>
      </c>
      <c>
        <f>(M319*21)/100</f>
      </c>
      <c t="s">
        <v>28</v>
      </c>
    </row>
    <row r="320" spans="1:5" ht="12.75">
      <c r="A320" s="35" t="s">
        <v>56</v>
      </c>
      <c r="E320" s="39" t="s">
        <v>4112</v>
      </c>
    </row>
    <row r="321" spans="1:5" ht="12.75">
      <c r="A321" s="35" t="s">
        <v>57</v>
      </c>
      <c r="E321" s="40" t="s">
        <v>5</v>
      </c>
    </row>
    <row r="322" spans="1:5" ht="25.5">
      <c r="A322" t="s">
        <v>59</v>
      </c>
      <c r="E322" s="39" t="s">
        <v>4118</v>
      </c>
    </row>
    <row r="323" spans="1:13" ht="12.75">
      <c r="A323" t="s">
        <v>47</v>
      </c>
      <c r="C323" s="31" t="s">
        <v>285</v>
      </c>
      <c r="E323" s="33" t="s">
        <v>4119</v>
      </c>
      <c r="J323" s="32">
        <f>0</f>
      </c>
      <c s="32">
        <f>0</f>
      </c>
      <c s="32">
        <f>0+L324+L328+L332+L336+L340+L344+L348+L352+L356+L360+L364+L368</f>
      </c>
      <c s="32">
        <f>0+M324+M328+M332+M336+M340+M344+M348+M352+M356+M360+M364+M368</f>
      </c>
    </row>
    <row r="324" spans="1:16" ht="12.75">
      <c r="A324" t="s">
        <v>50</v>
      </c>
      <c s="34" t="s">
        <v>304</v>
      </c>
      <c s="34" t="s">
        <v>4115</v>
      </c>
      <c s="35" t="s">
        <v>5</v>
      </c>
      <c s="6" t="s">
        <v>4116</v>
      </c>
      <c s="36" t="s">
        <v>244</v>
      </c>
      <c s="37">
        <v>1</v>
      </c>
      <c s="36">
        <v>0</v>
      </c>
      <c s="36">
        <f>ROUND(G324*H324,6)</f>
      </c>
      <c r="L324" s="38">
        <v>0</v>
      </c>
      <c s="32">
        <f>ROUND(ROUND(L324,2)*ROUND(G324,3),2)</f>
      </c>
      <c s="36" t="s">
        <v>55</v>
      </c>
      <c>
        <f>(M324*21)/100</f>
      </c>
      <c t="s">
        <v>28</v>
      </c>
    </row>
    <row r="325" spans="1:5" ht="12.75">
      <c r="A325" s="35" t="s">
        <v>56</v>
      </c>
      <c r="E325" s="39" t="s">
        <v>4116</v>
      </c>
    </row>
    <row r="326" spans="1:5" ht="12.75">
      <c r="A326" s="35" t="s">
        <v>57</v>
      </c>
      <c r="E326" s="40" t="s">
        <v>4120</v>
      </c>
    </row>
    <row r="327" spans="1:5" ht="127.5">
      <c r="A327" t="s">
        <v>59</v>
      </c>
      <c r="E327" s="39" t="s">
        <v>4117</v>
      </c>
    </row>
    <row r="328" spans="1:16" ht="12.75">
      <c r="A328" t="s">
        <v>50</v>
      </c>
      <c s="34" t="s">
        <v>309</v>
      </c>
      <c s="34" t="s">
        <v>4084</v>
      </c>
      <c s="35" t="s">
        <v>5</v>
      </c>
      <c s="6" t="s">
        <v>4085</v>
      </c>
      <c s="36" t="s">
        <v>244</v>
      </c>
      <c s="37">
        <v>44</v>
      </c>
      <c s="36">
        <v>0</v>
      </c>
      <c s="36">
        <f>ROUND(G328*H328,6)</f>
      </c>
      <c r="L328" s="38">
        <v>0</v>
      </c>
      <c s="32">
        <f>ROUND(ROUND(L328,2)*ROUND(G328,3),2)</f>
      </c>
      <c s="36" t="s">
        <v>55</v>
      </c>
      <c>
        <f>(M328*21)/100</f>
      </c>
      <c t="s">
        <v>28</v>
      </c>
    </row>
    <row r="329" spans="1:5" ht="12.75">
      <c r="A329" s="35" t="s">
        <v>56</v>
      </c>
      <c r="E329" s="39" t="s">
        <v>4085</v>
      </c>
    </row>
    <row r="330" spans="1:5" ht="12.75">
      <c r="A330" s="35" t="s">
        <v>57</v>
      </c>
      <c r="E330" s="40" t="s">
        <v>5</v>
      </c>
    </row>
    <row r="331" spans="1:5" ht="12.75">
      <c r="A331" t="s">
        <v>59</v>
      </c>
      <c r="E331" s="39" t="s">
        <v>5</v>
      </c>
    </row>
    <row r="332" spans="1:16" ht="12.75">
      <c r="A332" t="s">
        <v>50</v>
      </c>
      <c s="34" t="s">
        <v>511</v>
      </c>
      <c s="34" t="s">
        <v>4086</v>
      </c>
      <c s="35" t="s">
        <v>5</v>
      </c>
      <c s="6" t="s">
        <v>4087</v>
      </c>
      <c s="36" t="s">
        <v>244</v>
      </c>
      <c s="37">
        <v>3</v>
      </c>
      <c s="36">
        <v>0</v>
      </c>
      <c s="36">
        <f>ROUND(G332*H332,6)</f>
      </c>
      <c r="L332" s="38">
        <v>0</v>
      </c>
      <c s="32">
        <f>ROUND(ROUND(L332,2)*ROUND(G332,3),2)</f>
      </c>
      <c s="36" t="s">
        <v>55</v>
      </c>
      <c>
        <f>(M332*21)/100</f>
      </c>
      <c t="s">
        <v>28</v>
      </c>
    </row>
    <row r="333" spans="1:5" ht="12.75">
      <c r="A333" s="35" t="s">
        <v>56</v>
      </c>
      <c r="E333" s="39" t="s">
        <v>4087</v>
      </c>
    </row>
    <row r="334" spans="1:5" ht="12.75">
      <c r="A334" s="35" t="s">
        <v>57</v>
      </c>
      <c r="E334" s="40" t="s">
        <v>5</v>
      </c>
    </row>
    <row r="335" spans="1:5" ht="12.75">
      <c r="A335" t="s">
        <v>59</v>
      </c>
      <c r="E335" s="39" t="s">
        <v>5</v>
      </c>
    </row>
    <row r="336" spans="1:16" ht="12.75">
      <c r="A336" t="s">
        <v>50</v>
      </c>
      <c s="34" t="s">
        <v>516</v>
      </c>
      <c s="34" t="s">
        <v>4088</v>
      </c>
      <c s="35" t="s">
        <v>5</v>
      </c>
      <c s="6" t="s">
        <v>4089</v>
      </c>
      <c s="36" t="s">
        <v>244</v>
      </c>
      <c s="37">
        <v>3</v>
      </c>
      <c s="36">
        <v>0</v>
      </c>
      <c s="36">
        <f>ROUND(G336*H336,6)</f>
      </c>
      <c r="L336" s="38">
        <v>0</v>
      </c>
      <c s="32">
        <f>ROUND(ROUND(L336,2)*ROUND(G336,3),2)</f>
      </c>
      <c s="36" t="s">
        <v>55</v>
      </c>
      <c>
        <f>(M336*21)/100</f>
      </c>
      <c t="s">
        <v>28</v>
      </c>
    </row>
    <row r="337" spans="1:5" ht="12.75">
      <c r="A337" s="35" t="s">
        <v>56</v>
      </c>
      <c r="E337" s="39" t="s">
        <v>4089</v>
      </c>
    </row>
    <row r="338" spans="1:5" ht="12.75">
      <c r="A338" s="35" t="s">
        <v>57</v>
      </c>
      <c r="E338" s="40" t="s">
        <v>5</v>
      </c>
    </row>
    <row r="339" spans="1:5" ht="12.75">
      <c r="A339" t="s">
        <v>59</v>
      </c>
      <c r="E339" s="39" t="s">
        <v>5</v>
      </c>
    </row>
    <row r="340" spans="1:16" ht="12.75">
      <c r="A340" t="s">
        <v>50</v>
      </c>
      <c s="34" t="s">
        <v>520</v>
      </c>
      <c s="34" t="s">
        <v>4096</v>
      </c>
      <c s="35" t="s">
        <v>5</v>
      </c>
      <c s="6" t="s">
        <v>4097</v>
      </c>
      <c s="36" t="s">
        <v>244</v>
      </c>
      <c s="37">
        <v>2</v>
      </c>
      <c s="36">
        <v>0</v>
      </c>
      <c s="36">
        <f>ROUND(G340*H340,6)</f>
      </c>
      <c r="L340" s="38">
        <v>0</v>
      </c>
      <c s="32">
        <f>ROUND(ROUND(L340,2)*ROUND(G340,3),2)</f>
      </c>
      <c s="36" t="s">
        <v>55</v>
      </c>
      <c>
        <f>(M340*21)/100</f>
      </c>
      <c t="s">
        <v>28</v>
      </c>
    </row>
    <row r="341" spans="1:5" ht="12.75">
      <c r="A341" s="35" t="s">
        <v>56</v>
      </c>
      <c r="E341" s="39" t="s">
        <v>4097</v>
      </c>
    </row>
    <row r="342" spans="1:5" ht="12.75">
      <c r="A342" s="35" t="s">
        <v>57</v>
      </c>
      <c r="E342" s="40" t="s">
        <v>5</v>
      </c>
    </row>
    <row r="343" spans="1:5" ht="12.75">
      <c r="A343" t="s">
        <v>59</v>
      </c>
      <c r="E343" s="39" t="s">
        <v>5</v>
      </c>
    </row>
    <row r="344" spans="1:16" ht="12.75">
      <c r="A344" t="s">
        <v>50</v>
      </c>
      <c s="34" t="s">
        <v>524</v>
      </c>
      <c s="34" t="s">
        <v>4098</v>
      </c>
      <c s="35" t="s">
        <v>5</v>
      </c>
      <c s="6" t="s">
        <v>4099</v>
      </c>
      <c s="36" t="s">
        <v>244</v>
      </c>
      <c s="37">
        <v>1</v>
      </c>
      <c s="36">
        <v>0</v>
      </c>
      <c s="36">
        <f>ROUND(G344*H344,6)</f>
      </c>
      <c r="L344" s="38">
        <v>0</v>
      </c>
      <c s="32">
        <f>ROUND(ROUND(L344,2)*ROUND(G344,3),2)</f>
      </c>
      <c s="36" t="s">
        <v>55</v>
      </c>
      <c>
        <f>(M344*21)/100</f>
      </c>
      <c t="s">
        <v>28</v>
      </c>
    </row>
    <row r="345" spans="1:5" ht="12.75">
      <c r="A345" s="35" t="s">
        <v>56</v>
      </c>
      <c r="E345" s="39" t="s">
        <v>4099</v>
      </c>
    </row>
    <row r="346" spans="1:5" ht="12.75">
      <c r="A346" s="35" t="s">
        <v>57</v>
      </c>
      <c r="E346" s="40" t="s">
        <v>5</v>
      </c>
    </row>
    <row r="347" spans="1:5" ht="12.75">
      <c r="A347" t="s">
        <v>59</v>
      </c>
      <c r="E347" s="39" t="s">
        <v>5</v>
      </c>
    </row>
    <row r="348" spans="1:16" ht="12.75">
      <c r="A348" t="s">
        <v>50</v>
      </c>
      <c s="34" t="s">
        <v>526</v>
      </c>
      <c s="34" t="s">
        <v>4100</v>
      </c>
      <c s="35" t="s">
        <v>5</v>
      </c>
      <c s="6" t="s">
        <v>4101</v>
      </c>
      <c s="36" t="s">
        <v>244</v>
      </c>
      <c s="37">
        <v>1</v>
      </c>
      <c s="36">
        <v>0</v>
      </c>
      <c s="36">
        <f>ROUND(G348*H348,6)</f>
      </c>
      <c r="L348" s="38">
        <v>0</v>
      </c>
      <c s="32">
        <f>ROUND(ROUND(L348,2)*ROUND(G348,3),2)</f>
      </c>
      <c s="36" t="s">
        <v>55</v>
      </c>
      <c>
        <f>(M348*21)/100</f>
      </c>
      <c t="s">
        <v>28</v>
      </c>
    </row>
    <row r="349" spans="1:5" ht="12.75">
      <c r="A349" s="35" t="s">
        <v>56</v>
      </c>
      <c r="E349" s="39" t="s">
        <v>4101</v>
      </c>
    </row>
    <row r="350" spans="1:5" ht="12.75">
      <c r="A350" s="35" t="s">
        <v>57</v>
      </c>
      <c r="E350" s="40" t="s">
        <v>5</v>
      </c>
    </row>
    <row r="351" spans="1:5" ht="12.75">
      <c r="A351" t="s">
        <v>59</v>
      </c>
      <c r="E351" s="39" t="s">
        <v>5</v>
      </c>
    </row>
    <row r="352" spans="1:16" ht="25.5">
      <c r="A352" t="s">
        <v>50</v>
      </c>
      <c s="34" t="s">
        <v>531</v>
      </c>
      <c s="34" t="s">
        <v>4102</v>
      </c>
      <c s="35" t="s">
        <v>5</v>
      </c>
      <c s="6" t="s">
        <v>4103</v>
      </c>
      <c s="36" t="s">
        <v>244</v>
      </c>
      <c s="37">
        <v>1</v>
      </c>
      <c s="36">
        <v>0</v>
      </c>
      <c s="36">
        <f>ROUND(G352*H352,6)</f>
      </c>
      <c r="L352" s="38">
        <v>0</v>
      </c>
      <c s="32">
        <f>ROUND(ROUND(L352,2)*ROUND(G352,3),2)</f>
      </c>
      <c s="36" t="s">
        <v>55</v>
      </c>
      <c>
        <f>(M352*21)/100</f>
      </c>
      <c t="s">
        <v>28</v>
      </c>
    </row>
    <row r="353" spans="1:5" ht="25.5">
      <c r="A353" s="35" t="s">
        <v>56</v>
      </c>
      <c r="E353" s="39" t="s">
        <v>4103</v>
      </c>
    </row>
    <row r="354" spans="1:5" ht="12.75">
      <c r="A354" s="35" t="s">
        <v>57</v>
      </c>
      <c r="E354" s="40" t="s">
        <v>5</v>
      </c>
    </row>
    <row r="355" spans="1:5" ht="12.75">
      <c r="A355" t="s">
        <v>59</v>
      </c>
      <c r="E355" s="39" t="s">
        <v>5</v>
      </c>
    </row>
    <row r="356" spans="1:16" ht="25.5">
      <c r="A356" t="s">
        <v>50</v>
      </c>
      <c s="34" t="s">
        <v>535</v>
      </c>
      <c s="34" t="s">
        <v>4121</v>
      </c>
      <c s="35" t="s">
        <v>5</v>
      </c>
      <c s="6" t="s">
        <v>4122</v>
      </c>
      <c s="36" t="s">
        <v>244</v>
      </c>
      <c s="37">
        <v>2</v>
      </c>
      <c s="36">
        <v>0</v>
      </c>
      <c s="36">
        <f>ROUND(G356*H356,6)</f>
      </c>
      <c r="L356" s="38">
        <v>0</v>
      </c>
      <c s="32">
        <f>ROUND(ROUND(L356,2)*ROUND(G356,3),2)</f>
      </c>
      <c s="36" t="s">
        <v>55</v>
      </c>
      <c>
        <f>(M356*21)/100</f>
      </c>
      <c t="s">
        <v>28</v>
      </c>
    </row>
    <row r="357" spans="1:5" ht="25.5">
      <c r="A357" s="35" t="s">
        <v>56</v>
      </c>
      <c r="E357" s="39" t="s">
        <v>4122</v>
      </c>
    </row>
    <row r="358" spans="1:5" ht="12.75">
      <c r="A358" s="35" t="s">
        <v>57</v>
      </c>
      <c r="E358" s="40" t="s">
        <v>5</v>
      </c>
    </row>
    <row r="359" spans="1:5" ht="12.75">
      <c r="A359" t="s">
        <v>59</v>
      </c>
      <c r="E359" s="39" t="s">
        <v>5</v>
      </c>
    </row>
    <row r="360" spans="1:16" ht="12.75">
      <c r="A360" t="s">
        <v>50</v>
      </c>
      <c s="34" t="s">
        <v>539</v>
      </c>
      <c s="34" t="s">
        <v>4104</v>
      </c>
      <c s="35" t="s">
        <v>5</v>
      </c>
      <c s="6" t="s">
        <v>3996</v>
      </c>
      <c s="36" t="s">
        <v>244</v>
      </c>
      <c s="37">
        <v>30</v>
      </c>
      <c s="36">
        <v>0</v>
      </c>
      <c s="36">
        <f>ROUND(G360*H360,6)</f>
      </c>
      <c r="L360" s="38">
        <v>0</v>
      </c>
      <c s="32">
        <f>ROUND(ROUND(L360,2)*ROUND(G360,3),2)</f>
      </c>
      <c s="36" t="s">
        <v>55</v>
      </c>
      <c>
        <f>(M360*21)/100</f>
      </c>
      <c t="s">
        <v>28</v>
      </c>
    </row>
    <row r="361" spans="1:5" ht="12.75">
      <c r="A361" s="35" t="s">
        <v>56</v>
      </c>
      <c r="E361" s="39" t="s">
        <v>3996</v>
      </c>
    </row>
    <row r="362" spans="1:5" ht="12.75">
      <c r="A362" s="35" t="s">
        <v>57</v>
      </c>
      <c r="E362" s="40" t="s">
        <v>5</v>
      </c>
    </row>
    <row r="363" spans="1:5" ht="12.75">
      <c r="A363" t="s">
        <v>59</v>
      </c>
      <c r="E363" s="39" t="s">
        <v>5</v>
      </c>
    </row>
    <row r="364" spans="1:16" ht="12.75">
      <c r="A364" t="s">
        <v>50</v>
      </c>
      <c s="34" t="s">
        <v>543</v>
      </c>
      <c s="34" t="s">
        <v>4105</v>
      </c>
      <c s="35" t="s">
        <v>5</v>
      </c>
      <c s="6" t="s">
        <v>3998</v>
      </c>
      <c s="36" t="s">
        <v>244</v>
      </c>
      <c s="37">
        <v>42</v>
      </c>
      <c s="36">
        <v>0</v>
      </c>
      <c s="36">
        <f>ROUND(G364*H364,6)</f>
      </c>
      <c r="L364" s="38">
        <v>0</v>
      </c>
      <c s="32">
        <f>ROUND(ROUND(L364,2)*ROUND(G364,3),2)</f>
      </c>
      <c s="36" t="s">
        <v>55</v>
      </c>
      <c>
        <f>(M364*21)/100</f>
      </c>
      <c t="s">
        <v>28</v>
      </c>
    </row>
    <row r="365" spans="1:5" ht="12.75">
      <c r="A365" s="35" t="s">
        <v>56</v>
      </c>
      <c r="E365" s="39" t="s">
        <v>3998</v>
      </c>
    </row>
    <row r="366" spans="1:5" ht="12.75">
      <c r="A366" s="35" t="s">
        <v>57</v>
      </c>
      <c r="E366" s="40" t="s">
        <v>5</v>
      </c>
    </row>
    <row r="367" spans="1:5" ht="12.75">
      <c r="A367" t="s">
        <v>59</v>
      </c>
      <c r="E367" s="39" t="s">
        <v>5</v>
      </c>
    </row>
    <row r="368" spans="1:16" ht="12.75">
      <c r="A368" t="s">
        <v>50</v>
      </c>
      <c s="34" t="s">
        <v>547</v>
      </c>
      <c s="34" t="s">
        <v>4111</v>
      </c>
      <c s="35" t="s">
        <v>5</v>
      </c>
      <c s="6" t="s">
        <v>4112</v>
      </c>
      <c s="36" t="s">
        <v>244</v>
      </c>
      <c s="37">
        <v>1</v>
      </c>
      <c s="36">
        <v>0</v>
      </c>
      <c s="36">
        <f>ROUND(G368*H368,6)</f>
      </c>
      <c r="L368" s="38">
        <v>0</v>
      </c>
      <c s="32">
        <f>ROUND(ROUND(L368,2)*ROUND(G368,3),2)</f>
      </c>
      <c s="36" t="s">
        <v>55</v>
      </c>
      <c>
        <f>(M368*21)/100</f>
      </c>
      <c t="s">
        <v>28</v>
      </c>
    </row>
    <row r="369" spans="1:5" ht="12.75">
      <c r="A369" s="35" t="s">
        <v>56</v>
      </c>
      <c r="E369" s="39" t="s">
        <v>4112</v>
      </c>
    </row>
    <row r="370" spans="1:5" ht="12.75">
      <c r="A370" s="35" t="s">
        <v>57</v>
      </c>
      <c r="E370" s="40" t="s">
        <v>5</v>
      </c>
    </row>
    <row r="371" spans="1:5" ht="102">
      <c r="A371" t="s">
        <v>59</v>
      </c>
      <c r="E371" s="39" t="s">
        <v>4123</v>
      </c>
    </row>
    <row r="372" spans="1:13" ht="12.75">
      <c r="A372" t="s">
        <v>47</v>
      </c>
      <c r="C372" s="31" t="s">
        <v>313</v>
      </c>
      <c r="E372" s="33" t="s">
        <v>4124</v>
      </c>
      <c r="J372" s="32">
        <f>0</f>
      </c>
      <c s="32">
        <f>0</f>
      </c>
      <c s="32">
        <f>0+L373+L377+L381</f>
      </c>
      <c s="32">
        <f>0+M373+M377+M381</f>
      </c>
    </row>
    <row r="373" spans="1:16" ht="12.75">
      <c r="A373" t="s">
        <v>50</v>
      </c>
      <c s="34" t="s">
        <v>550</v>
      </c>
      <c s="34" t="s">
        <v>4125</v>
      </c>
      <c s="35" t="s">
        <v>5</v>
      </c>
      <c s="6" t="s">
        <v>4126</v>
      </c>
      <c s="36" t="s">
        <v>244</v>
      </c>
      <c s="37">
        <v>1</v>
      </c>
      <c s="36">
        <v>0</v>
      </c>
      <c s="36">
        <f>ROUND(G373*H373,6)</f>
      </c>
      <c r="L373" s="38">
        <v>0</v>
      </c>
      <c s="32">
        <f>ROUND(ROUND(L373,2)*ROUND(G373,3),2)</f>
      </c>
      <c s="36" t="s">
        <v>55</v>
      </c>
      <c>
        <f>(M373*21)/100</f>
      </c>
      <c t="s">
        <v>28</v>
      </c>
    </row>
    <row r="374" spans="1:5" ht="12.75">
      <c r="A374" s="35" t="s">
        <v>56</v>
      </c>
      <c r="E374" s="39" t="s">
        <v>4126</v>
      </c>
    </row>
    <row r="375" spans="1:5" ht="12.75">
      <c r="A375" s="35" t="s">
        <v>57</v>
      </c>
      <c r="E375" s="40" t="s">
        <v>4127</v>
      </c>
    </row>
    <row r="376" spans="1:5" ht="38.25">
      <c r="A376" t="s">
        <v>59</v>
      </c>
      <c r="E376" s="39" t="s">
        <v>4128</v>
      </c>
    </row>
    <row r="377" spans="1:16" ht="25.5">
      <c r="A377" t="s">
        <v>50</v>
      </c>
      <c s="34" t="s">
        <v>554</v>
      </c>
      <c s="34" t="s">
        <v>4129</v>
      </c>
      <c s="35" t="s">
        <v>5</v>
      </c>
      <c s="6" t="s">
        <v>4130</v>
      </c>
      <c s="36" t="s">
        <v>244</v>
      </c>
      <c s="37">
        <v>6</v>
      </c>
      <c s="36">
        <v>0</v>
      </c>
      <c s="36">
        <f>ROUND(G377*H377,6)</f>
      </c>
      <c r="L377" s="38">
        <v>0</v>
      </c>
      <c s="32">
        <f>ROUND(ROUND(L377,2)*ROUND(G377,3),2)</f>
      </c>
      <c s="36" t="s">
        <v>55</v>
      </c>
      <c>
        <f>(M377*21)/100</f>
      </c>
      <c t="s">
        <v>28</v>
      </c>
    </row>
    <row r="378" spans="1:5" ht="25.5">
      <c r="A378" s="35" t="s">
        <v>56</v>
      </c>
      <c r="E378" s="39" t="s">
        <v>4130</v>
      </c>
    </row>
    <row r="379" spans="1:5" ht="12.75">
      <c r="A379" s="35" t="s">
        <v>57</v>
      </c>
      <c r="E379" s="40" t="s">
        <v>5</v>
      </c>
    </row>
    <row r="380" spans="1:5" ht="12.75">
      <c r="A380" t="s">
        <v>59</v>
      </c>
      <c r="E380" s="39" t="s">
        <v>5</v>
      </c>
    </row>
    <row r="381" spans="1:16" ht="25.5">
      <c r="A381" t="s">
        <v>50</v>
      </c>
      <c s="34" t="s">
        <v>558</v>
      </c>
      <c s="34" t="s">
        <v>4131</v>
      </c>
      <c s="35" t="s">
        <v>5</v>
      </c>
      <c s="6" t="s">
        <v>4132</v>
      </c>
      <c s="36" t="s">
        <v>244</v>
      </c>
      <c s="37">
        <v>18</v>
      </c>
      <c s="36">
        <v>0</v>
      </c>
      <c s="36">
        <f>ROUND(G381*H381,6)</f>
      </c>
      <c r="L381" s="38">
        <v>0</v>
      </c>
      <c s="32">
        <f>ROUND(ROUND(L381,2)*ROUND(G381,3),2)</f>
      </c>
      <c s="36" t="s">
        <v>55</v>
      </c>
      <c>
        <f>(M381*21)/100</f>
      </c>
      <c t="s">
        <v>28</v>
      </c>
    </row>
    <row r="382" spans="1:5" ht="25.5">
      <c r="A382" s="35" t="s">
        <v>56</v>
      </c>
      <c r="E382" s="39" t="s">
        <v>4132</v>
      </c>
    </row>
    <row r="383" spans="1:5" ht="12.75">
      <c r="A383" s="35" t="s">
        <v>57</v>
      </c>
      <c r="E383" s="40" t="s">
        <v>4133</v>
      </c>
    </row>
    <row r="384" spans="1:5" ht="12.75">
      <c r="A384" t="s">
        <v>59</v>
      </c>
      <c r="E384" s="39" t="s">
        <v>5</v>
      </c>
    </row>
    <row r="385" spans="1:13" ht="12.75">
      <c r="A385" t="s">
        <v>47</v>
      </c>
      <c r="C385" s="31" t="s">
        <v>2903</v>
      </c>
      <c r="E385" s="33" t="s">
        <v>4134</v>
      </c>
      <c r="J385" s="32">
        <f>0</f>
      </c>
      <c s="32">
        <f>0</f>
      </c>
      <c s="32">
        <f>0+L386+L390+L394+L398</f>
      </c>
      <c s="32">
        <f>0+M386+M390+M394+M398</f>
      </c>
    </row>
    <row r="386" spans="1:16" ht="12.75">
      <c r="A386" t="s">
        <v>50</v>
      </c>
      <c s="34" t="s">
        <v>563</v>
      </c>
      <c s="34" t="s">
        <v>4135</v>
      </c>
      <c s="35" t="s">
        <v>5</v>
      </c>
      <c s="6" t="s">
        <v>4136</v>
      </c>
      <c s="36" t="s">
        <v>244</v>
      </c>
      <c s="37">
        <v>12</v>
      </c>
      <c s="36">
        <v>0</v>
      </c>
      <c s="36">
        <f>ROUND(G386*H386,6)</f>
      </c>
      <c r="L386" s="38">
        <v>0</v>
      </c>
      <c s="32">
        <f>ROUND(ROUND(L386,2)*ROUND(G386,3),2)</f>
      </c>
      <c s="36" t="s">
        <v>55</v>
      </c>
      <c>
        <f>(M386*21)/100</f>
      </c>
      <c t="s">
        <v>28</v>
      </c>
    </row>
    <row r="387" spans="1:5" ht="12.75">
      <c r="A387" s="35" t="s">
        <v>56</v>
      </c>
      <c r="E387" s="39" t="s">
        <v>4136</v>
      </c>
    </row>
    <row r="388" spans="1:5" ht="12.75">
      <c r="A388" s="35" t="s">
        <v>57</v>
      </c>
      <c r="E388" s="40" t="s">
        <v>4137</v>
      </c>
    </row>
    <row r="389" spans="1:5" ht="63.75">
      <c r="A389" t="s">
        <v>59</v>
      </c>
      <c r="E389" s="39" t="s">
        <v>4138</v>
      </c>
    </row>
    <row r="390" spans="1:16" ht="12.75">
      <c r="A390" t="s">
        <v>50</v>
      </c>
      <c s="34" t="s">
        <v>567</v>
      </c>
      <c s="34" t="s">
        <v>4139</v>
      </c>
      <c s="35" t="s">
        <v>5</v>
      </c>
      <c s="6" t="s">
        <v>4140</v>
      </c>
      <c s="36" t="s">
        <v>244</v>
      </c>
      <c s="37">
        <v>1</v>
      </c>
      <c s="36">
        <v>0</v>
      </c>
      <c s="36">
        <f>ROUND(G390*H390,6)</f>
      </c>
      <c r="L390" s="38">
        <v>0</v>
      </c>
      <c s="32">
        <f>ROUND(ROUND(L390,2)*ROUND(G390,3),2)</f>
      </c>
      <c s="36" t="s">
        <v>55</v>
      </c>
      <c>
        <f>(M390*21)/100</f>
      </c>
      <c t="s">
        <v>28</v>
      </c>
    </row>
    <row r="391" spans="1:5" ht="12.75">
      <c r="A391" s="35" t="s">
        <v>56</v>
      </c>
      <c r="E391" s="39" t="s">
        <v>4140</v>
      </c>
    </row>
    <row r="392" spans="1:5" ht="12.75">
      <c r="A392" s="35" t="s">
        <v>57</v>
      </c>
      <c r="E392" s="40" t="s">
        <v>5</v>
      </c>
    </row>
    <row r="393" spans="1:5" ht="102">
      <c r="A393" t="s">
        <v>59</v>
      </c>
      <c r="E393" s="39" t="s">
        <v>4141</v>
      </c>
    </row>
    <row r="394" spans="1:16" ht="25.5">
      <c r="A394" t="s">
        <v>50</v>
      </c>
      <c s="34" t="s">
        <v>138</v>
      </c>
      <c s="34" t="s">
        <v>4142</v>
      </c>
      <c s="35" t="s">
        <v>5</v>
      </c>
      <c s="6" t="s">
        <v>4143</v>
      </c>
      <c s="36" t="s">
        <v>244</v>
      </c>
      <c s="37">
        <v>1</v>
      </c>
      <c s="36">
        <v>0</v>
      </c>
      <c s="36">
        <f>ROUND(G394*H394,6)</f>
      </c>
      <c r="L394" s="38">
        <v>0</v>
      </c>
      <c s="32">
        <f>ROUND(ROUND(L394,2)*ROUND(G394,3),2)</f>
      </c>
      <c s="36" t="s">
        <v>55</v>
      </c>
      <c>
        <f>(M394*21)/100</f>
      </c>
      <c t="s">
        <v>28</v>
      </c>
    </row>
    <row r="395" spans="1:5" ht="25.5">
      <c r="A395" s="35" t="s">
        <v>56</v>
      </c>
      <c r="E395" s="39" t="s">
        <v>4143</v>
      </c>
    </row>
    <row r="396" spans="1:5" ht="12.75">
      <c r="A396" s="35" t="s">
        <v>57</v>
      </c>
      <c r="E396" s="40" t="s">
        <v>5</v>
      </c>
    </row>
    <row r="397" spans="1:5" ht="76.5">
      <c r="A397" t="s">
        <v>59</v>
      </c>
      <c r="E397" s="39" t="s">
        <v>4144</v>
      </c>
    </row>
    <row r="398" spans="1:16" ht="25.5">
      <c r="A398" t="s">
        <v>50</v>
      </c>
      <c s="34" t="s">
        <v>573</v>
      </c>
      <c s="34" t="s">
        <v>4145</v>
      </c>
      <c s="35" t="s">
        <v>5</v>
      </c>
      <c s="6" t="s">
        <v>4143</v>
      </c>
      <c s="36" t="s">
        <v>244</v>
      </c>
      <c s="37">
        <v>1</v>
      </c>
      <c s="36">
        <v>0</v>
      </c>
      <c s="36">
        <f>ROUND(G398*H398,6)</f>
      </c>
      <c r="L398" s="38">
        <v>0</v>
      </c>
      <c s="32">
        <f>ROUND(ROUND(L398,2)*ROUND(G398,3),2)</f>
      </c>
      <c s="36" t="s">
        <v>55</v>
      </c>
      <c>
        <f>(M398*21)/100</f>
      </c>
      <c t="s">
        <v>28</v>
      </c>
    </row>
    <row r="399" spans="1:5" ht="25.5">
      <c r="A399" s="35" t="s">
        <v>56</v>
      </c>
      <c r="E399" s="39" t="s">
        <v>4143</v>
      </c>
    </row>
    <row r="400" spans="1:5" ht="12.75">
      <c r="A400" s="35" t="s">
        <v>57</v>
      </c>
      <c r="E400" s="40" t="s">
        <v>4146</v>
      </c>
    </row>
    <row r="401" spans="1:5" ht="127.5">
      <c r="A401" t="s">
        <v>59</v>
      </c>
      <c r="E401" s="39" t="s">
        <v>4147</v>
      </c>
    </row>
    <row r="402" spans="1:13" ht="12.75">
      <c r="A402" t="s">
        <v>47</v>
      </c>
      <c r="C402" s="31" t="s">
        <v>2950</v>
      </c>
      <c r="E402" s="33" t="s">
        <v>4148</v>
      </c>
      <c r="J402" s="32">
        <f>0</f>
      </c>
      <c s="32">
        <f>0</f>
      </c>
      <c s="32">
        <f>0+L403</f>
      </c>
      <c s="32">
        <f>0+M403</f>
      </c>
    </row>
    <row r="403" spans="1:16" ht="12.75">
      <c r="A403" t="s">
        <v>50</v>
      </c>
      <c s="34" t="s">
        <v>576</v>
      </c>
      <c s="34" t="s">
        <v>4149</v>
      </c>
      <c s="35" t="s">
        <v>5</v>
      </c>
      <c s="6" t="s">
        <v>4150</v>
      </c>
      <c s="36" t="s">
        <v>244</v>
      </c>
      <c s="37">
        <v>10</v>
      </c>
      <c s="36">
        <v>0</v>
      </c>
      <c s="36">
        <f>ROUND(G403*H403,6)</f>
      </c>
      <c r="L403" s="38">
        <v>0</v>
      </c>
      <c s="32">
        <f>ROUND(ROUND(L403,2)*ROUND(G403,3),2)</f>
      </c>
      <c s="36" t="s">
        <v>55</v>
      </c>
      <c>
        <f>(M403*21)/100</f>
      </c>
      <c t="s">
        <v>28</v>
      </c>
    </row>
    <row r="404" spans="1:5" ht="12.75">
      <c r="A404" s="35" t="s">
        <v>56</v>
      </c>
      <c r="E404" s="39" t="s">
        <v>4150</v>
      </c>
    </row>
    <row r="405" spans="1:5" ht="12.75">
      <c r="A405" s="35" t="s">
        <v>57</v>
      </c>
      <c r="E405" s="40" t="s">
        <v>4151</v>
      </c>
    </row>
    <row r="406" spans="1:5" ht="38.25">
      <c r="A406" t="s">
        <v>59</v>
      </c>
      <c r="E406" s="39" t="s">
        <v>4152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4155</v>
      </c>
      <c r="E8" s="30" t="s">
        <v>4154</v>
      </c>
      <c r="J8" s="29">
        <f>0+J9+J26+J35+J52+J57+J70+J75+J84</f>
      </c>
      <c s="29">
        <f>0+K9+K26+K35+K52+K57+K70+K75+K84</f>
      </c>
      <c s="29">
        <f>0+L9+L26+L35+L52+L57+L70+L75+L84</f>
      </c>
      <c s="29">
        <f>0+M9+M26+M35+M52+M57+M70+M75+M84</f>
      </c>
    </row>
    <row r="9" spans="1:13" ht="12.75">
      <c r="A9" t="s">
        <v>47</v>
      </c>
      <c r="C9" s="31" t="s">
        <v>2562</v>
      </c>
      <c r="E9" s="33" t="s">
        <v>4156</v>
      </c>
      <c r="J9" s="32">
        <f>0</f>
      </c>
      <c s="32">
        <f>0</f>
      </c>
      <c s="32">
        <f>0+L10+L14+L18+L22</f>
      </c>
      <c s="32">
        <f>0+M10+M14+M18+M22</f>
      </c>
    </row>
    <row r="10" spans="1:16" ht="25.5">
      <c r="A10" t="s">
        <v>50</v>
      </c>
      <c s="34" t="s">
        <v>175</v>
      </c>
      <c s="34" t="s">
        <v>4157</v>
      </c>
      <c s="35" t="s">
        <v>5</v>
      </c>
      <c s="6" t="s">
        <v>4045</v>
      </c>
      <c s="36" t="s">
        <v>244</v>
      </c>
      <c s="37">
        <v>1</v>
      </c>
      <c s="36">
        <v>0</v>
      </c>
      <c s="36">
        <f>ROUND(G10*H10,6)</f>
      </c>
      <c r="L10" s="38">
        <v>0</v>
      </c>
      <c s="32">
        <f>ROUND(ROUND(L10,2)*ROUND(G10,3),2)</f>
      </c>
      <c s="36" t="s">
        <v>55</v>
      </c>
      <c>
        <f>(M10*21)/100</f>
      </c>
      <c t="s">
        <v>28</v>
      </c>
    </row>
    <row r="11" spans="1:5" ht="25.5">
      <c r="A11" s="35" t="s">
        <v>56</v>
      </c>
      <c r="E11" s="39" t="s">
        <v>4045</v>
      </c>
    </row>
    <row r="12" spans="1:5" ht="12.75">
      <c r="A12" s="35" t="s">
        <v>57</v>
      </c>
      <c r="E12" s="40" t="s">
        <v>4158</v>
      </c>
    </row>
    <row r="13" spans="1:5" ht="12.75">
      <c r="A13" t="s">
        <v>59</v>
      </c>
      <c r="E13" s="39" t="s">
        <v>5</v>
      </c>
    </row>
    <row r="14" spans="1:16" ht="12.75">
      <c r="A14" t="s">
        <v>50</v>
      </c>
      <c s="34" t="s">
        <v>122</v>
      </c>
      <c s="34" t="s">
        <v>4159</v>
      </c>
      <c s="35" t="s">
        <v>5</v>
      </c>
      <c s="6" t="s">
        <v>4160</v>
      </c>
      <c s="36" t="s">
        <v>244</v>
      </c>
      <c s="37">
        <v>1</v>
      </c>
      <c s="36">
        <v>0</v>
      </c>
      <c s="36">
        <f>ROUND(G14*H14,6)</f>
      </c>
      <c r="L14" s="38">
        <v>0</v>
      </c>
      <c s="32">
        <f>ROUND(ROUND(L14,2)*ROUND(G14,3),2)</f>
      </c>
      <c s="36" t="s">
        <v>55</v>
      </c>
      <c>
        <f>(M14*21)/100</f>
      </c>
      <c t="s">
        <v>28</v>
      </c>
    </row>
    <row r="15" spans="1:5" ht="12.75">
      <c r="A15" s="35" t="s">
        <v>56</v>
      </c>
      <c r="E15" s="39" t="s">
        <v>4160</v>
      </c>
    </row>
    <row r="16" spans="1:5" ht="12.75">
      <c r="A16" s="35" t="s">
        <v>57</v>
      </c>
      <c r="E16" s="40" t="s">
        <v>5</v>
      </c>
    </row>
    <row r="17" spans="1:5" ht="12.75">
      <c r="A17" t="s">
        <v>59</v>
      </c>
      <c r="E17" s="39" t="s">
        <v>5</v>
      </c>
    </row>
    <row r="18" spans="1:16" ht="12.75">
      <c r="A18" t="s">
        <v>50</v>
      </c>
      <c s="34" t="s">
        <v>187</v>
      </c>
      <c s="34" t="s">
        <v>4161</v>
      </c>
      <c s="35" t="s">
        <v>5</v>
      </c>
      <c s="6" t="s">
        <v>4055</v>
      </c>
      <c s="36" t="s">
        <v>244</v>
      </c>
      <c s="37">
        <v>1</v>
      </c>
      <c s="36">
        <v>0</v>
      </c>
      <c s="36">
        <f>ROUND(G18*H18,6)</f>
      </c>
      <c r="L18" s="38">
        <v>0</v>
      </c>
      <c s="32">
        <f>ROUND(ROUND(L18,2)*ROUND(G18,3),2)</f>
      </c>
      <c s="36" t="s">
        <v>55</v>
      </c>
      <c>
        <f>(M18*21)/100</f>
      </c>
      <c t="s">
        <v>28</v>
      </c>
    </row>
    <row r="19" spans="1:5" ht="12.75">
      <c r="A19" s="35" t="s">
        <v>56</v>
      </c>
      <c r="E19" s="39" t="s">
        <v>4055</v>
      </c>
    </row>
    <row r="20" spans="1:5" ht="12.75">
      <c r="A20" s="35" t="s">
        <v>57</v>
      </c>
      <c r="E20" s="40" t="s">
        <v>5</v>
      </c>
    </row>
    <row r="21" spans="1:5" ht="12.75">
      <c r="A21" t="s">
        <v>59</v>
      </c>
      <c r="E21" s="39" t="s">
        <v>5</v>
      </c>
    </row>
    <row r="22" spans="1:16" ht="12.75">
      <c r="A22" t="s">
        <v>50</v>
      </c>
      <c s="34" t="s">
        <v>130</v>
      </c>
      <c s="34" t="s">
        <v>4162</v>
      </c>
      <c s="35" t="s">
        <v>5</v>
      </c>
      <c s="6" t="s">
        <v>3904</v>
      </c>
      <c s="36" t="s">
        <v>244</v>
      </c>
      <c s="37">
        <v>1</v>
      </c>
      <c s="36">
        <v>0</v>
      </c>
      <c s="36">
        <f>ROUND(G22*H22,6)</f>
      </c>
      <c r="L22" s="38">
        <v>0</v>
      </c>
      <c s="32">
        <f>ROUND(ROUND(L22,2)*ROUND(G22,3),2)</f>
      </c>
      <c s="36" t="s">
        <v>55</v>
      </c>
      <c>
        <f>(M22*21)/100</f>
      </c>
      <c t="s">
        <v>28</v>
      </c>
    </row>
    <row r="23" spans="1:5" ht="12.75">
      <c r="A23" s="35" t="s">
        <v>56</v>
      </c>
      <c r="E23" s="39" t="s">
        <v>3904</v>
      </c>
    </row>
    <row r="24" spans="1:5" ht="12.75">
      <c r="A24" s="35" t="s">
        <v>57</v>
      </c>
      <c r="E24" s="40" t="s">
        <v>5</v>
      </c>
    </row>
    <row r="25" spans="1:5" ht="12.75">
      <c r="A25" t="s">
        <v>59</v>
      </c>
      <c r="E25" s="39" t="s">
        <v>5</v>
      </c>
    </row>
    <row r="26" spans="1:13" ht="12.75">
      <c r="A26" t="s">
        <v>47</v>
      </c>
      <c r="C26" s="31" t="s">
        <v>3687</v>
      </c>
      <c r="E26" s="33" t="s">
        <v>4163</v>
      </c>
      <c r="J26" s="32">
        <f>0</f>
      </c>
      <c s="32">
        <f>0</f>
      </c>
      <c s="32">
        <f>0+L27+L31</f>
      </c>
      <c s="32">
        <f>0+M27+M31</f>
      </c>
    </row>
    <row r="27" spans="1:16" ht="12.75">
      <c r="A27" t="s">
        <v>50</v>
      </c>
      <c s="34" t="s">
        <v>153</v>
      </c>
      <c s="34" t="s">
        <v>4072</v>
      </c>
      <c s="35" t="s">
        <v>5</v>
      </c>
      <c s="6" t="s">
        <v>4073</v>
      </c>
      <c s="36" t="s">
        <v>147</v>
      </c>
      <c s="37">
        <v>54</v>
      </c>
      <c s="36">
        <v>0</v>
      </c>
      <c s="36">
        <f>ROUND(G27*H27,6)</f>
      </c>
      <c r="L27" s="38">
        <v>0</v>
      </c>
      <c s="32">
        <f>ROUND(ROUND(L27,2)*ROUND(G27,3),2)</f>
      </c>
      <c s="36" t="s">
        <v>55</v>
      </c>
      <c>
        <f>(M27*21)/100</f>
      </c>
      <c t="s">
        <v>28</v>
      </c>
    </row>
    <row r="28" spans="1:5" ht="12.75">
      <c r="A28" s="35" t="s">
        <v>56</v>
      </c>
      <c r="E28" s="39" t="s">
        <v>4073</v>
      </c>
    </row>
    <row r="29" spans="1:5" ht="12.75">
      <c r="A29" s="35" t="s">
        <v>57</v>
      </c>
      <c r="E29" s="40" t="s">
        <v>5</v>
      </c>
    </row>
    <row r="30" spans="1:5" ht="12.75">
      <c r="A30" t="s">
        <v>59</v>
      </c>
      <c r="E30" s="39" t="s">
        <v>5</v>
      </c>
    </row>
    <row r="31" spans="1:16" ht="12.75">
      <c r="A31" t="s">
        <v>50</v>
      </c>
      <c s="34" t="s">
        <v>231</v>
      </c>
      <c s="34" t="s">
        <v>4077</v>
      </c>
      <c s="35" t="s">
        <v>5</v>
      </c>
      <c s="6" t="s">
        <v>4078</v>
      </c>
      <c s="36" t="s">
        <v>126</v>
      </c>
      <c s="37">
        <v>2.5</v>
      </c>
      <c s="36">
        <v>0</v>
      </c>
      <c s="36">
        <f>ROUND(G31*H31,6)</f>
      </c>
      <c r="L31" s="38">
        <v>0</v>
      </c>
      <c s="32">
        <f>ROUND(ROUND(L31,2)*ROUND(G31,3),2)</f>
      </c>
      <c s="36" t="s">
        <v>55</v>
      </c>
      <c>
        <f>(M31*21)/100</f>
      </c>
      <c t="s">
        <v>28</v>
      </c>
    </row>
    <row r="32" spans="1:5" ht="12.75">
      <c r="A32" s="35" t="s">
        <v>56</v>
      </c>
      <c r="E32" s="39" t="s">
        <v>4078</v>
      </c>
    </row>
    <row r="33" spans="1:5" ht="12.75">
      <c r="A33" s="35" t="s">
        <v>57</v>
      </c>
      <c r="E33" s="40" t="s">
        <v>5</v>
      </c>
    </row>
    <row r="34" spans="1:5" ht="12.75">
      <c r="A34" t="s">
        <v>59</v>
      </c>
      <c r="E34" s="39" t="s">
        <v>5</v>
      </c>
    </row>
    <row r="35" spans="1:13" ht="12.75">
      <c r="A35" t="s">
        <v>47</v>
      </c>
      <c r="C35" s="31" t="s">
        <v>257</v>
      </c>
      <c r="E35" s="33" t="s">
        <v>4164</v>
      </c>
      <c r="J35" s="32">
        <f>0</f>
      </c>
      <c s="32">
        <f>0</f>
      </c>
      <c s="32">
        <f>0+L36+L40+L44+L48</f>
      </c>
      <c s="32">
        <f>0+M36+M40+M44+M48</f>
      </c>
    </row>
    <row r="36" spans="1:16" ht="25.5">
      <c r="A36" t="s">
        <v>50</v>
      </c>
      <c s="34" t="s">
        <v>96</v>
      </c>
      <c s="34" t="s">
        <v>4165</v>
      </c>
      <c s="35" t="s">
        <v>5</v>
      </c>
      <c s="6" t="s">
        <v>4166</v>
      </c>
      <c s="36" t="s">
        <v>244</v>
      </c>
      <c s="37">
        <v>1</v>
      </c>
      <c s="36">
        <v>0</v>
      </c>
      <c s="36">
        <f>ROUND(G36*H36,6)</f>
      </c>
      <c r="L36" s="38">
        <v>0</v>
      </c>
      <c s="32">
        <f>ROUND(ROUND(L36,2)*ROUND(G36,3),2)</f>
      </c>
      <c s="36" t="s">
        <v>55</v>
      </c>
      <c>
        <f>(M36*21)/100</f>
      </c>
      <c t="s">
        <v>28</v>
      </c>
    </row>
    <row r="37" spans="1:5" ht="25.5">
      <c r="A37" s="35" t="s">
        <v>56</v>
      </c>
      <c r="E37" s="39" t="s">
        <v>4166</v>
      </c>
    </row>
    <row r="38" spans="1:5" ht="12.75">
      <c r="A38" s="35" t="s">
        <v>57</v>
      </c>
      <c r="E38" s="40" t="s">
        <v>4167</v>
      </c>
    </row>
    <row r="39" spans="1:5" ht="38.25">
      <c r="A39" t="s">
        <v>59</v>
      </c>
      <c r="E39" s="39" t="s">
        <v>4168</v>
      </c>
    </row>
    <row r="40" spans="1:16" ht="12.75">
      <c r="A40" t="s">
        <v>50</v>
      </c>
      <c s="34" t="s">
        <v>28</v>
      </c>
      <c s="34" t="s">
        <v>4169</v>
      </c>
      <c s="35" t="s">
        <v>5</v>
      </c>
      <c s="6" t="s">
        <v>4170</v>
      </c>
      <c s="36" t="s">
        <v>244</v>
      </c>
      <c s="37">
        <v>1</v>
      </c>
      <c s="36">
        <v>0</v>
      </c>
      <c s="36">
        <f>ROUND(G40*H40,6)</f>
      </c>
      <c r="L40" s="38">
        <v>0</v>
      </c>
      <c s="32">
        <f>ROUND(ROUND(L40,2)*ROUND(G40,3),2)</f>
      </c>
      <c s="36" t="s">
        <v>55</v>
      </c>
      <c>
        <f>(M40*21)/100</f>
      </c>
      <c t="s">
        <v>28</v>
      </c>
    </row>
    <row r="41" spans="1:5" ht="12.75">
      <c r="A41" s="35" t="s">
        <v>56</v>
      </c>
      <c r="E41" s="39" t="s">
        <v>4170</v>
      </c>
    </row>
    <row r="42" spans="1:5" ht="12.75">
      <c r="A42" s="35" t="s">
        <v>57</v>
      </c>
      <c r="E42" s="40" t="s">
        <v>4167</v>
      </c>
    </row>
    <row r="43" spans="1:5" ht="12.75">
      <c r="A43" t="s">
        <v>59</v>
      </c>
      <c r="E43" s="39" t="s">
        <v>5</v>
      </c>
    </row>
    <row r="44" spans="1:16" ht="12.75">
      <c r="A44" t="s">
        <v>50</v>
      </c>
      <c s="34" t="s">
        <v>26</v>
      </c>
      <c s="34" t="s">
        <v>4171</v>
      </c>
      <c s="35" t="s">
        <v>5</v>
      </c>
      <c s="6" t="s">
        <v>4172</v>
      </c>
      <c s="36" t="s">
        <v>244</v>
      </c>
      <c s="37">
        <v>1</v>
      </c>
      <c s="36">
        <v>0</v>
      </c>
      <c s="36">
        <f>ROUND(G44*H44,6)</f>
      </c>
      <c r="L44" s="38">
        <v>0</v>
      </c>
      <c s="32">
        <f>ROUND(ROUND(L44,2)*ROUND(G44,3),2)</f>
      </c>
      <c s="36" t="s">
        <v>55</v>
      </c>
      <c>
        <f>(M44*21)/100</f>
      </c>
      <c t="s">
        <v>28</v>
      </c>
    </row>
    <row r="45" spans="1:5" ht="12.75">
      <c r="A45" s="35" t="s">
        <v>56</v>
      </c>
      <c r="E45" s="39" t="s">
        <v>4172</v>
      </c>
    </row>
    <row r="46" spans="1:5" ht="12.75">
      <c r="A46" s="35" t="s">
        <v>57</v>
      </c>
      <c r="E46" s="40" t="s">
        <v>5</v>
      </c>
    </row>
    <row r="47" spans="1:5" ht="12.75">
      <c r="A47" t="s">
        <v>59</v>
      </c>
      <c r="E47" s="39" t="s">
        <v>5</v>
      </c>
    </row>
    <row r="48" spans="1:16" ht="12.75">
      <c r="A48" t="s">
        <v>50</v>
      </c>
      <c s="34" t="s">
        <v>66</v>
      </c>
      <c s="34" t="s">
        <v>4173</v>
      </c>
      <c s="35" t="s">
        <v>5</v>
      </c>
      <c s="6" t="s">
        <v>4174</v>
      </c>
      <c s="36" t="s">
        <v>244</v>
      </c>
      <c s="37">
        <v>1</v>
      </c>
      <c s="36">
        <v>0</v>
      </c>
      <c s="36">
        <f>ROUND(G48*H48,6)</f>
      </c>
      <c r="L48" s="38">
        <v>0</v>
      </c>
      <c s="32">
        <f>ROUND(ROUND(L48,2)*ROUND(G48,3),2)</f>
      </c>
      <c s="36" t="s">
        <v>55</v>
      </c>
      <c>
        <f>(M48*21)/100</f>
      </c>
      <c t="s">
        <v>28</v>
      </c>
    </row>
    <row r="49" spans="1:5" ht="12.75">
      <c r="A49" s="35" t="s">
        <v>56</v>
      </c>
      <c r="E49" s="39" t="s">
        <v>4174</v>
      </c>
    </row>
    <row r="50" spans="1:5" ht="12.75">
      <c r="A50" s="35" t="s">
        <v>57</v>
      </c>
      <c r="E50" s="40" t="s">
        <v>5</v>
      </c>
    </row>
    <row r="51" spans="1:5" ht="25.5">
      <c r="A51" t="s">
        <v>59</v>
      </c>
      <c r="E51" s="39" t="s">
        <v>4001</v>
      </c>
    </row>
    <row r="52" spans="1:13" ht="12.75">
      <c r="A52" t="s">
        <v>47</v>
      </c>
      <c r="C52" s="31" t="s">
        <v>277</v>
      </c>
      <c r="E52" s="33" t="s">
        <v>4175</v>
      </c>
      <c r="J52" s="32">
        <f>0</f>
      </c>
      <c s="32">
        <f>0</f>
      </c>
      <c s="32">
        <f>0+L53</f>
      </c>
      <c s="32">
        <f>0+M53</f>
      </c>
    </row>
    <row r="53" spans="1:16" ht="12.75">
      <c r="A53" t="s">
        <v>50</v>
      </c>
      <c s="34" t="s">
        <v>72</v>
      </c>
      <c s="34" t="s">
        <v>4176</v>
      </c>
      <c s="35" t="s">
        <v>5</v>
      </c>
      <c s="6" t="s">
        <v>4177</v>
      </c>
      <c s="36" t="s">
        <v>244</v>
      </c>
      <c s="37">
        <v>18</v>
      </c>
      <c s="36">
        <v>0</v>
      </c>
      <c s="36">
        <f>ROUND(G53*H53,6)</f>
      </c>
      <c r="L53" s="38">
        <v>0</v>
      </c>
      <c s="32">
        <f>ROUND(ROUND(L53,2)*ROUND(G53,3),2)</f>
      </c>
      <c s="36" t="s">
        <v>55</v>
      </c>
      <c>
        <f>(M53*21)/100</f>
      </c>
      <c t="s">
        <v>28</v>
      </c>
    </row>
    <row r="54" spans="1:5" ht="12.75">
      <c r="A54" s="35" t="s">
        <v>56</v>
      </c>
      <c r="E54" s="39" t="s">
        <v>4177</v>
      </c>
    </row>
    <row r="55" spans="1:5" ht="12.75">
      <c r="A55" s="35" t="s">
        <v>57</v>
      </c>
      <c r="E55" s="40" t="s">
        <v>4178</v>
      </c>
    </row>
    <row r="56" spans="1:5" ht="25.5">
      <c r="A56" t="s">
        <v>59</v>
      </c>
      <c r="E56" s="39" t="s">
        <v>4179</v>
      </c>
    </row>
    <row r="57" spans="1:13" ht="12.75">
      <c r="A57" t="s">
        <v>47</v>
      </c>
      <c r="C57" s="31" t="s">
        <v>285</v>
      </c>
      <c r="E57" s="33" t="s">
        <v>4180</v>
      </c>
      <c r="J57" s="32">
        <f>0</f>
      </c>
      <c s="32">
        <f>0</f>
      </c>
      <c s="32">
        <f>0+L58+L62+L66</f>
      </c>
      <c s="32">
        <f>0+M58+M62+M66</f>
      </c>
    </row>
    <row r="58" spans="1:16" ht="12.75">
      <c r="A58" t="s">
        <v>50</v>
      </c>
      <c s="34" t="s">
        <v>27</v>
      </c>
      <c s="34" t="s">
        <v>4181</v>
      </c>
      <c s="35" t="s">
        <v>5</v>
      </c>
      <c s="6" t="s">
        <v>4182</v>
      </c>
      <c s="36" t="s">
        <v>244</v>
      </c>
      <c s="37">
        <v>15</v>
      </c>
      <c s="36">
        <v>0</v>
      </c>
      <c s="36">
        <f>ROUND(G58*H58,6)</f>
      </c>
      <c r="L58" s="38">
        <v>0</v>
      </c>
      <c s="32">
        <f>ROUND(ROUND(L58,2)*ROUND(G58,3),2)</f>
      </c>
      <c s="36" t="s">
        <v>55</v>
      </c>
      <c>
        <f>(M58*21)/100</f>
      </c>
      <c t="s">
        <v>28</v>
      </c>
    </row>
    <row r="59" spans="1:5" ht="12.75">
      <c r="A59" s="35" t="s">
        <v>56</v>
      </c>
      <c r="E59" s="39" t="s">
        <v>4182</v>
      </c>
    </row>
    <row r="60" spans="1:5" ht="12.75">
      <c r="A60" s="35" t="s">
        <v>57</v>
      </c>
      <c r="E60" s="40" t="s">
        <v>4183</v>
      </c>
    </row>
    <row r="61" spans="1:5" ht="12.75">
      <c r="A61" t="s">
        <v>59</v>
      </c>
      <c r="E61" s="39" t="s">
        <v>5</v>
      </c>
    </row>
    <row r="62" spans="1:16" ht="12.75">
      <c r="A62" t="s">
        <v>50</v>
      </c>
      <c s="34" t="s">
        <v>81</v>
      </c>
      <c s="34" t="s">
        <v>4184</v>
      </c>
      <c s="35" t="s">
        <v>5</v>
      </c>
      <c s="6" t="s">
        <v>4185</v>
      </c>
      <c s="36" t="s">
        <v>244</v>
      </c>
      <c s="37">
        <v>3</v>
      </c>
      <c s="36">
        <v>0</v>
      </c>
      <c s="36">
        <f>ROUND(G62*H62,6)</f>
      </c>
      <c r="L62" s="38">
        <v>0</v>
      </c>
      <c s="32">
        <f>ROUND(ROUND(L62,2)*ROUND(G62,3),2)</f>
      </c>
      <c s="36" t="s">
        <v>55</v>
      </c>
      <c>
        <f>(M62*21)/100</f>
      </c>
      <c t="s">
        <v>28</v>
      </c>
    </row>
    <row r="63" spans="1:5" ht="12.75">
      <c r="A63" s="35" t="s">
        <v>56</v>
      </c>
      <c r="E63" s="39" t="s">
        <v>4185</v>
      </c>
    </row>
    <row r="64" spans="1:5" ht="12.75">
      <c r="A64" s="35" t="s">
        <v>57</v>
      </c>
      <c r="E64" s="40" t="s">
        <v>5</v>
      </c>
    </row>
    <row r="65" spans="1:5" ht="12.75">
      <c r="A65" t="s">
        <v>59</v>
      </c>
      <c r="E65" s="39" t="s">
        <v>5</v>
      </c>
    </row>
    <row r="66" spans="1:16" ht="12.75">
      <c r="A66" t="s">
        <v>50</v>
      </c>
      <c s="34" t="s">
        <v>86</v>
      </c>
      <c s="34" t="s">
        <v>3982</v>
      </c>
      <c s="35" t="s">
        <v>5</v>
      </c>
      <c s="6" t="s">
        <v>3983</v>
      </c>
      <c s="36" t="s">
        <v>244</v>
      </c>
      <c s="37">
        <v>18</v>
      </c>
      <c s="36">
        <v>0</v>
      </c>
      <c s="36">
        <f>ROUND(G66*H66,6)</f>
      </c>
      <c r="L66" s="38">
        <v>0</v>
      </c>
      <c s="32">
        <f>ROUND(ROUND(L66,2)*ROUND(G66,3),2)</f>
      </c>
      <c s="36" t="s">
        <v>55</v>
      </c>
      <c>
        <f>(M66*21)/100</f>
      </c>
      <c t="s">
        <v>28</v>
      </c>
    </row>
    <row r="67" spans="1:5" ht="12.75">
      <c r="A67" s="35" t="s">
        <v>56</v>
      </c>
      <c r="E67" s="39" t="s">
        <v>3983</v>
      </c>
    </row>
    <row r="68" spans="1:5" ht="12.75">
      <c r="A68" s="35" t="s">
        <v>57</v>
      </c>
      <c r="E68" s="40" t="s">
        <v>5</v>
      </c>
    </row>
    <row r="69" spans="1:5" ht="12.75">
      <c r="A69" t="s">
        <v>59</v>
      </c>
      <c r="E69" s="39" t="s">
        <v>5</v>
      </c>
    </row>
    <row r="70" spans="1:13" ht="12.75">
      <c r="A70" t="s">
        <v>47</v>
      </c>
      <c r="C70" s="31" t="s">
        <v>313</v>
      </c>
      <c r="E70" s="33" t="s">
        <v>4186</v>
      </c>
      <c r="J70" s="32">
        <f>0</f>
      </c>
      <c s="32">
        <f>0</f>
      </c>
      <c s="32">
        <f>0+L71</f>
      </c>
      <c s="32">
        <f>0+M71</f>
      </c>
    </row>
    <row r="71" spans="1:16" ht="12.75">
      <c r="A71" t="s">
        <v>50</v>
      </c>
      <c s="34" t="s">
        <v>149</v>
      </c>
      <c s="34" t="s">
        <v>4187</v>
      </c>
      <c s="35" t="s">
        <v>5</v>
      </c>
      <c s="6" t="s">
        <v>4188</v>
      </c>
      <c s="36" t="s">
        <v>147</v>
      </c>
      <c s="37">
        <v>750</v>
      </c>
      <c s="36">
        <v>0</v>
      </c>
      <c s="36">
        <f>ROUND(G71*H71,6)</f>
      </c>
      <c r="L71" s="38">
        <v>0</v>
      </c>
      <c s="32">
        <f>ROUND(ROUND(L71,2)*ROUND(G71,3),2)</f>
      </c>
      <c s="36" t="s">
        <v>55</v>
      </c>
      <c>
        <f>(M71*21)/100</f>
      </c>
      <c t="s">
        <v>28</v>
      </c>
    </row>
    <row r="72" spans="1:5" ht="12.75">
      <c r="A72" s="35" t="s">
        <v>56</v>
      </c>
      <c r="E72" s="39" t="s">
        <v>4188</v>
      </c>
    </row>
    <row r="73" spans="1:5" ht="12.75">
      <c r="A73" s="35" t="s">
        <v>57</v>
      </c>
      <c r="E73" s="40" t="s">
        <v>4189</v>
      </c>
    </row>
    <row r="74" spans="1:5" ht="12.75">
      <c r="A74" t="s">
        <v>59</v>
      </c>
      <c r="E74" s="39" t="s">
        <v>5</v>
      </c>
    </row>
    <row r="75" spans="1:13" ht="12.75">
      <c r="A75" t="s">
        <v>47</v>
      </c>
      <c r="C75" s="31" t="s">
        <v>2903</v>
      </c>
      <c r="E75" s="33" t="s">
        <v>4190</v>
      </c>
      <c r="J75" s="32">
        <f>0</f>
      </c>
      <c s="32">
        <f>0</f>
      </c>
      <c s="32">
        <f>0+L76+L80</f>
      </c>
      <c s="32">
        <f>0+M76+M80</f>
      </c>
    </row>
    <row r="76" spans="1:16" ht="25.5">
      <c r="A76" t="s">
        <v>50</v>
      </c>
      <c s="34" t="s">
        <v>159</v>
      </c>
      <c s="34" t="s">
        <v>4015</v>
      </c>
      <c s="35" t="s">
        <v>5</v>
      </c>
      <c s="6" t="s">
        <v>4016</v>
      </c>
      <c s="36" t="s">
        <v>147</v>
      </c>
      <c s="37">
        <v>20</v>
      </c>
      <c s="36">
        <v>0</v>
      </c>
      <c s="36">
        <f>ROUND(G76*H76,6)</f>
      </c>
      <c r="L76" s="38">
        <v>0</v>
      </c>
      <c s="32">
        <f>ROUND(ROUND(L76,2)*ROUND(G76,3),2)</f>
      </c>
      <c s="36" t="s">
        <v>55</v>
      </c>
      <c>
        <f>(M76*21)/100</f>
      </c>
      <c t="s">
        <v>28</v>
      </c>
    </row>
    <row r="77" spans="1:5" ht="25.5">
      <c r="A77" s="35" t="s">
        <v>56</v>
      </c>
      <c r="E77" s="39" t="s">
        <v>4016</v>
      </c>
    </row>
    <row r="78" spans="1:5" ht="12.75">
      <c r="A78" s="35" t="s">
        <v>57</v>
      </c>
      <c r="E78" s="40" t="s">
        <v>5</v>
      </c>
    </row>
    <row r="79" spans="1:5" ht="12.75">
      <c r="A79" t="s">
        <v>59</v>
      </c>
      <c r="E79" s="39" t="s">
        <v>5</v>
      </c>
    </row>
    <row r="80" spans="1:16" ht="12.75">
      <c r="A80" t="s">
        <v>50</v>
      </c>
      <c s="34" t="s">
        <v>164</v>
      </c>
      <c s="34" t="s">
        <v>4022</v>
      </c>
      <c s="35" t="s">
        <v>5</v>
      </c>
      <c s="6" t="s">
        <v>4023</v>
      </c>
      <c s="36" t="s">
        <v>147</v>
      </c>
      <c s="37">
        <v>54</v>
      </c>
      <c s="36">
        <v>0</v>
      </c>
      <c s="36">
        <f>ROUND(G80*H80,6)</f>
      </c>
      <c r="L80" s="38">
        <v>0</v>
      </c>
      <c s="32">
        <f>ROUND(ROUND(L80,2)*ROUND(G80,3),2)</f>
      </c>
      <c s="36" t="s">
        <v>55</v>
      </c>
      <c>
        <f>(M80*21)/100</f>
      </c>
      <c t="s">
        <v>28</v>
      </c>
    </row>
    <row r="81" spans="1:5" ht="12.75">
      <c r="A81" s="35" t="s">
        <v>56</v>
      </c>
      <c r="E81" s="39" t="s">
        <v>4023</v>
      </c>
    </row>
    <row r="82" spans="1:5" ht="12.75">
      <c r="A82" s="35" t="s">
        <v>57</v>
      </c>
      <c r="E82" s="40" t="s">
        <v>4191</v>
      </c>
    </row>
    <row r="83" spans="1:5" ht="38.25">
      <c r="A83" t="s">
        <v>59</v>
      </c>
      <c r="E83" s="39" t="s">
        <v>4192</v>
      </c>
    </row>
    <row r="84" spans="1:13" ht="12.75">
      <c r="A84" t="s">
        <v>47</v>
      </c>
      <c r="C84" s="31" t="s">
        <v>2957</v>
      </c>
      <c r="E84" s="33" t="s">
        <v>4193</v>
      </c>
      <c r="J84" s="32">
        <f>0</f>
      </c>
      <c s="32">
        <f>0</f>
      </c>
      <c s="32">
        <f>0+L85</f>
      </c>
      <c s="32">
        <f>0+M85</f>
      </c>
    </row>
    <row r="85" spans="1:16" ht="12.75">
      <c r="A85" t="s">
        <v>50</v>
      </c>
      <c s="34" t="s">
        <v>167</v>
      </c>
      <c s="34" t="s">
        <v>4194</v>
      </c>
      <c s="35" t="s">
        <v>5</v>
      </c>
      <c s="6" t="s">
        <v>3890</v>
      </c>
      <c s="36" t="s">
        <v>275</v>
      </c>
      <c s="37">
        <v>1</v>
      </c>
      <c s="36">
        <v>0</v>
      </c>
      <c s="36">
        <f>ROUND(G85*H85,6)</f>
      </c>
      <c r="L85" s="38">
        <v>0</v>
      </c>
      <c s="32">
        <f>ROUND(ROUND(L85,2)*ROUND(G85,3),2)</f>
      </c>
      <c s="36" t="s">
        <v>55</v>
      </c>
      <c>
        <f>(M85*21)/100</f>
      </c>
      <c t="s">
        <v>28</v>
      </c>
    </row>
    <row r="86" spans="1:5" ht="12.75">
      <c r="A86" s="35" t="s">
        <v>56</v>
      </c>
      <c r="E86" s="39" t="s">
        <v>3890</v>
      </c>
    </row>
    <row r="87" spans="1:5" ht="12.75">
      <c r="A87" s="35" t="s">
        <v>57</v>
      </c>
      <c r="E87" s="40" t="s">
        <v>5</v>
      </c>
    </row>
    <row r="88" spans="1:5" ht="25.5">
      <c r="A88" t="s">
        <v>59</v>
      </c>
      <c r="E88" s="39" t="s">
        <v>4042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4197</v>
      </c>
      <c r="E8" s="30" t="s">
        <v>4196</v>
      </c>
      <c r="J8" s="29">
        <f>0+J9+J78+J95+J108+J117+J122+J151</f>
      </c>
      <c s="29">
        <f>0+K9+K78+K95+K108+K117+K122+K151</f>
      </c>
      <c s="29">
        <f>0+L9+L78+L95+L108+L117+L122+L151</f>
      </c>
      <c s="29">
        <f>0+M9+M78+M95+M108+M117+M122+M151</f>
      </c>
    </row>
    <row r="9" spans="1:13" ht="12.75">
      <c r="A9" t="s">
        <v>47</v>
      </c>
      <c r="C9" s="31" t="s">
        <v>257</v>
      </c>
      <c r="E9" s="33" t="s">
        <v>4198</v>
      </c>
      <c r="J9" s="32">
        <f>0</f>
      </c>
      <c s="32">
        <f>0</f>
      </c>
      <c s="32">
        <f>0+L10+L14+L18+L22+L26+L30+L34+L38+L42+L46+L50+L54+L58+L62+L66+L70+L74</f>
      </c>
      <c s="32">
        <f>0+M10+M14+M18+M22+M26+M30+M34+M38+M42+M46+M50+M54+M58+M62+M66+M70+M74</f>
      </c>
    </row>
    <row r="10" spans="1:16" ht="12.75">
      <c r="A10" t="s">
        <v>50</v>
      </c>
      <c s="34" t="s">
        <v>96</v>
      </c>
      <c s="34" t="s">
        <v>4199</v>
      </c>
      <c s="35" t="s">
        <v>5</v>
      </c>
      <c s="6" t="s">
        <v>4200</v>
      </c>
      <c s="36" t="s">
        <v>244</v>
      </c>
      <c s="37">
        <v>1</v>
      </c>
      <c s="36">
        <v>0</v>
      </c>
      <c s="36">
        <f>ROUND(G10*H10,6)</f>
      </c>
      <c r="L10" s="38">
        <v>0</v>
      </c>
      <c s="32">
        <f>ROUND(ROUND(L10,2)*ROUND(G10,3),2)</f>
      </c>
      <c s="36" t="s">
        <v>55</v>
      </c>
      <c>
        <f>(M10*21)/100</f>
      </c>
      <c t="s">
        <v>28</v>
      </c>
    </row>
    <row r="11" spans="1:5" ht="12.75">
      <c r="A11" s="35" t="s">
        <v>56</v>
      </c>
      <c r="E11" s="39" t="s">
        <v>4200</v>
      </c>
    </row>
    <row r="12" spans="1:5" ht="12.75">
      <c r="A12" s="35" t="s">
        <v>57</v>
      </c>
      <c r="E12" s="40" t="s">
        <v>5</v>
      </c>
    </row>
    <row r="13" spans="1:5" ht="51">
      <c r="A13" t="s">
        <v>59</v>
      </c>
      <c r="E13" s="39" t="s">
        <v>4201</v>
      </c>
    </row>
    <row r="14" spans="1:16" ht="25.5">
      <c r="A14" t="s">
        <v>50</v>
      </c>
      <c s="34" t="s">
        <v>28</v>
      </c>
      <c s="34" t="s">
        <v>4202</v>
      </c>
      <c s="35" t="s">
        <v>5</v>
      </c>
      <c s="6" t="s">
        <v>4203</v>
      </c>
      <c s="36" t="s">
        <v>244</v>
      </c>
      <c s="37">
        <v>1</v>
      </c>
      <c s="36">
        <v>0</v>
      </c>
      <c s="36">
        <f>ROUND(G14*H14,6)</f>
      </c>
      <c r="L14" s="38">
        <v>0</v>
      </c>
      <c s="32">
        <f>ROUND(ROUND(L14,2)*ROUND(G14,3),2)</f>
      </c>
      <c s="36" t="s">
        <v>55</v>
      </c>
      <c>
        <f>(M14*21)/100</f>
      </c>
      <c t="s">
        <v>28</v>
      </c>
    </row>
    <row r="15" spans="1:5" ht="25.5">
      <c r="A15" s="35" t="s">
        <v>56</v>
      </c>
      <c r="E15" s="39" t="s">
        <v>4203</v>
      </c>
    </row>
    <row r="16" spans="1:5" ht="12.75">
      <c r="A16" s="35" t="s">
        <v>57</v>
      </c>
      <c r="E16" s="40" t="s">
        <v>4204</v>
      </c>
    </row>
    <row r="17" spans="1:5" ht="76.5">
      <c r="A17" t="s">
        <v>59</v>
      </c>
      <c r="E17" s="39" t="s">
        <v>4205</v>
      </c>
    </row>
    <row r="18" spans="1:16" ht="12.75">
      <c r="A18" t="s">
        <v>50</v>
      </c>
      <c s="34" t="s">
        <v>26</v>
      </c>
      <c s="34" t="s">
        <v>4206</v>
      </c>
      <c s="35" t="s">
        <v>5</v>
      </c>
      <c s="6" t="s">
        <v>4207</v>
      </c>
      <c s="36" t="s">
        <v>244</v>
      </c>
      <c s="37">
        <v>1</v>
      </c>
      <c s="36">
        <v>0</v>
      </c>
      <c s="36">
        <f>ROUND(G18*H18,6)</f>
      </c>
      <c r="L18" s="38">
        <v>0</v>
      </c>
      <c s="32">
        <f>ROUND(ROUND(L18,2)*ROUND(G18,3),2)</f>
      </c>
      <c s="36" t="s">
        <v>55</v>
      </c>
      <c>
        <f>(M18*21)/100</f>
      </c>
      <c t="s">
        <v>28</v>
      </c>
    </row>
    <row r="19" spans="1:5" ht="12.75">
      <c r="A19" s="35" t="s">
        <v>56</v>
      </c>
      <c r="E19" s="39" t="s">
        <v>4207</v>
      </c>
    </row>
    <row r="20" spans="1:5" ht="12.75">
      <c r="A20" s="35" t="s">
        <v>57</v>
      </c>
      <c r="E20" s="40" t="s">
        <v>5</v>
      </c>
    </row>
    <row r="21" spans="1:5" ht="51">
      <c r="A21" t="s">
        <v>59</v>
      </c>
      <c r="E21" s="39" t="s">
        <v>4201</v>
      </c>
    </row>
    <row r="22" spans="1:16" ht="12.75">
      <c r="A22" t="s">
        <v>50</v>
      </c>
      <c s="34" t="s">
        <v>66</v>
      </c>
      <c s="34" t="s">
        <v>4208</v>
      </c>
      <c s="35" t="s">
        <v>5</v>
      </c>
      <c s="6" t="s">
        <v>4209</v>
      </c>
      <c s="36" t="s">
        <v>244</v>
      </c>
      <c s="37">
        <v>1</v>
      </c>
      <c s="36">
        <v>0</v>
      </c>
      <c s="36">
        <f>ROUND(G22*H22,6)</f>
      </c>
      <c r="L22" s="38">
        <v>0</v>
      </c>
      <c s="32">
        <f>ROUND(ROUND(L22,2)*ROUND(G22,3),2)</f>
      </c>
      <c s="36" t="s">
        <v>55</v>
      </c>
      <c>
        <f>(M22*21)/100</f>
      </c>
      <c t="s">
        <v>28</v>
      </c>
    </row>
    <row r="23" spans="1:5" ht="12.75">
      <c r="A23" s="35" t="s">
        <v>56</v>
      </c>
      <c r="E23" s="39" t="s">
        <v>4209</v>
      </c>
    </row>
    <row r="24" spans="1:5" ht="12.75">
      <c r="A24" s="35" t="s">
        <v>57</v>
      </c>
      <c r="E24" s="40" t="s">
        <v>5</v>
      </c>
    </row>
    <row r="25" spans="1:5" ht="51">
      <c r="A25" t="s">
        <v>59</v>
      </c>
      <c r="E25" s="39" t="s">
        <v>4201</v>
      </c>
    </row>
    <row r="26" spans="1:16" ht="12.75">
      <c r="A26" t="s">
        <v>50</v>
      </c>
      <c s="34" t="s">
        <v>72</v>
      </c>
      <c s="34" t="s">
        <v>4210</v>
      </c>
      <c s="35" t="s">
        <v>5</v>
      </c>
      <c s="6" t="s">
        <v>4211</v>
      </c>
      <c s="36" t="s">
        <v>244</v>
      </c>
      <c s="37">
        <v>1</v>
      </c>
      <c s="36">
        <v>0</v>
      </c>
      <c s="36">
        <f>ROUND(G26*H26,6)</f>
      </c>
      <c r="L26" s="38">
        <v>0</v>
      </c>
      <c s="32">
        <f>ROUND(ROUND(L26,2)*ROUND(G26,3),2)</f>
      </c>
      <c s="36" t="s">
        <v>55</v>
      </c>
      <c>
        <f>(M26*21)/100</f>
      </c>
      <c t="s">
        <v>28</v>
      </c>
    </row>
    <row r="27" spans="1:5" ht="12.75">
      <c r="A27" s="35" t="s">
        <v>56</v>
      </c>
      <c r="E27" s="39" t="s">
        <v>4211</v>
      </c>
    </row>
    <row r="28" spans="1:5" ht="12.75">
      <c r="A28" s="35" t="s">
        <v>57</v>
      </c>
      <c r="E28" s="40" t="s">
        <v>5</v>
      </c>
    </row>
    <row r="29" spans="1:5" ht="51">
      <c r="A29" t="s">
        <v>59</v>
      </c>
      <c r="E29" s="39" t="s">
        <v>4201</v>
      </c>
    </row>
    <row r="30" spans="1:16" ht="25.5">
      <c r="A30" t="s">
        <v>50</v>
      </c>
      <c s="34" t="s">
        <v>27</v>
      </c>
      <c s="34" t="s">
        <v>4212</v>
      </c>
      <c s="35" t="s">
        <v>5</v>
      </c>
      <c s="6" t="s">
        <v>4213</v>
      </c>
      <c s="36" t="s">
        <v>244</v>
      </c>
      <c s="37">
        <v>1</v>
      </c>
      <c s="36">
        <v>0</v>
      </c>
      <c s="36">
        <f>ROUND(G30*H30,6)</f>
      </c>
      <c r="L30" s="38">
        <v>0</v>
      </c>
      <c s="32">
        <f>ROUND(ROUND(L30,2)*ROUND(G30,3),2)</f>
      </c>
      <c s="36" t="s">
        <v>55</v>
      </c>
      <c>
        <f>(M30*21)/100</f>
      </c>
      <c t="s">
        <v>28</v>
      </c>
    </row>
    <row r="31" spans="1:5" ht="25.5">
      <c r="A31" s="35" t="s">
        <v>56</v>
      </c>
      <c r="E31" s="39" t="s">
        <v>4213</v>
      </c>
    </row>
    <row r="32" spans="1:5" ht="12.75">
      <c r="A32" s="35" t="s">
        <v>57</v>
      </c>
      <c r="E32" s="40" t="s">
        <v>5</v>
      </c>
    </row>
    <row r="33" spans="1:5" ht="51">
      <c r="A33" t="s">
        <v>59</v>
      </c>
      <c r="E33" s="39" t="s">
        <v>4201</v>
      </c>
    </row>
    <row r="34" spans="1:16" ht="25.5">
      <c r="A34" t="s">
        <v>50</v>
      </c>
      <c s="34" t="s">
        <v>81</v>
      </c>
      <c s="34" t="s">
        <v>4214</v>
      </c>
      <c s="35" t="s">
        <v>5</v>
      </c>
      <c s="6" t="s">
        <v>4215</v>
      </c>
      <c s="36" t="s">
        <v>244</v>
      </c>
      <c s="37">
        <v>1</v>
      </c>
      <c s="36">
        <v>0</v>
      </c>
      <c s="36">
        <f>ROUND(G34*H34,6)</f>
      </c>
      <c r="L34" s="38">
        <v>0</v>
      </c>
      <c s="32">
        <f>ROUND(ROUND(L34,2)*ROUND(G34,3),2)</f>
      </c>
      <c s="36" t="s">
        <v>55</v>
      </c>
      <c>
        <f>(M34*21)/100</f>
      </c>
      <c t="s">
        <v>28</v>
      </c>
    </row>
    <row r="35" spans="1:5" ht="25.5">
      <c r="A35" s="35" t="s">
        <v>56</v>
      </c>
      <c r="E35" s="39" t="s">
        <v>4215</v>
      </c>
    </row>
    <row r="36" spans="1:5" ht="12.75">
      <c r="A36" s="35" t="s">
        <v>57</v>
      </c>
      <c r="E36" s="40" t="s">
        <v>5</v>
      </c>
    </row>
    <row r="37" spans="1:5" ht="51">
      <c r="A37" t="s">
        <v>59</v>
      </c>
      <c r="E37" s="39" t="s">
        <v>4201</v>
      </c>
    </row>
    <row r="38" spans="1:16" ht="12.75">
      <c r="A38" t="s">
        <v>50</v>
      </c>
      <c s="34" t="s">
        <v>86</v>
      </c>
      <c s="34" t="s">
        <v>4216</v>
      </c>
      <c s="35" t="s">
        <v>5</v>
      </c>
      <c s="6" t="s">
        <v>4217</v>
      </c>
      <c s="36" t="s">
        <v>244</v>
      </c>
      <c s="37">
        <v>12</v>
      </c>
      <c s="36">
        <v>0</v>
      </c>
      <c s="36">
        <f>ROUND(G38*H38,6)</f>
      </c>
      <c r="L38" s="38">
        <v>0</v>
      </c>
      <c s="32">
        <f>ROUND(ROUND(L38,2)*ROUND(G38,3),2)</f>
      </c>
      <c s="36" t="s">
        <v>55</v>
      </c>
      <c>
        <f>(M38*21)/100</f>
      </c>
      <c t="s">
        <v>28</v>
      </c>
    </row>
    <row r="39" spans="1:5" ht="12.75">
      <c r="A39" s="35" t="s">
        <v>56</v>
      </c>
      <c r="E39" s="39" t="s">
        <v>4217</v>
      </c>
    </row>
    <row r="40" spans="1:5" ht="12.75">
      <c r="A40" s="35" t="s">
        <v>57</v>
      </c>
      <c r="E40" s="40" t="s">
        <v>5</v>
      </c>
    </row>
    <row r="41" spans="1:5" ht="51">
      <c r="A41" t="s">
        <v>59</v>
      </c>
      <c r="E41" s="39" t="s">
        <v>4201</v>
      </c>
    </row>
    <row r="42" spans="1:16" ht="12.75">
      <c r="A42" t="s">
        <v>50</v>
      </c>
      <c s="34" t="s">
        <v>149</v>
      </c>
      <c s="34" t="s">
        <v>4218</v>
      </c>
      <c s="35" t="s">
        <v>5</v>
      </c>
      <c s="6" t="s">
        <v>4219</v>
      </c>
      <c s="36" t="s">
        <v>244</v>
      </c>
      <c s="37">
        <v>1</v>
      </c>
      <c s="36">
        <v>0</v>
      </c>
      <c s="36">
        <f>ROUND(G42*H42,6)</f>
      </c>
      <c r="L42" s="38">
        <v>0</v>
      </c>
      <c s="32">
        <f>ROUND(ROUND(L42,2)*ROUND(G42,3),2)</f>
      </c>
      <c s="36" t="s">
        <v>55</v>
      </c>
      <c>
        <f>(M42*21)/100</f>
      </c>
      <c t="s">
        <v>28</v>
      </c>
    </row>
    <row r="43" spans="1:5" ht="12.75">
      <c r="A43" s="35" t="s">
        <v>56</v>
      </c>
      <c r="E43" s="39" t="s">
        <v>4219</v>
      </c>
    </row>
    <row r="44" spans="1:5" ht="12.75">
      <c r="A44" s="35" t="s">
        <v>57</v>
      </c>
      <c r="E44" s="40" t="s">
        <v>5</v>
      </c>
    </row>
    <row r="45" spans="1:5" ht="51">
      <c r="A45" t="s">
        <v>59</v>
      </c>
      <c r="E45" s="39" t="s">
        <v>4201</v>
      </c>
    </row>
    <row r="46" spans="1:16" ht="12.75">
      <c r="A46" t="s">
        <v>50</v>
      </c>
      <c s="34" t="s">
        <v>159</v>
      </c>
      <c s="34" t="s">
        <v>4220</v>
      </c>
      <c s="35" t="s">
        <v>5</v>
      </c>
      <c s="6" t="s">
        <v>4221</v>
      </c>
      <c s="36" t="s">
        <v>244</v>
      </c>
      <c s="37">
        <v>44</v>
      </c>
      <c s="36">
        <v>0</v>
      </c>
      <c s="36">
        <f>ROUND(G46*H46,6)</f>
      </c>
      <c r="L46" s="38">
        <v>0</v>
      </c>
      <c s="32">
        <f>ROUND(ROUND(L46,2)*ROUND(G46,3),2)</f>
      </c>
      <c s="36" t="s">
        <v>55</v>
      </c>
      <c>
        <f>(M46*21)/100</f>
      </c>
      <c t="s">
        <v>28</v>
      </c>
    </row>
    <row r="47" spans="1:5" ht="12.75">
      <c r="A47" s="35" t="s">
        <v>56</v>
      </c>
      <c r="E47" s="39" t="s">
        <v>4221</v>
      </c>
    </row>
    <row r="48" spans="1:5" ht="12.75">
      <c r="A48" s="35" t="s">
        <v>57</v>
      </c>
      <c r="E48" s="40" t="s">
        <v>5</v>
      </c>
    </row>
    <row r="49" spans="1:5" ht="51">
      <c r="A49" t="s">
        <v>59</v>
      </c>
      <c r="E49" s="39" t="s">
        <v>4201</v>
      </c>
    </row>
    <row r="50" spans="1:16" ht="12.75">
      <c r="A50" t="s">
        <v>50</v>
      </c>
      <c s="34" t="s">
        <v>164</v>
      </c>
      <c s="34" t="s">
        <v>4222</v>
      </c>
      <c s="35" t="s">
        <v>5</v>
      </c>
      <c s="6" t="s">
        <v>4223</v>
      </c>
      <c s="36" t="s">
        <v>244</v>
      </c>
      <c s="37">
        <v>9</v>
      </c>
      <c s="36">
        <v>0</v>
      </c>
      <c s="36">
        <f>ROUND(G50*H50,6)</f>
      </c>
      <c r="L50" s="38">
        <v>0</v>
      </c>
      <c s="32">
        <f>ROUND(ROUND(L50,2)*ROUND(G50,3),2)</f>
      </c>
      <c s="36" t="s">
        <v>55</v>
      </c>
      <c>
        <f>(M50*21)/100</f>
      </c>
      <c t="s">
        <v>28</v>
      </c>
    </row>
    <row r="51" spans="1:5" ht="12.75">
      <c r="A51" s="35" t="s">
        <v>56</v>
      </c>
      <c r="E51" s="39" t="s">
        <v>4223</v>
      </c>
    </row>
    <row r="52" spans="1:5" ht="12.75">
      <c r="A52" s="35" t="s">
        <v>57</v>
      </c>
      <c r="E52" s="40" t="s">
        <v>5</v>
      </c>
    </row>
    <row r="53" spans="1:5" ht="51">
      <c r="A53" t="s">
        <v>59</v>
      </c>
      <c r="E53" s="39" t="s">
        <v>4201</v>
      </c>
    </row>
    <row r="54" spans="1:16" ht="12.75">
      <c r="A54" t="s">
        <v>50</v>
      </c>
      <c s="34" t="s">
        <v>167</v>
      </c>
      <c s="34" t="s">
        <v>4224</v>
      </c>
      <c s="35" t="s">
        <v>5</v>
      </c>
      <c s="6" t="s">
        <v>4225</v>
      </c>
      <c s="36" t="s">
        <v>244</v>
      </c>
      <c s="37">
        <v>23</v>
      </c>
      <c s="36">
        <v>0</v>
      </c>
      <c s="36">
        <f>ROUND(G54*H54,6)</f>
      </c>
      <c r="L54" s="38">
        <v>0</v>
      </c>
      <c s="32">
        <f>ROUND(ROUND(L54,2)*ROUND(G54,3),2)</f>
      </c>
      <c s="36" t="s">
        <v>55</v>
      </c>
      <c>
        <f>(M54*21)/100</f>
      </c>
      <c t="s">
        <v>28</v>
      </c>
    </row>
    <row r="55" spans="1:5" ht="12.75">
      <c r="A55" s="35" t="s">
        <v>56</v>
      </c>
      <c r="E55" s="39" t="s">
        <v>4225</v>
      </c>
    </row>
    <row r="56" spans="1:5" ht="12.75">
      <c r="A56" s="35" t="s">
        <v>57</v>
      </c>
      <c r="E56" s="40" t="s">
        <v>5</v>
      </c>
    </row>
    <row r="57" spans="1:5" ht="51">
      <c r="A57" t="s">
        <v>59</v>
      </c>
      <c r="E57" s="39" t="s">
        <v>4201</v>
      </c>
    </row>
    <row r="58" spans="1:16" ht="12.75">
      <c r="A58" t="s">
        <v>50</v>
      </c>
      <c s="34" t="s">
        <v>112</v>
      </c>
      <c s="34" t="s">
        <v>4226</v>
      </c>
      <c s="35" t="s">
        <v>5</v>
      </c>
      <c s="6" t="s">
        <v>4227</v>
      </c>
      <c s="36" t="s">
        <v>244</v>
      </c>
      <c s="37">
        <v>2</v>
      </c>
      <c s="36">
        <v>0</v>
      </c>
      <c s="36">
        <f>ROUND(G58*H58,6)</f>
      </c>
      <c r="L58" s="38">
        <v>0</v>
      </c>
      <c s="32">
        <f>ROUND(ROUND(L58,2)*ROUND(G58,3),2)</f>
      </c>
      <c s="36" t="s">
        <v>55</v>
      </c>
      <c>
        <f>(M58*21)/100</f>
      </c>
      <c t="s">
        <v>28</v>
      </c>
    </row>
    <row r="59" spans="1:5" ht="12.75">
      <c r="A59" s="35" t="s">
        <v>56</v>
      </c>
      <c r="E59" s="39" t="s">
        <v>4227</v>
      </c>
    </row>
    <row r="60" spans="1:5" ht="12.75">
      <c r="A60" s="35" t="s">
        <v>57</v>
      </c>
      <c r="E60" s="40" t="s">
        <v>5</v>
      </c>
    </row>
    <row r="61" spans="1:5" ht="51">
      <c r="A61" t="s">
        <v>59</v>
      </c>
      <c r="E61" s="39" t="s">
        <v>4201</v>
      </c>
    </row>
    <row r="62" spans="1:16" ht="12.75">
      <c r="A62" t="s">
        <v>50</v>
      </c>
      <c s="34" t="s">
        <v>175</v>
      </c>
      <c s="34" t="s">
        <v>4228</v>
      </c>
      <c s="35" t="s">
        <v>5</v>
      </c>
      <c s="6" t="s">
        <v>4229</v>
      </c>
      <c s="36" t="s">
        <v>244</v>
      </c>
      <c s="37">
        <v>79</v>
      </c>
      <c s="36">
        <v>0</v>
      </c>
      <c s="36">
        <f>ROUND(G62*H62,6)</f>
      </c>
      <c r="L62" s="38">
        <v>0</v>
      </c>
      <c s="32">
        <f>ROUND(ROUND(L62,2)*ROUND(G62,3),2)</f>
      </c>
      <c s="36" t="s">
        <v>55</v>
      </c>
      <c>
        <f>(M62*21)/100</f>
      </c>
      <c t="s">
        <v>28</v>
      </c>
    </row>
    <row r="63" spans="1:5" ht="12.75">
      <c r="A63" s="35" t="s">
        <v>56</v>
      </c>
      <c r="E63" s="39" t="s">
        <v>4229</v>
      </c>
    </row>
    <row r="64" spans="1:5" ht="12.75">
      <c r="A64" s="35" t="s">
        <v>57</v>
      </c>
      <c r="E64" s="40" t="s">
        <v>5</v>
      </c>
    </row>
    <row r="65" spans="1:5" ht="51">
      <c r="A65" t="s">
        <v>59</v>
      </c>
      <c r="E65" s="39" t="s">
        <v>4201</v>
      </c>
    </row>
    <row r="66" spans="1:16" ht="25.5">
      <c r="A66" t="s">
        <v>50</v>
      </c>
      <c s="34" t="s">
        <v>122</v>
      </c>
      <c s="34" t="s">
        <v>4230</v>
      </c>
      <c s="35" t="s">
        <v>5</v>
      </c>
      <c s="6" t="s">
        <v>4231</v>
      </c>
      <c s="36" t="s">
        <v>244</v>
      </c>
      <c s="37">
        <v>3</v>
      </c>
      <c s="36">
        <v>0</v>
      </c>
      <c s="36">
        <f>ROUND(G66*H66,6)</f>
      </c>
      <c r="L66" s="38">
        <v>0</v>
      </c>
      <c s="32">
        <f>ROUND(ROUND(L66,2)*ROUND(G66,3),2)</f>
      </c>
      <c s="36" t="s">
        <v>55</v>
      </c>
      <c>
        <f>(M66*21)/100</f>
      </c>
      <c t="s">
        <v>28</v>
      </c>
    </row>
    <row r="67" spans="1:5" ht="38.25">
      <c r="A67" s="35" t="s">
        <v>56</v>
      </c>
      <c r="E67" s="39" t="s">
        <v>4232</v>
      </c>
    </row>
    <row r="68" spans="1:5" ht="12.75">
      <c r="A68" s="35" t="s">
        <v>57</v>
      </c>
      <c r="E68" s="40" t="s">
        <v>5</v>
      </c>
    </row>
    <row r="69" spans="1:5" ht="51">
      <c r="A69" t="s">
        <v>59</v>
      </c>
      <c r="E69" s="39" t="s">
        <v>4201</v>
      </c>
    </row>
    <row r="70" spans="1:16" ht="12.75">
      <c r="A70" t="s">
        <v>50</v>
      </c>
      <c s="34" t="s">
        <v>187</v>
      </c>
      <c s="34" t="s">
        <v>4233</v>
      </c>
      <c s="35" t="s">
        <v>5</v>
      </c>
      <c s="6" t="s">
        <v>4234</v>
      </c>
      <c s="36" t="s">
        <v>244</v>
      </c>
      <c s="37">
        <v>2</v>
      </c>
      <c s="36">
        <v>0</v>
      </c>
      <c s="36">
        <f>ROUND(G70*H70,6)</f>
      </c>
      <c r="L70" s="38">
        <v>0</v>
      </c>
      <c s="32">
        <f>ROUND(ROUND(L70,2)*ROUND(G70,3),2)</f>
      </c>
      <c s="36" t="s">
        <v>55</v>
      </c>
      <c>
        <f>(M70*21)/100</f>
      </c>
      <c t="s">
        <v>28</v>
      </c>
    </row>
    <row r="71" spans="1:5" ht="12.75">
      <c r="A71" s="35" t="s">
        <v>56</v>
      </c>
      <c r="E71" s="39" t="s">
        <v>4234</v>
      </c>
    </row>
    <row r="72" spans="1:5" ht="12.75">
      <c r="A72" s="35" t="s">
        <v>57</v>
      </c>
      <c r="E72" s="40" t="s">
        <v>4235</v>
      </c>
    </row>
    <row r="73" spans="1:5" ht="51">
      <c r="A73" t="s">
        <v>59</v>
      </c>
      <c r="E73" s="39" t="s">
        <v>4201</v>
      </c>
    </row>
    <row r="74" spans="1:16" ht="12.75">
      <c r="A74" t="s">
        <v>50</v>
      </c>
      <c s="34" t="s">
        <v>130</v>
      </c>
      <c s="34" t="s">
        <v>4236</v>
      </c>
      <c s="35" t="s">
        <v>5</v>
      </c>
      <c s="6" t="s">
        <v>4237</v>
      </c>
      <c s="36" t="s">
        <v>244</v>
      </c>
      <c s="37">
        <v>1</v>
      </c>
      <c s="36">
        <v>0</v>
      </c>
      <c s="36">
        <f>ROUND(G74*H74,6)</f>
      </c>
      <c r="L74" s="38">
        <v>0</v>
      </c>
      <c s="32">
        <f>ROUND(ROUND(L74,2)*ROUND(G74,3),2)</f>
      </c>
      <c s="36" t="s">
        <v>55</v>
      </c>
      <c>
        <f>(M74*21)/100</f>
      </c>
      <c t="s">
        <v>28</v>
      </c>
    </row>
    <row r="75" spans="1:5" ht="12.75">
      <c r="A75" s="35" t="s">
        <v>56</v>
      </c>
      <c r="E75" s="39" t="s">
        <v>4237</v>
      </c>
    </row>
    <row r="76" spans="1:5" ht="12.75">
      <c r="A76" s="35" t="s">
        <v>57</v>
      </c>
      <c r="E76" s="40" t="s">
        <v>5</v>
      </c>
    </row>
    <row r="77" spans="1:5" ht="89.25">
      <c r="A77" t="s">
        <v>59</v>
      </c>
      <c r="E77" s="39" t="s">
        <v>4238</v>
      </c>
    </row>
    <row r="78" spans="1:13" ht="12.75">
      <c r="A78" t="s">
        <v>47</v>
      </c>
      <c r="C78" s="31" t="s">
        <v>277</v>
      </c>
      <c r="E78" s="33" t="s">
        <v>4239</v>
      </c>
      <c r="J78" s="32">
        <f>0</f>
      </c>
      <c s="32">
        <f>0</f>
      </c>
      <c s="32">
        <f>0+L79+L83+L87+L91</f>
      </c>
      <c s="32">
        <f>0+M79+M83+M87+M91</f>
      </c>
    </row>
    <row r="79" spans="1:16" ht="12.75">
      <c r="A79" t="s">
        <v>50</v>
      </c>
      <c s="34" t="s">
        <v>153</v>
      </c>
      <c s="34" t="s">
        <v>4240</v>
      </c>
      <c s="35" t="s">
        <v>5</v>
      </c>
      <c s="6" t="s">
        <v>4241</v>
      </c>
      <c s="36" t="s">
        <v>147</v>
      </c>
      <c s="37">
        <v>350</v>
      </c>
      <c s="36">
        <v>0</v>
      </c>
      <c s="36">
        <f>ROUND(G79*H79,6)</f>
      </c>
      <c r="L79" s="38">
        <v>0</v>
      </c>
      <c s="32">
        <f>ROUND(ROUND(L79,2)*ROUND(G79,3),2)</f>
      </c>
      <c s="36" t="s">
        <v>55</v>
      </c>
      <c>
        <f>(M79*21)/100</f>
      </c>
      <c t="s">
        <v>28</v>
      </c>
    </row>
    <row r="80" spans="1:5" ht="12.75">
      <c r="A80" s="35" t="s">
        <v>56</v>
      </c>
      <c r="E80" s="39" t="s">
        <v>4241</v>
      </c>
    </row>
    <row r="81" spans="1:5" ht="12.75">
      <c r="A81" s="35" t="s">
        <v>57</v>
      </c>
      <c r="E81" s="40" t="s">
        <v>4242</v>
      </c>
    </row>
    <row r="82" spans="1:5" ht="12.75">
      <c r="A82" t="s">
        <v>59</v>
      </c>
      <c r="E82" s="39" t="s">
        <v>5</v>
      </c>
    </row>
    <row r="83" spans="1:16" ht="12.75">
      <c r="A83" t="s">
        <v>50</v>
      </c>
      <c s="34" t="s">
        <v>231</v>
      </c>
      <c s="34" t="s">
        <v>4243</v>
      </c>
      <c s="35" t="s">
        <v>5</v>
      </c>
      <c s="6" t="s">
        <v>4244</v>
      </c>
      <c s="36" t="s">
        <v>147</v>
      </c>
      <c s="37">
        <v>1250</v>
      </c>
      <c s="36">
        <v>0</v>
      </c>
      <c s="36">
        <f>ROUND(G83*H83,6)</f>
      </c>
      <c r="L83" s="38">
        <v>0</v>
      </c>
      <c s="32">
        <f>ROUND(ROUND(L83,2)*ROUND(G83,3),2)</f>
      </c>
      <c s="36" t="s">
        <v>55</v>
      </c>
      <c>
        <f>(M83*21)/100</f>
      </c>
      <c t="s">
        <v>28</v>
      </c>
    </row>
    <row r="84" spans="1:5" ht="12.75">
      <c r="A84" s="35" t="s">
        <v>56</v>
      </c>
      <c r="E84" s="39" t="s">
        <v>4244</v>
      </c>
    </row>
    <row r="85" spans="1:5" ht="12.75">
      <c r="A85" s="35" t="s">
        <v>57</v>
      </c>
      <c r="E85" s="40" t="s">
        <v>5</v>
      </c>
    </row>
    <row r="86" spans="1:5" ht="12.75">
      <c r="A86" t="s">
        <v>59</v>
      </c>
      <c r="E86" s="39" t="s">
        <v>5</v>
      </c>
    </row>
    <row r="87" spans="1:16" ht="12.75">
      <c r="A87" t="s">
        <v>50</v>
      </c>
      <c s="34" t="s">
        <v>294</v>
      </c>
      <c s="34" t="s">
        <v>4245</v>
      </c>
      <c s="35" t="s">
        <v>5</v>
      </c>
      <c s="6" t="s">
        <v>4246</v>
      </c>
      <c s="36" t="s">
        <v>147</v>
      </c>
      <c s="37">
        <v>10</v>
      </c>
      <c s="36">
        <v>0</v>
      </c>
      <c s="36">
        <f>ROUND(G87*H87,6)</f>
      </c>
      <c r="L87" s="38">
        <v>0</v>
      </c>
      <c s="32">
        <f>ROUND(ROUND(L87,2)*ROUND(G87,3),2)</f>
      </c>
      <c s="36" t="s">
        <v>55</v>
      </c>
      <c>
        <f>(M87*21)/100</f>
      </c>
      <c t="s">
        <v>28</v>
      </c>
    </row>
    <row r="88" spans="1:5" ht="12.75">
      <c r="A88" s="35" t="s">
        <v>56</v>
      </c>
      <c r="E88" s="39" t="s">
        <v>4246</v>
      </c>
    </row>
    <row r="89" spans="1:5" ht="12.75">
      <c r="A89" s="35" t="s">
        <v>57</v>
      </c>
      <c r="E89" s="40" t="s">
        <v>5</v>
      </c>
    </row>
    <row r="90" spans="1:5" ht="12.75">
      <c r="A90" t="s">
        <v>59</v>
      </c>
      <c r="E90" s="39" t="s">
        <v>5</v>
      </c>
    </row>
    <row r="91" spans="1:16" ht="12.75">
      <c r="A91" t="s">
        <v>50</v>
      </c>
      <c s="34" t="s">
        <v>299</v>
      </c>
      <c s="34" t="s">
        <v>4247</v>
      </c>
      <c s="35" t="s">
        <v>5</v>
      </c>
      <c s="6" t="s">
        <v>4248</v>
      </c>
      <c s="36" t="s">
        <v>147</v>
      </c>
      <c s="37">
        <v>15</v>
      </c>
      <c s="36">
        <v>0</v>
      </c>
      <c s="36">
        <f>ROUND(G91*H91,6)</f>
      </c>
      <c r="L91" s="38">
        <v>0</v>
      </c>
      <c s="32">
        <f>ROUND(ROUND(L91,2)*ROUND(G91,3),2)</f>
      </c>
      <c s="36" t="s">
        <v>55</v>
      </c>
      <c>
        <f>(M91*21)/100</f>
      </c>
      <c t="s">
        <v>28</v>
      </c>
    </row>
    <row r="92" spans="1:5" ht="12.75">
      <c r="A92" s="35" t="s">
        <v>56</v>
      </c>
      <c r="E92" s="39" t="s">
        <v>4248</v>
      </c>
    </row>
    <row r="93" spans="1:5" ht="12.75">
      <c r="A93" s="35" t="s">
        <v>57</v>
      </c>
      <c r="E93" s="40" t="s">
        <v>5</v>
      </c>
    </row>
    <row r="94" spans="1:5" ht="12.75">
      <c r="A94" t="s">
        <v>59</v>
      </c>
      <c r="E94" s="39" t="s">
        <v>5</v>
      </c>
    </row>
    <row r="95" spans="1:13" ht="12.75">
      <c r="A95" t="s">
        <v>47</v>
      </c>
      <c r="C95" s="31" t="s">
        <v>285</v>
      </c>
      <c r="E95" s="33" t="s">
        <v>4249</v>
      </c>
      <c r="J95" s="32">
        <f>0</f>
      </c>
      <c s="32">
        <f>0</f>
      </c>
      <c s="32">
        <f>0+L96+L100+L104</f>
      </c>
      <c s="32">
        <f>0+M96+M100+M104</f>
      </c>
    </row>
    <row r="96" spans="1:16" ht="25.5">
      <c r="A96" t="s">
        <v>50</v>
      </c>
      <c s="34" t="s">
        <v>315</v>
      </c>
      <c s="34" t="s">
        <v>4015</v>
      </c>
      <c s="35" t="s">
        <v>5</v>
      </c>
      <c s="6" t="s">
        <v>4016</v>
      </c>
      <c s="36" t="s">
        <v>147</v>
      </c>
      <c s="37">
        <v>305</v>
      </c>
      <c s="36">
        <v>0</v>
      </c>
      <c s="36">
        <f>ROUND(G96*H96,6)</f>
      </c>
      <c r="L96" s="38">
        <v>0</v>
      </c>
      <c s="32">
        <f>ROUND(ROUND(L96,2)*ROUND(G96,3),2)</f>
      </c>
      <c s="36" t="s">
        <v>55</v>
      </c>
      <c>
        <f>(M96*21)/100</f>
      </c>
      <c t="s">
        <v>28</v>
      </c>
    </row>
    <row r="97" spans="1:5" ht="25.5">
      <c r="A97" s="35" t="s">
        <v>56</v>
      </c>
      <c r="E97" s="39" t="s">
        <v>4016</v>
      </c>
    </row>
    <row r="98" spans="1:5" ht="12.75">
      <c r="A98" s="35" t="s">
        <v>57</v>
      </c>
      <c r="E98" s="40" t="s">
        <v>4250</v>
      </c>
    </row>
    <row r="99" spans="1:5" ht="12.75">
      <c r="A99" t="s">
        <v>59</v>
      </c>
      <c r="E99" s="39" t="s">
        <v>5</v>
      </c>
    </row>
    <row r="100" spans="1:16" ht="12.75">
      <c r="A100" t="s">
        <v>50</v>
      </c>
      <c s="34" t="s">
        <v>395</v>
      </c>
      <c s="34" t="s">
        <v>4022</v>
      </c>
      <c s="35" t="s">
        <v>5</v>
      </c>
      <c s="6" t="s">
        <v>4023</v>
      </c>
      <c s="36" t="s">
        <v>147</v>
      </c>
      <c s="37">
        <v>95</v>
      </c>
      <c s="36">
        <v>0</v>
      </c>
      <c s="36">
        <f>ROUND(G100*H100,6)</f>
      </c>
      <c r="L100" s="38">
        <v>0</v>
      </c>
      <c s="32">
        <f>ROUND(ROUND(L100,2)*ROUND(G100,3),2)</f>
      </c>
      <c s="36" t="s">
        <v>55</v>
      </c>
      <c>
        <f>(M100*21)/100</f>
      </c>
      <c t="s">
        <v>28</v>
      </c>
    </row>
    <row r="101" spans="1:5" ht="12.75">
      <c r="A101" s="35" t="s">
        <v>56</v>
      </c>
      <c r="E101" s="39" t="s">
        <v>4023</v>
      </c>
    </row>
    <row r="102" spans="1:5" ht="12.75">
      <c r="A102" s="35" t="s">
        <v>57</v>
      </c>
      <c r="E102" s="40" t="s">
        <v>5</v>
      </c>
    </row>
    <row r="103" spans="1:5" ht="12.75">
      <c r="A103" t="s">
        <v>59</v>
      </c>
      <c r="E103" s="39" t="s">
        <v>5</v>
      </c>
    </row>
    <row r="104" spans="1:16" ht="12.75">
      <c r="A104" t="s">
        <v>50</v>
      </c>
      <c s="34" t="s">
        <v>318</v>
      </c>
      <c s="34" t="s">
        <v>4251</v>
      </c>
      <c s="35" t="s">
        <v>5</v>
      </c>
      <c s="6" t="s">
        <v>4252</v>
      </c>
      <c s="36" t="s">
        <v>147</v>
      </c>
      <c s="37">
        <v>4</v>
      </c>
      <c s="36">
        <v>0</v>
      </c>
      <c s="36">
        <f>ROUND(G104*H104,6)</f>
      </c>
      <c r="L104" s="38">
        <v>0</v>
      </c>
      <c s="32">
        <f>ROUND(ROUND(L104,2)*ROUND(G104,3),2)</f>
      </c>
      <c s="36" t="s">
        <v>55</v>
      </c>
      <c>
        <f>(M104*21)/100</f>
      </c>
      <c t="s">
        <v>28</v>
      </c>
    </row>
    <row r="105" spans="1:5" ht="12.75">
      <c r="A105" s="35" t="s">
        <v>56</v>
      </c>
      <c r="E105" s="39" t="s">
        <v>4252</v>
      </c>
    </row>
    <row r="106" spans="1:5" ht="12.75">
      <c r="A106" s="35" t="s">
        <v>57</v>
      </c>
      <c r="E106" s="40" t="s">
        <v>5</v>
      </c>
    </row>
    <row r="107" spans="1:5" ht="51">
      <c r="A107" t="s">
        <v>59</v>
      </c>
      <c r="E107" s="39" t="s">
        <v>4253</v>
      </c>
    </row>
    <row r="108" spans="1:13" ht="12.75">
      <c r="A108" t="s">
        <v>47</v>
      </c>
      <c r="C108" s="31" t="s">
        <v>313</v>
      </c>
      <c r="E108" s="33" t="s">
        <v>4254</v>
      </c>
      <c r="J108" s="32">
        <f>0</f>
      </c>
      <c s="32">
        <f>0</f>
      </c>
      <c s="32">
        <f>0+L109+L113</f>
      </c>
      <c s="32">
        <f>0+M109+M113</f>
      </c>
    </row>
    <row r="109" spans="1:16" ht="12.75">
      <c r="A109" t="s">
        <v>50</v>
      </c>
      <c s="34" t="s">
        <v>322</v>
      </c>
      <c s="34" t="s">
        <v>4255</v>
      </c>
      <c s="35" t="s">
        <v>5</v>
      </c>
      <c s="6" t="s">
        <v>4028</v>
      </c>
      <c s="36" t="s">
        <v>244</v>
      </c>
      <c s="37">
        <v>18</v>
      </c>
      <c s="36">
        <v>0</v>
      </c>
      <c s="36">
        <f>ROUND(G109*H109,6)</f>
      </c>
      <c r="L109" s="38">
        <v>0</v>
      </c>
      <c s="32">
        <f>ROUND(ROUND(L109,2)*ROUND(G109,3),2)</f>
      </c>
      <c s="36" t="s">
        <v>55</v>
      </c>
      <c>
        <f>(M109*21)/100</f>
      </c>
      <c t="s">
        <v>28</v>
      </c>
    </row>
    <row r="110" spans="1:5" ht="12.75">
      <c r="A110" s="35" t="s">
        <v>56</v>
      </c>
      <c r="E110" s="39" t="s">
        <v>4028</v>
      </c>
    </row>
    <row r="111" spans="1:5" ht="12.75">
      <c r="A111" s="35" t="s">
        <v>57</v>
      </c>
      <c r="E111" s="40" t="s">
        <v>4256</v>
      </c>
    </row>
    <row r="112" spans="1:5" ht="12.75">
      <c r="A112" t="s">
        <v>59</v>
      </c>
      <c r="E112" s="39" t="s">
        <v>5</v>
      </c>
    </row>
    <row r="113" spans="1:16" ht="12.75">
      <c r="A113" t="s">
        <v>50</v>
      </c>
      <c s="34" t="s">
        <v>326</v>
      </c>
      <c s="34" t="s">
        <v>4257</v>
      </c>
      <c s="35" t="s">
        <v>5</v>
      </c>
      <c s="6" t="s">
        <v>4258</v>
      </c>
      <c s="36" t="s">
        <v>244</v>
      </c>
      <c s="37">
        <v>7</v>
      </c>
      <c s="36">
        <v>0</v>
      </c>
      <c s="36">
        <f>ROUND(G113*H113,6)</f>
      </c>
      <c r="L113" s="38">
        <v>0</v>
      </c>
      <c s="32">
        <f>ROUND(ROUND(L113,2)*ROUND(G113,3),2)</f>
      </c>
      <c s="36" t="s">
        <v>55</v>
      </c>
      <c>
        <f>(M113*21)/100</f>
      </c>
      <c t="s">
        <v>28</v>
      </c>
    </row>
    <row r="114" spans="1:5" ht="12.75">
      <c r="A114" s="35" t="s">
        <v>56</v>
      </c>
      <c r="E114" s="39" t="s">
        <v>4258</v>
      </c>
    </row>
    <row r="115" spans="1:5" ht="12.75">
      <c r="A115" s="35" t="s">
        <v>57</v>
      </c>
      <c r="E115" s="40" t="s">
        <v>5</v>
      </c>
    </row>
    <row r="116" spans="1:5" ht="12.75">
      <c r="A116" t="s">
        <v>59</v>
      </c>
      <c r="E116" s="39" t="s">
        <v>4259</v>
      </c>
    </row>
    <row r="117" spans="1:13" ht="12.75">
      <c r="A117" t="s">
        <v>47</v>
      </c>
      <c r="C117" s="31" t="s">
        <v>2903</v>
      </c>
      <c r="E117" s="33" t="s">
        <v>4260</v>
      </c>
      <c r="J117" s="32">
        <f>0</f>
      </c>
      <c s="32">
        <f>0</f>
      </c>
      <c s="32">
        <f>0+L118</f>
      </c>
      <c s="32">
        <f>0+M118</f>
      </c>
    </row>
    <row r="118" spans="1:16" ht="12.75">
      <c r="A118" t="s">
        <v>50</v>
      </c>
      <c s="34" t="s">
        <v>330</v>
      </c>
      <c s="34" t="s">
        <v>4261</v>
      </c>
      <c s="35" t="s">
        <v>5</v>
      </c>
      <c s="6" t="s">
        <v>3890</v>
      </c>
      <c s="36" t="s">
        <v>275</v>
      </c>
      <c s="37">
        <v>1</v>
      </c>
      <c s="36">
        <v>0</v>
      </c>
      <c s="36">
        <f>ROUND(G118*H118,6)</f>
      </c>
      <c r="L118" s="38">
        <v>0</v>
      </c>
      <c s="32">
        <f>ROUND(ROUND(L118,2)*ROUND(G118,3),2)</f>
      </c>
      <c s="36" t="s">
        <v>55</v>
      </c>
      <c>
        <f>(M118*21)/100</f>
      </c>
      <c t="s">
        <v>28</v>
      </c>
    </row>
    <row r="119" spans="1:5" ht="12.75">
      <c r="A119" s="35" t="s">
        <v>56</v>
      </c>
      <c r="E119" s="39" t="s">
        <v>3890</v>
      </c>
    </row>
    <row r="120" spans="1:5" ht="12.75">
      <c r="A120" s="35" t="s">
        <v>57</v>
      </c>
      <c r="E120" s="40" t="s">
        <v>5</v>
      </c>
    </row>
    <row r="121" spans="1:5" ht="25.5">
      <c r="A121" t="s">
        <v>59</v>
      </c>
      <c r="E121" s="39" t="s">
        <v>4042</v>
      </c>
    </row>
    <row r="122" spans="1:13" ht="12.75">
      <c r="A122" t="s">
        <v>47</v>
      </c>
      <c r="C122" s="31" t="s">
        <v>2950</v>
      </c>
      <c r="E122" s="33" t="s">
        <v>4262</v>
      </c>
      <c r="J122" s="32">
        <f>0</f>
      </c>
      <c s="32">
        <f>0</f>
      </c>
      <c s="32">
        <f>0+L123+L127+L131+L135+L139+L143+L147</f>
      </c>
      <c s="32">
        <f>0+M123+M127+M131+M135+M139+M143+M147</f>
      </c>
    </row>
    <row r="123" spans="1:16" ht="12.75">
      <c r="A123" t="s">
        <v>50</v>
      </c>
      <c s="34" t="s">
        <v>309</v>
      </c>
      <c s="34" t="s">
        <v>4263</v>
      </c>
      <c s="35" t="s">
        <v>5</v>
      </c>
      <c s="6" t="s">
        <v>4264</v>
      </c>
      <c s="36" t="s">
        <v>244</v>
      </c>
      <c s="37">
        <v>1</v>
      </c>
      <c s="36">
        <v>0</v>
      </c>
      <c s="36">
        <f>ROUND(G123*H123,6)</f>
      </c>
      <c r="L123" s="38">
        <v>0</v>
      </c>
      <c s="32">
        <f>ROUND(ROUND(L123,2)*ROUND(G123,3),2)</f>
      </c>
      <c s="36" t="s">
        <v>55</v>
      </c>
      <c>
        <f>(M123*21)/100</f>
      </c>
      <c t="s">
        <v>28</v>
      </c>
    </row>
    <row r="124" spans="1:5" ht="12.75">
      <c r="A124" s="35" t="s">
        <v>56</v>
      </c>
      <c r="E124" s="39" t="s">
        <v>4264</v>
      </c>
    </row>
    <row r="125" spans="1:5" ht="12.75">
      <c r="A125" s="35" t="s">
        <v>57</v>
      </c>
      <c r="E125" s="40" t="s">
        <v>5</v>
      </c>
    </row>
    <row r="126" spans="1:5" ht="51">
      <c r="A126" t="s">
        <v>59</v>
      </c>
      <c r="E126" s="39" t="s">
        <v>4201</v>
      </c>
    </row>
    <row r="127" spans="1:16" ht="25.5">
      <c r="A127" t="s">
        <v>50</v>
      </c>
      <c s="34" t="s">
        <v>511</v>
      </c>
      <c s="34" t="s">
        <v>4265</v>
      </c>
      <c s="35" t="s">
        <v>5</v>
      </c>
      <c s="6" t="s">
        <v>4045</v>
      </c>
      <c s="36" t="s">
        <v>244</v>
      </c>
      <c s="37">
        <v>1</v>
      </c>
      <c s="36">
        <v>0</v>
      </c>
      <c s="36">
        <f>ROUND(G127*H127,6)</f>
      </c>
      <c r="L127" s="38">
        <v>0</v>
      </c>
      <c s="32">
        <f>ROUND(ROUND(L127,2)*ROUND(G127,3),2)</f>
      </c>
      <c s="36" t="s">
        <v>55</v>
      </c>
      <c>
        <f>(M127*21)/100</f>
      </c>
      <c t="s">
        <v>28</v>
      </c>
    </row>
    <row r="128" spans="1:5" ht="25.5">
      <c r="A128" s="35" t="s">
        <v>56</v>
      </c>
      <c r="E128" s="39" t="s">
        <v>4045</v>
      </c>
    </row>
    <row r="129" spans="1:5" ht="12.75">
      <c r="A129" s="35" t="s">
        <v>57</v>
      </c>
      <c r="E129" s="40" t="s">
        <v>5</v>
      </c>
    </row>
    <row r="130" spans="1:5" ht="12.75">
      <c r="A130" t="s">
        <v>59</v>
      </c>
      <c r="E130" s="39" t="s">
        <v>5</v>
      </c>
    </row>
    <row r="131" spans="1:16" ht="12.75">
      <c r="A131" t="s">
        <v>50</v>
      </c>
      <c s="34" t="s">
        <v>516</v>
      </c>
      <c s="34" t="s">
        <v>4266</v>
      </c>
      <c s="35" t="s">
        <v>5</v>
      </c>
      <c s="6" t="s">
        <v>4267</v>
      </c>
      <c s="36" t="s">
        <v>244</v>
      </c>
      <c s="37">
        <v>1</v>
      </c>
      <c s="36">
        <v>0</v>
      </c>
      <c s="36">
        <f>ROUND(G131*H131,6)</f>
      </c>
      <c r="L131" s="38">
        <v>0</v>
      </c>
      <c s="32">
        <f>ROUND(ROUND(L131,2)*ROUND(G131,3),2)</f>
      </c>
      <c s="36" t="s">
        <v>55</v>
      </c>
      <c>
        <f>(M131*21)/100</f>
      </c>
      <c t="s">
        <v>28</v>
      </c>
    </row>
    <row r="132" spans="1:5" ht="12.75">
      <c r="A132" s="35" t="s">
        <v>56</v>
      </c>
      <c r="E132" s="39" t="s">
        <v>4267</v>
      </c>
    </row>
    <row r="133" spans="1:5" ht="12.75">
      <c r="A133" s="35" t="s">
        <v>57</v>
      </c>
      <c r="E133" s="40" t="s">
        <v>5</v>
      </c>
    </row>
    <row r="134" spans="1:5" ht="12.75">
      <c r="A134" t="s">
        <v>59</v>
      </c>
      <c r="E134" s="39" t="s">
        <v>5</v>
      </c>
    </row>
    <row r="135" spans="1:16" ht="25.5">
      <c r="A135" t="s">
        <v>50</v>
      </c>
      <c s="34" t="s">
        <v>520</v>
      </c>
      <c s="34" t="s">
        <v>4268</v>
      </c>
      <c s="35" t="s">
        <v>5</v>
      </c>
      <c s="6" t="s">
        <v>4269</v>
      </c>
      <c s="36" t="s">
        <v>244</v>
      </c>
      <c s="37">
        <v>1</v>
      </c>
      <c s="36">
        <v>0</v>
      </c>
      <c s="36">
        <f>ROUND(G135*H135,6)</f>
      </c>
      <c r="L135" s="38">
        <v>0</v>
      </c>
      <c s="32">
        <f>ROUND(ROUND(L135,2)*ROUND(G135,3),2)</f>
      </c>
      <c s="36" t="s">
        <v>55</v>
      </c>
      <c>
        <f>(M135*21)/100</f>
      </c>
      <c t="s">
        <v>28</v>
      </c>
    </row>
    <row r="136" spans="1:5" ht="25.5">
      <c r="A136" s="35" t="s">
        <v>56</v>
      </c>
      <c r="E136" s="39" t="s">
        <v>4269</v>
      </c>
    </row>
    <row r="137" spans="1:5" ht="12.75">
      <c r="A137" s="35" t="s">
        <v>57</v>
      </c>
      <c r="E137" s="40" t="s">
        <v>5</v>
      </c>
    </row>
    <row r="138" spans="1:5" ht="12.75">
      <c r="A138" t="s">
        <v>59</v>
      </c>
      <c r="E138" s="39" t="s">
        <v>5</v>
      </c>
    </row>
    <row r="139" spans="1:16" ht="12.75">
      <c r="A139" t="s">
        <v>50</v>
      </c>
      <c s="34" t="s">
        <v>524</v>
      </c>
      <c s="34" t="s">
        <v>4270</v>
      </c>
      <c s="35" t="s">
        <v>5</v>
      </c>
      <c s="6" t="s">
        <v>4055</v>
      </c>
      <c s="36" t="s">
        <v>244</v>
      </c>
      <c s="37">
        <v>1</v>
      </c>
      <c s="36">
        <v>0</v>
      </c>
      <c s="36">
        <f>ROUND(G139*H139,6)</f>
      </c>
      <c r="L139" s="38">
        <v>0</v>
      </c>
      <c s="32">
        <f>ROUND(ROUND(L139,2)*ROUND(G139,3),2)</f>
      </c>
      <c s="36" t="s">
        <v>55</v>
      </c>
      <c>
        <f>(M139*21)/100</f>
      </c>
      <c t="s">
        <v>28</v>
      </c>
    </row>
    <row r="140" spans="1:5" ht="12.75">
      <c r="A140" s="35" t="s">
        <v>56</v>
      </c>
      <c r="E140" s="39" t="s">
        <v>4055</v>
      </c>
    </row>
    <row r="141" spans="1:5" ht="12.75">
      <c r="A141" s="35" t="s">
        <v>57</v>
      </c>
      <c r="E141" s="40" t="s">
        <v>5</v>
      </c>
    </row>
    <row r="142" spans="1:5" ht="12.75">
      <c r="A142" t="s">
        <v>59</v>
      </c>
      <c r="E142" s="39" t="s">
        <v>5</v>
      </c>
    </row>
    <row r="143" spans="1:16" ht="12.75">
      <c r="A143" t="s">
        <v>50</v>
      </c>
      <c s="34" t="s">
        <v>526</v>
      </c>
      <c s="34" t="s">
        <v>4056</v>
      </c>
      <c s="35" t="s">
        <v>5</v>
      </c>
      <c s="6" t="s">
        <v>3904</v>
      </c>
      <c s="36" t="s">
        <v>244</v>
      </c>
      <c s="37">
        <v>1</v>
      </c>
      <c s="36">
        <v>0</v>
      </c>
      <c s="36">
        <f>ROUND(G143*H143,6)</f>
      </c>
      <c r="L143" s="38">
        <v>0</v>
      </c>
      <c s="32">
        <f>ROUND(ROUND(L143,2)*ROUND(G143,3),2)</f>
      </c>
      <c s="36" t="s">
        <v>55</v>
      </c>
      <c>
        <f>(M143*21)/100</f>
      </c>
      <c t="s">
        <v>28</v>
      </c>
    </row>
    <row r="144" spans="1:5" ht="12.75">
      <c r="A144" s="35" t="s">
        <v>56</v>
      </c>
      <c r="E144" s="39" t="s">
        <v>3904</v>
      </c>
    </row>
    <row r="145" spans="1:5" ht="12.75">
      <c r="A145" s="35" t="s">
        <v>57</v>
      </c>
      <c r="E145" s="40" t="s">
        <v>5</v>
      </c>
    </row>
    <row r="146" spans="1:5" ht="12.75">
      <c r="A146" t="s">
        <v>59</v>
      </c>
      <c r="E146" s="39" t="s">
        <v>5</v>
      </c>
    </row>
    <row r="147" spans="1:16" ht="12.75">
      <c r="A147" t="s">
        <v>50</v>
      </c>
      <c s="34" t="s">
        <v>531</v>
      </c>
      <c s="34" t="s">
        <v>4057</v>
      </c>
      <c s="35" t="s">
        <v>5</v>
      </c>
      <c s="6" t="s">
        <v>4058</v>
      </c>
      <c s="36" t="s">
        <v>244</v>
      </c>
      <c s="37">
        <v>1</v>
      </c>
      <c s="36">
        <v>0</v>
      </c>
      <c s="36">
        <f>ROUND(G147*H147,6)</f>
      </c>
      <c r="L147" s="38">
        <v>0</v>
      </c>
      <c s="32">
        <f>ROUND(ROUND(L147,2)*ROUND(G147,3),2)</f>
      </c>
      <c s="36" t="s">
        <v>55</v>
      </c>
      <c>
        <f>(M147*21)/100</f>
      </c>
      <c t="s">
        <v>28</v>
      </c>
    </row>
    <row r="148" spans="1:5" ht="12.75">
      <c r="A148" s="35" t="s">
        <v>56</v>
      </c>
      <c r="E148" s="39" t="s">
        <v>4058</v>
      </c>
    </row>
    <row r="149" spans="1:5" ht="12.75">
      <c r="A149" s="35" t="s">
        <v>57</v>
      </c>
      <c r="E149" s="40" t="s">
        <v>5</v>
      </c>
    </row>
    <row r="150" spans="1:5" ht="12.75">
      <c r="A150" t="s">
        <v>59</v>
      </c>
      <c r="E150" s="39" t="s">
        <v>5</v>
      </c>
    </row>
    <row r="151" spans="1:13" ht="12.75">
      <c r="A151" t="s">
        <v>47</v>
      </c>
      <c r="C151" s="31" t="s">
        <v>2957</v>
      </c>
      <c r="E151" s="33" t="s">
        <v>4271</v>
      </c>
      <c r="J151" s="32">
        <f>0</f>
      </c>
      <c s="32">
        <f>0</f>
      </c>
      <c s="32">
        <f>0+L152+L156+L160+L164+L168</f>
      </c>
      <c s="32">
        <f>0+M152+M156+M160+M164+M168</f>
      </c>
    </row>
    <row r="152" spans="1:16" ht="12.75">
      <c r="A152" t="s">
        <v>50</v>
      </c>
      <c s="34" t="s">
        <v>535</v>
      </c>
      <c s="34" t="s">
        <v>4272</v>
      </c>
      <c s="35" t="s">
        <v>5</v>
      </c>
      <c s="6" t="s">
        <v>4273</v>
      </c>
      <c s="36" t="s">
        <v>244</v>
      </c>
      <c s="37">
        <v>7</v>
      </c>
      <c s="36">
        <v>0</v>
      </c>
      <c s="36">
        <f>ROUND(G152*H152,6)</f>
      </c>
      <c r="L152" s="38">
        <v>0</v>
      </c>
      <c s="32">
        <f>ROUND(ROUND(L152,2)*ROUND(G152,3),2)</f>
      </c>
      <c s="36" t="s">
        <v>55</v>
      </c>
      <c>
        <f>(M152*21)/100</f>
      </c>
      <c t="s">
        <v>28</v>
      </c>
    </row>
    <row r="153" spans="1:5" ht="12.75">
      <c r="A153" s="35" t="s">
        <v>56</v>
      </c>
      <c r="E153" s="39" t="s">
        <v>4273</v>
      </c>
    </row>
    <row r="154" spans="1:5" ht="12.75">
      <c r="A154" s="35" t="s">
        <v>57</v>
      </c>
      <c r="E154" s="40" t="s">
        <v>5</v>
      </c>
    </row>
    <row r="155" spans="1:5" ht="12.75">
      <c r="A155" t="s">
        <v>59</v>
      </c>
      <c r="E155" s="39" t="s">
        <v>5</v>
      </c>
    </row>
    <row r="156" spans="1:16" ht="12.75">
      <c r="A156" t="s">
        <v>50</v>
      </c>
      <c s="34" t="s">
        <v>539</v>
      </c>
      <c s="34" t="s">
        <v>4274</v>
      </c>
      <c s="35" t="s">
        <v>5</v>
      </c>
      <c s="6" t="s">
        <v>4065</v>
      </c>
      <c s="36" t="s">
        <v>244</v>
      </c>
      <c s="37">
        <v>7</v>
      </c>
      <c s="36">
        <v>0</v>
      </c>
      <c s="36">
        <f>ROUND(G156*H156,6)</f>
      </c>
      <c r="L156" s="38">
        <v>0</v>
      </c>
      <c s="32">
        <f>ROUND(ROUND(L156,2)*ROUND(G156,3),2)</f>
      </c>
      <c s="36" t="s">
        <v>55</v>
      </c>
      <c>
        <f>(M156*21)/100</f>
      </c>
      <c t="s">
        <v>28</v>
      </c>
    </row>
    <row r="157" spans="1:5" ht="12.75">
      <c r="A157" s="35" t="s">
        <v>56</v>
      </c>
      <c r="E157" s="39" t="s">
        <v>4065</v>
      </c>
    </row>
    <row r="158" spans="1:5" ht="12.75">
      <c r="A158" s="35" t="s">
        <v>57</v>
      </c>
      <c r="E158" s="40" t="s">
        <v>5</v>
      </c>
    </row>
    <row r="159" spans="1:5" ht="12.75">
      <c r="A159" t="s">
        <v>59</v>
      </c>
      <c r="E159" s="39" t="s">
        <v>5</v>
      </c>
    </row>
    <row r="160" spans="1:16" ht="12.75">
      <c r="A160" t="s">
        <v>50</v>
      </c>
      <c s="34" t="s">
        <v>543</v>
      </c>
      <c s="34" t="s">
        <v>4275</v>
      </c>
      <c s="35" t="s">
        <v>5</v>
      </c>
      <c s="6" t="s">
        <v>4071</v>
      </c>
      <c s="36" t="s">
        <v>244</v>
      </c>
      <c s="37">
        <v>18</v>
      </c>
      <c s="36">
        <v>0</v>
      </c>
      <c s="36">
        <f>ROUND(G160*H160,6)</f>
      </c>
      <c r="L160" s="38">
        <v>0</v>
      </c>
      <c s="32">
        <f>ROUND(ROUND(L160,2)*ROUND(G160,3),2)</f>
      </c>
      <c s="36" t="s">
        <v>55</v>
      </c>
      <c>
        <f>(M160*21)/100</f>
      </c>
      <c t="s">
        <v>28</v>
      </c>
    </row>
    <row r="161" spans="1:5" ht="12.75">
      <c r="A161" s="35" t="s">
        <v>56</v>
      </c>
      <c r="E161" s="39" t="s">
        <v>4071</v>
      </c>
    </row>
    <row r="162" spans="1:5" ht="12.75">
      <c r="A162" s="35" t="s">
        <v>57</v>
      </c>
      <c r="E162" s="40" t="s">
        <v>5</v>
      </c>
    </row>
    <row r="163" spans="1:5" ht="12.75">
      <c r="A163" t="s">
        <v>59</v>
      </c>
      <c r="E163" s="39" t="s">
        <v>5</v>
      </c>
    </row>
    <row r="164" spans="1:16" ht="12.75">
      <c r="A164" t="s">
        <v>50</v>
      </c>
      <c s="34" t="s">
        <v>547</v>
      </c>
      <c s="34" t="s">
        <v>4072</v>
      </c>
      <c s="35" t="s">
        <v>5</v>
      </c>
      <c s="6" t="s">
        <v>4073</v>
      </c>
      <c s="36" t="s">
        <v>147</v>
      </c>
      <c s="37">
        <v>95</v>
      </c>
      <c s="36">
        <v>0</v>
      </c>
      <c s="36">
        <f>ROUND(G164*H164,6)</f>
      </c>
      <c r="L164" s="38">
        <v>0</v>
      </c>
      <c s="32">
        <f>ROUND(ROUND(L164,2)*ROUND(G164,3),2)</f>
      </c>
      <c s="36" t="s">
        <v>55</v>
      </c>
      <c>
        <f>(M164*21)/100</f>
      </c>
      <c t="s">
        <v>28</v>
      </c>
    </row>
    <row r="165" spans="1:5" ht="12.75">
      <c r="A165" s="35" t="s">
        <v>56</v>
      </c>
      <c r="E165" s="39" t="s">
        <v>4073</v>
      </c>
    </row>
    <row r="166" spans="1:5" ht="12.75">
      <c r="A166" s="35" t="s">
        <v>57</v>
      </c>
      <c r="E166" s="40" t="s">
        <v>4276</v>
      </c>
    </row>
    <row r="167" spans="1:5" ht="12.75">
      <c r="A167" t="s">
        <v>59</v>
      </c>
      <c r="E167" s="39" t="s">
        <v>5</v>
      </c>
    </row>
    <row r="168" spans="1:16" ht="12.75">
      <c r="A168" t="s">
        <v>50</v>
      </c>
      <c s="34" t="s">
        <v>550</v>
      </c>
      <c s="34" t="s">
        <v>4077</v>
      </c>
      <c s="35" t="s">
        <v>5</v>
      </c>
      <c s="6" t="s">
        <v>4078</v>
      </c>
      <c s="36" t="s">
        <v>126</v>
      </c>
      <c s="37">
        <v>4.5</v>
      </c>
      <c s="36">
        <v>0</v>
      </c>
      <c s="36">
        <f>ROUND(G168*H168,6)</f>
      </c>
      <c r="L168" s="38">
        <v>0</v>
      </c>
      <c s="32">
        <f>ROUND(ROUND(L168,2)*ROUND(G168,3),2)</f>
      </c>
      <c s="36" t="s">
        <v>55</v>
      </c>
      <c>
        <f>(M168*21)/100</f>
      </c>
      <c t="s">
        <v>28</v>
      </c>
    </row>
    <row r="169" spans="1:5" ht="12.75">
      <c r="A169" s="35" t="s">
        <v>56</v>
      </c>
      <c r="E169" s="39" t="s">
        <v>4078</v>
      </c>
    </row>
    <row r="170" spans="1:5" ht="12.75">
      <c r="A170" s="35" t="s">
        <v>57</v>
      </c>
      <c r="E170" s="40" t="s">
        <v>5</v>
      </c>
    </row>
    <row r="171" spans="1:5" ht="12.75">
      <c r="A171" t="s">
        <v>59</v>
      </c>
      <c r="E171" s="39" t="s">
        <v>4277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COUNTIFS(L8:L243,"=0",A8:A243,"P")+COUNTIFS(L8:L243,"",A8:A243,"P")+SUM(Q8:Q243)</f>
      </c>
    </row>
    <row r="8" spans="1:13" ht="12.75">
      <c r="A8" t="s">
        <v>45</v>
      </c>
      <c r="C8" s="28" t="s">
        <v>4280</v>
      </c>
      <c r="E8" s="30" t="s">
        <v>4279</v>
      </c>
      <c r="J8" s="29">
        <f>0+J9+J26+J31+J60+J93+J170+J175+J184+J205+J230</f>
      </c>
      <c s="29">
        <f>0+K9+K26+K31+K60+K93+K170+K175+K184+K205+K230</f>
      </c>
      <c s="29">
        <f>0+L9+L26+L31+L60+L93+L170+L175+L184+L205+L230</f>
      </c>
      <c s="29">
        <f>0+M9+M26+M31+M60+M93+M170+M175+M184+M205+M230</f>
      </c>
    </row>
    <row r="9" spans="1:13" ht="12.75">
      <c r="A9" t="s">
        <v>47</v>
      </c>
      <c r="C9" s="31" t="s">
        <v>2562</v>
      </c>
      <c r="E9" s="33" t="s">
        <v>4281</v>
      </c>
      <c r="J9" s="32">
        <f>0</f>
      </c>
      <c s="32">
        <f>0</f>
      </c>
      <c s="32">
        <f>0+L10+L14+L18+L22</f>
      </c>
      <c s="32">
        <f>0+M10+M14+M18+M22</f>
      </c>
    </row>
    <row r="10" spans="1:16" ht="12.75">
      <c r="A10" t="s">
        <v>50</v>
      </c>
      <c s="34" t="s">
        <v>543</v>
      </c>
      <c s="34" t="s">
        <v>4282</v>
      </c>
      <c s="35" t="s">
        <v>5</v>
      </c>
      <c s="6" t="s">
        <v>4028</v>
      </c>
      <c s="36" t="s">
        <v>244</v>
      </c>
      <c s="37">
        <v>20</v>
      </c>
      <c s="36">
        <v>0</v>
      </c>
      <c s="36">
        <f>ROUND(G10*H10,6)</f>
      </c>
      <c r="L10" s="38">
        <v>0</v>
      </c>
      <c s="32">
        <f>ROUND(ROUND(L10,2)*ROUND(G10,3),2)</f>
      </c>
      <c s="36" t="s">
        <v>55</v>
      </c>
      <c>
        <f>(M10*21)/100</f>
      </c>
      <c t="s">
        <v>28</v>
      </c>
    </row>
    <row r="11" spans="1:5" ht="12.75">
      <c r="A11" s="35" t="s">
        <v>56</v>
      </c>
      <c r="E11" s="39" t="s">
        <v>4028</v>
      </c>
    </row>
    <row r="12" spans="1:5" ht="12.75">
      <c r="A12" s="35" t="s">
        <v>57</v>
      </c>
      <c r="E12" s="40" t="s">
        <v>4283</v>
      </c>
    </row>
    <row r="13" spans="1:5" ht="12.75">
      <c r="A13" t="s">
        <v>59</v>
      </c>
      <c r="E13" s="39" t="s">
        <v>5</v>
      </c>
    </row>
    <row r="14" spans="1:16" ht="12.75">
      <c r="A14" t="s">
        <v>50</v>
      </c>
      <c s="34" t="s">
        <v>547</v>
      </c>
      <c s="34" t="s">
        <v>4284</v>
      </c>
      <c s="35" t="s">
        <v>5</v>
      </c>
      <c s="6" t="s">
        <v>4285</v>
      </c>
      <c s="36" t="s">
        <v>244</v>
      </c>
      <c s="37">
        <v>1</v>
      </c>
      <c s="36">
        <v>0</v>
      </c>
      <c s="36">
        <f>ROUND(G14*H14,6)</f>
      </c>
      <c r="L14" s="38">
        <v>0</v>
      </c>
      <c s="32">
        <f>ROUND(ROUND(L14,2)*ROUND(G14,3),2)</f>
      </c>
      <c s="36" t="s">
        <v>55</v>
      </c>
      <c>
        <f>(M14*21)/100</f>
      </c>
      <c t="s">
        <v>28</v>
      </c>
    </row>
    <row r="15" spans="1:5" ht="12.75">
      <c r="A15" s="35" t="s">
        <v>56</v>
      </c>
      <c r="E15" s="39" t="s">
        <v>4285</v>
      </c>
    </row>
    <row r="16" spans="1:5" ht="12.75">
      <c r="A16" s="35" t="s">
        <v>57</v>
      </c>
      <c r="E16" s="40" t="s">
        <v>5</v>
      </c>
    </row>
    <row r="17" spans="1:5" ht="12.75">
      <c r="A17" t="s">
        <v>59</v>
      </c>
      <c r="E17" s="39" t="s">
        <v>5</v>
      </c>
    </row>
    <row r="18" spans="1:16" ht="12.75">
      <c r="A18" t="s">
        <v>50</v>
      </c>
      <c s="34" t="s">
        <v>550</v>
      </c>
      <c s="34" t="s">
        <v>4286</v>
      </c>
      <c s="35" t="s">
        <v>5</v>
      </c>
      <c s="6" t="s">
        <v>4287</v>
      </c>
      <c s="36" t="s">
        <v>244</v>
      </c>
      <c s="37">
        <v>2</v>
      </c>
      <c s="36">
        <v>0</v>
      </c>
      <c s="36">
        <f>ROUND(G18*H18,6)</f>
      </c>
      <c r="L18" s="38">
        <v>0</v>
      </c>
      <c s="32">
        <f>ROUND(ROUND(L18,2)*ROUND(G18,3),2)</f>
      </c>
      <c s="36" t="s">
        <v>55</v>
      </c>
      <c>
        <f>(M18*21)/100</f>
      </c>
      <c t="s">
        <v>28</v>
      </c>
    </row>
    <row r="19" spans="1:5" ht="12.75">
      <c r="A19" s="35" t="s">
        <v>56</v>
      </c>
      <c r="E19" s="39" t="s">
        <v>4287</v>
      </c>
    </row>
    <row r="20" spans="1:5" ht="12.75">
      <c r="A20" s="35" t="s">
        <v>57</v>
      </c>
      <c r="E20" s="40" t="s">
        <v>5</v>
      </c>
    </row>
    <row r="21" spans="1:5" ht="12.75">
      <c r="A21" t="s">
        <v>59</v>
      </c>
      <c r="E21" s="39" t="s">
        <v>5</v>
      </c>
    </row>
    <row r="22" spans="1:16" ht="12.75">
      <c r="A22" t="s">
        <v>50</v>
      </c>
      <c s="34" t="s">
        <v>554</v>
      </c>
      <c s="34" t="s">
        <v>4288</v>
      </c>
      <c s="35" t="s">
        <v>5</v>
      </c>
      <c s="6" t="s">
        <v>4289</v>
      </c>
      <c s="36" t="s">
        <v>244</v>
      </c>
      <c s="37">
        <v>1</v>
      </c>
      <c s="36">
        <v>0</v>
      </c>
      <c s="36">
        <f>ROUND(G22*H22,6)</f>
      </c>
      <c r="L22" s="38">
        <v>0</v>
      </c>
      <c s="32">
        <f>ROUND(ROUND(L22,2)*ROUND(G22,3),2)</f>
      </c>
      <c s="36" t="s">
        <v>55</v>
      </c>
      <c>
        <f>(M22*21)/100</f>
      </c>
      <c t="s">
        <v>28</v>
      </c>
    </row>
    <row r="23" spans="1:5" ht="12.75">
      <c r="A23" s="35" t="s">
        <v>56</v>
      </c>
      <c r="E23" s="39" t="s">
        <v>4289</v>
      </c>
    </row>
    <row r="24" spans="1:5" ht="12.75">
      <c r="A24" s="35" t="s">
        <v>57</v>
      </c>
      <c r="E24" s="40" t="s">
        <v>5</v>
      </c>
    </row>
    <row r="25" spans="1:5" ht="12.75">
      <c r="A25" t="s">
        <v>59</v>
      </c>
      <c r="E25" s="39" t="s">
        <v>5</v>
      </c>
    </row>
    <row r="26" spans="1:13" ht="12.75">
      <c r="A26" t="s">
        <v>47</v>
      </c>
      <c r="C26" s="31" t="s">
        <v>3669</v>
      </c>
      <c r="E26" s="33" t="s">
        <v>4290</v>
      </c>
      <c r="J26" s="32">
        <f>0</f>
      </c>
      <c s="32">
        <f>0</f>
      </c>
      <c s="32">
        <f>0+L27</f>
      </c>
      <c s="32">
        <f>0+M27</f>
      </c>
    </row>
    <row r="27" spans="1:16" ht="12.75">
      <c r="A27" t="s">
        <v>50</v>
      </c>
      <c s="34" t="s">
        <v>558</v>
      </c>
      <c s="34" t="s">
        <v>4291</v>
      </c>
      <c s="35" t="s">
        <v>5</v>
      </c>
      <c s="6" t="s">
        <v>3890</v>
      </c>
      <c s="36" t="s">
        <v>275</v>
      </c>
      <c s="37">
        <v>1</v>
      </c>
      <c s="36">
        <v>0</v>
      </c>
      <c s="36">
        <f>ROUND(G27*H27,6)</f>
      </c>
      <c r="L27" s="38">
        <v>0</v>
      </c>
      <c s="32">
        <f>ROUND(ROUND(L27,2)*ROUND(G27,3),2)</f>
      </c>
      <c s="36" t="s">
        <v>55</v>
      </c>
      <c>
        <f>(M27*21)/100</f>
      </c>
      <c t="s">
        <v>28</v>
      </c>
    </row>
    <row r="28" spans="1:5" ht="12.75">
      <c r="A28" s="35" t="s">
        <v>56</v>
      </c>
      <c r="E28" s="39" t="s">
        <v>3890</v>
      </c>
    </row>
    <row r="29" spans="1:5" ht="12.75">
      <c r="A29" s="35" t="s">
        <v>57</v>
      </c>
      <c r="E29" s="40" t="s">
        <v>5</v>
      </c>
    </row>
    <row r="30" spans="1:5" ht="25.5">
      <c r="A30" t="s">
        <v>59</v>
      </c>
      <c r="E30" s="39" t="s">
        <v>4292</v>
      </c>
    </row>
    <row r="31" spans="1:13" ht="12.75">
      <c r="A31" t="s">
        <v>47</v>
      </c>
      <c r="C31" s="31" t="s">
        <v>3687</v>
      </c>
      <c r="E31" s="33" t="s">
        <v>4293</v>
      </c>
      <c r="J31" s="32">
        <f>0</f>
      </c>
      <c s="32">
        <f>0</f>
      </c>
      <c s="32">
        <f>0+L32+L36+L40+L44+L48+L52+L56</f>
      </c>
      <c s="32">
        <f>0+M32+M36+M40+M44+M48+M52+M56</f>
      </c>
    </row>
    <row r="32" spans="1:16" ht="12.75">
      <c r="A32" t="s">
        <v>50</v>
      </c>
      <c s="34" t="s">
        <v>567</v>
      </c>
      <c s="34" t="s">
        <v>4294</v>
      </c>
      <c s="35" t="s">
        <v>5</v>
      </c>
      <c s="6" t="s">
        <v>4295</v>
      </c>
      <c s="36" t="s">
        <v>244</v>
      </c>
      <c s="37">
        <v>1</v>
      </c>
      <c s="36">
        <v>0</v>
      </c>
      <c s="36">
        <f>ROUND(G32*H32,6)</f>
      </c>
      <c r="L32" s="38">
        <v>0</v>
      </c>
      <c s="32">
        <f>ROUND(ROUND(L32,2)*ROUND(G32,3),2)</f>
      </c>
      <c s="36" t="s">
        <v>55</v>
      </c>
      <c>
        <f>(M32*21)/100</f>
      </c>
      <c t="s">
        <v>28</v>
      </c>
    </row>
    <row r="33" spans="1:5" ht="12.75">
      <c r="A33" s="35" t="s">
        <v>56</v>
      </c>
      <c r="E33" s="39" t="s">
        <v>4295</v>
      </c>
    </row>
    <row r="34" spans="1:5" ht="12.75">
      <c r="A34" s="35" t="s">
        <v>57</v>
      </c>
      <c r="E34" s="40" t="s">
        <v>5</v>
      </c>
    </row>
    <row r="35" spans="1:5" ht="51">
      <c r="A35" t="s">
        <v>59</v>
      </c>
      <c r="E35" s="39" t="s">
        <v>4296</v>
      </c>
    </row>
    <row r="36" spans="1:16" ht="25.5">
      <c r="A36" t="s">
        <v>50</v>
      </c>
      <c s="34" t="s">
        <v>138</v>
      </c>
      <c s="34" t="s">
        <v>4265</v>
      </c>
      <c s="35" t="s">
        <v>5</v>
      </c>
      <c s="6" t="s">
        <v>4045</v>
      </c>
      <c s="36" t="s">
        <v>244</v>
      </c>
      <c s="37">
        <v>1</v>
      </c>
      <c s="36">
        <v>0</v>
      </c>
      <c s="36">
        <f>ROUND(G36*H36,6)</f>
      </c>
      <c r="L36" s="38">
        <v>0</v>
      </c>
      <c s="32">
        <f>ROUND(ROUND(L36,2)*ROUND(G36,3),2)</f>
      </c>
      <c s="36" t="s">
        <v>55</v>
      </c>
      <c>
        <f>(M36*21)/100</f>
      </c>
      <c t="s">
        <v>28</v>
      </c>
    </row>
    <row r="37" spans="1:5" ht="25.5">
      <c r="A37" s="35" t="s">
        <v>56</v>
      </c>
      <c r="E37" s="39" t="s">
        <v>4045</v>
      </c>
    </row>
    <row r="38" spans="1:5" ht="12.75">
      <c r="A38" s="35" t="s">
        <v>57</v>
      </c>
      <c r="E38" s="40" t="s">
        <v>5</v>
      </c>
    </row>
    <row r="39" spans="1:5" ht="12.75">
      <c r="A39" t="s">
        <v>59</v>
      </c>
      <c r="E39" s="39" t="s">
        <v>5</v>
      </c>
    </row>
    <row r="40" spans="1:16" ht="25.5">
      <c r="A40" t="s">
        <v>50</v>
      </c>
      <c s="34" t="s">
        <v>573</v>
      </c>
      <c s="34" t="s">
        <v>4297</v>
      </c>
      <c s="35" t="s">
        <v>5</v>
      </c>
      <c s="6" t="s">
        <v>4298</v>
      </c>
      <c s="36" t="s">
        <v>244</v>
      </c>
      <c s="37">
        <v>1</v>
      </c>
      <c s="36">
        <v>0</v>
      </c>
      <c s="36">
        <f>ROUND(G40*H40,6)</f>
      </c>
      <c r="L40" s="38">
        <v>0</v>
      </c>
      <c s="32">
        <f>ROUND(ROUND(L40,2)*ROUND(G40,3),2)</f>
      </c>
      <c s="36" t="s">
        <v>55</v>
      </c>
      <c>
        <f>(M40*21)/100</f>
      </c>
      <c t="s">
        <v>28</v>
      </c>
    </row>
    <row r="41" spans="1:5" ht="25.5">
      <c r="A41" s="35" t="s">
        <v>56</v>
      </c>
      <c r="E41" s="39" t="s">
        <v>4298</v>
      </c>
    </row>
    <row r="42" spans="1:5" ht="12.75">
      <c r="A42" s="35" t="s">
        <v>57</v>
      </c>
      <c r="E42" s="40" t="s">
        <v>5</v>
      </c>
    </row>
    <row r="43" spans="1:5" ht="25.5">
      <c r="A43" t="s">
        <v>59</v>
      </c>
      <c r="E43" s="39" t="s">
        <v>4299</v>
      </c>
    </row>
    <row r="44" spans="1:16" ht="12.75">
      <c r="A44" t="s">
        <v>50</v>
      </c>
      <c s="34" t="s">
        <v>576</v>
      </c>
      <c s="34" t="s">
        <v>4300</v>
      </c>
      <c s="35" t="s">
        <v>5</v>
      </c>
      <c s="6" t="s">
        <v>4267</v>
      </c>
      <c s="36" t="s">
        <v>244</v>
      </c>
      <c s="37">
        <v>1</v>
      </c>
      <c s="36">
        <v>0</v>
      </c>
      <c s="36">
        <f>ROUND(G44*H44,6)</f>
      </c>
      <c r="L44" s="38">
        <v>0</v>
      </c>
      <c s="32">
        <f>ROUND(ROUND(L44,2)*ROUND(G44,3),2)</f>
      </c>
      <c s="36" t="s">
        <v>55</v>
      </c>
      <c>
        <f>(M44*21)/100</f>
      </c>
      <c t="s">
        <v>28</v>
      </c>
    </row>
    <row r="45" spans="1:5" ht="12.75">
      <c r="A45" s="35" t="s">
        <v>56</v>
      </c>
      <c r="E45" s="39" t="s">
        <v>4267</v>
      </c>
    </row>
    <row r="46" spans="1:5" ht="12.75">
      <c r="A46" s="35" t="s">
        <v>57</v>
      </c>
      <c r="E46" s="40" t="s">
        <v>5</v>
      </c>
    </row>
    <row r="47" spans="1:5" ht="12.75">
      <c r="A47" t="s">
        <v>59</v>
      </c>
      <c r="E47" s="39" t="s">
        <v>5</v>
      </c>
    </row>
    <row r="48" spans="1:16" ht="12.75">
      <c r="A48" t="s">
        <v>50</v>
      </c>
      <c s="34" t="s">
        <v>579</v>
      </c>
      <c s="34" t="s">
        <v>4301</v>
      </c>
      <c s="35" t="s">
        <v>5</v>
      </c>
      <c s="6" t="s">
        <v>4055</v>
      </c>
      <c s="36" t="s">
        <v>244</v>
      </c>
      <c s="37">
        <v>1</v>
      </c>
      <c s="36">
        <v>0</v>
      </c>
      <c s="36">
        <f>ROUND(G48*H48,6)</f>
      </c>
      <c r="L48" s="38">
        <v>0</v>
      </c>
      <c s="32">
        <f>ROUND(ROUND(L48,2)*ROUND(G48,3),2)</f>
      </c>
      <c s="36" t="s">
        <v>55</v>
      </c>
      <c>
        <f>(M48*21)/100</f>
      </c>
      <c t="s">
        <v>28</v>
      </c>
    </row>
    <row r="49" spans="1:5" ht="12.75">
      <c r="A49" s="35" t="s">
        <v>56</v>
      </c>
      <c r="E49" s="39" t="s">
        <v>4055</v>
      </c>
    </row>
    <row r="50" spans="1:5" ht="12.75">
      <c r="A50" s="35" t="s">
        <v>57</v>
      </c>
      <c r="E50" s="40" t="s">
        <v>5</v>
      </c>
    </row>
    <row r="51" spans="1:5" ht="12.75">
      <c r="A51" t="s">
        <v>59</v>
      </c>
      <c r="E51" s="39" t="s">
        <v>5</v>
      </c>
    </row>
    <row r="52" spans="1:16" ht="12.75">
      <c r="A52" t="s">
        <v>50</v>
      </c>
      <c s="34" t="s">
        <v>582</v>
      </c>
      <c s="34" t="s">
        <v>4056</v>
      </c>
      <c s="35" t="s">
        <v>5</v>
      </c>
      <c s="6" t="s">
        <v>3904</v>
      </c>
      <c s="36" t="s">
        <v>244</v>
      </c>
      <c s="37">
        <v>1</v>
      </c>
      <c s="36">
        <v>0</v>
      </c>
      <c s="36">
        <f>ROUND(G52*H52,6)</f>
      </c>
      <c r="L52" s="38">
        <v>0</v>
      </c>
      <c s="32">
        <f>ROUND(ROUND(L52,2)*ROUND(G52,3),2)</f>
      </c>
      <c s="36" t="s">
        <v>55</v>
      </c>
      <c>
        <f>(M52*21)/100</f>
      </c>
      <c t="s">
        <v>28</v>
      </c>
    </row>
    <row r="53" spans="1:5" ht="12.75">
      <c r="A53" s="35" t="s">
        <v>56</v>
      </c>
      <c r="E53" s="39" t="s">
        <v>3904</v>
      </c>
    </row>
    <row r="54" spans="1:5" ht="12.75">
      <c r="A54" s="35" t="s">
        <v>57</v>
      </c>
      <c r="E54" s="40" t="s">
        <v>5</v>
      </c>
    </row>
    <row r="55" spans="1:5" ht="12.75">
      <c r="A55" t="s">
        <v>59</v>
      </c>
      <c r="E55" s="39" t="s">
        <v>5</v>
      </c>
    </row>
    <row r="56" spans="1:16" ht="12.75">
      <c r="A56" t="s">
        <v>50</v>
      </c>
      <c s="34" t="s">
        <v>585</v>
      </c>
      <c s="34" t="s">
        <v>4057</v>
      </c>
      <c s="35" t="s">
        <v>5</v>
      </c>
      <c s="6" t="s">
        <v>4058</v>
      </c>
      <c s="36" t="s">
        <v>244</v>
      </c>
      <c s="37">
        <v>1</v>
      </c>
      <c s="36">
        <v>0</v>
      </c>
      <c s="36">
        <f>ROUND(G56*H56,6)</f>
      </c>
      <c r="L56" s="38">
        <v>0</v>
      </c>
      <c s="32">
        <f>ROUND(ROUND(L56,2)*ROUND(G56,3),2)</f>
      </c>
      <c s="36" t="s">
        <v>55</v>
      </c>
      <c>
        <f>(M56*21)/100</f>
      </c>
      <c t="s">
        <v>28</v>
      </c>
    </row>
    <row r="57" spans="1:5" ht="12.75">
      <c r="A57" s="35" t="s">
        <v>56</v>
      </c>
      <c r="E57" s="39" t="s">
        <v>4058</v>
      </c>
    </row>
    <row r="58" spans="1:5" ht="12.75">
      <c r="A58" s="35" t="s">
        <v>57</v>
      </c>
      <c r="E58" s="40" t="s">
        <v>5</v>
      </c>
    </row>
    <row r="59" spans="1:5" ht="12.75">
      <c r="A59" t="s">
        <v>59</v>
      </c>
      <c r="E59" s="39" t="s">
        <v>5</v>
      </c>
    </row>
    <row r="60" spans="1:13" ht="12.75">
      <c r="A60" t="s">
        <v>47</v>
      </c>
      <c r="C60" s="31" t="s">
        <v>3788</v>
      </c>
      <c r="E60" s="33" t="s">
        <v>4302</v>
      </c>
      <c r="J60" s="32">
        <f>0</f>
      </c>
      <c s="32">
        <f>0</f>
      </c>
      <c s="32">
        <f>0+L61+L65+L69+L73+L77+L81+L85+L89</f>
      </c>
      <c s="32">
        <f>0+M61+M65+M69+M73+M77+M81+M85+M89</f>
      </c>
    </row>
    <row r="61" spans="1:16" ht="12.75">
      <c r="A61" t="s">
        <v>50</v>
      </c>
      <c s="34" t="s">
        <v>588</v>
      </c>
      <c s="34" t="s">
        <v>4303</v>
      </c>
      <c s="35" t="s">
        <v>5</v>
      </c>
      <c s="6" t="s">
        <v>4304</v>
      </c>
      <c s="36" t="s">
        <v>244</v>
      </c>
      <c s="37">
        <v>1</v>
      </c>
      <c s="36">
        <v>0</v>
      </c>
      <c s="36">
        <f>ROUND(G61*H61,6)</f>
      </c>
      <c r="L61" s="38">
        <v>0</v>
      </c>
      <c s="32">
        <f>ROUND(ROUND(L61,2)*ROUND(G61,3),2)</f>
      </c>
      <c s="36" t="s">
        <v>55</v>
      </c>
      <c>
        <f>(M61*21)/100</f>
      </c>
      <c t="s">
        <v>28</v>
      </c>
    </row>
    <row r="62" spans="1:5" ht="12.75">
      <c r="A62" s="35" t="s">
        <v>56</v>
      </c>
      <c r="E62" s="39" t="s">
        <v>4304</v>
      </c>
    </row>
    <row r="63" spans="1:5" ht="12.75">
      <c r="A63" s="35" t="s">
        <v>57</v>
      </c>
      <c r="E63" s="40" t="s">
        <v>5</v>
      </c>
    </row>
    <row r="64" spans="1:5" ht="12.75">
      <c r="A64" t="s">
        <v>59</v>
      </c>
      <c r="E64" s="39" t="s">
        <v>5</v>
      </c>
    </row>
    <row r="65" spans="1:16" ht="12.75">
      <c r="A65" t="s">
        <v>50</v>
      </c>
      <c s="34" t="s">
        <v>591</v>
      </c>
      <c s="34" t="s">
        <v>4305</v>
      </c>
      <c s="35" t="s">
        <v>5</v>
      </c>
      <c s="6" t="s">
        <v>4273</v>
      </c>
      <c s="36" t="s">
        <v>244</v>
      </c>
      <c s="37">
        <v>2</v>
      </c>
      <c s="36">
        <v>0</v>
      </c>
      <c s="36">
        <f>ROUND(G65*H65,6)</f>
      </c>
      <c r="L65" s="38">
        <v>0</v>
      </c>
      <c s="32">
        <f>ROUND(ROUND(L65,2)*ROUND(G65,3),2)</f>
      </c>
      <c s="36" t="s">
        <v>55</v>
      </c>
      <c>
        <f>(M65*21)/100</f>
      </c>
      <c t="s">
        <v>28</v>
      </c>
    </row>
    <row r="66" spans="1:5" ht="12.75">
      <c r="A66" s="35" t="s">
        <v>56</v>
      </c>
      <c r="E66" s="39" t="s">
        <v>4273</v>
      </c>
    </row>
    <row r="67" spans="1:5" ht="12.75">
      <c r="A67" s="35" t="s">
        <v>57</v>
      </c>
      <c r="E67" s="40" t="s">
        <v>5</v>
      </c>
    </row>
    <row r="68" spans="1:5" ht="12.75">
      <c r="A68" t="s">
        <v>59</v>
      </c>
      <c r="E68" s="39" t="s">
        <v>5</v>
      </c>
    </row>
    <row r="69" spans="1:16" ht="12.75">
      <c r="A69" t="s">
        <v>50</v>
      </c>
      <c s="34" t="s">
        <v>594</v>
      </c>
      <c s="34" t="s">
        <v>4306</v>
      </c>
      <c s="35" t="s">
        <v>5</v>
      </c>
      <c s="6" t="s">
        <v>4067</v>
      </c>
      <c s="36" t="s">
        <v>244</v>
      </c>
      <c s="37">
        <v>1</v>
      </c>
      <c s="36">
        <v>0</v>
      </c>
      <c s="36">
        <f>ROUND(G69*H69,6)</f>
      </c>
      <c r="L69" s="38">
        <v>0</v>
      </c>
      <c s="32">
        <f>ROUND(ROUND(L69,2)*ROUND(G69,3),2)</f>
      </c>
      <c s="36" t="s">
        <v>55</v>
      </c>
      <c>
        <f>(M69*21)/100</f>
      </c>
      <c t="s">
        <v>28</v>
      </c>
    </row>
    <row r="70" spans="1:5" ht="12.75">
      <c r="A70" s="35" t="s">
        <v>56</v>
      </c>
      <c r="E70" s="39" t="s">
        <v>4067</v>
      </c>
    </row>
    <row r="71" spans="1:5" ht="12.75">
      <c r="A71" s="35" t="s">
        <v>57</v>
      </c>
      <c r="E71" s="40" t="s">
        <v>5</v>
      </c>
    </row>
    <row r="72" spans="1:5" ht="12.75">
      <c r="A72" t="s">
        <v>59</v>
      </c>
      <c r="E72" s="39" t="s">
        <v>5</v>
      </c>
    </row>
    <row r="73" spans="1:16" ht="12.75">
      <c r="A73" t="s">
        <v>50</v>
      </c>
      <c s="34" t="s">
        <v>597</v>
      </c>
      <c s="34" t="s">
        <v>4307</v>
      </c>
      <c s="35" t="s">
        <v>5</v>
      </c>
      <c s="6" t="s">
        <v>4071</v>
      </c>
      <c s="36" t="s">
        <v>244</v>
      </c>
      <c s="37">
        <v>20</v>
      </c>
      <c s="36">
        <v>0</v>
      </c>
      <c s="36">
        <f>ROUND(G73*H73,6)</f>
      </c>
      <c r="L73" s="38">
        <v>0</v>
      </c>
      <c s="32">
        <f>ROUND(ROUND(L73,2)*ROUND(G73,3),2)</f>
      </c>
      <c s="36" t="s">
        <v>55</v>
      </c>
      <c>
        <f>(M73*21)/100</f>
      </c>
      <c t="s">
        <v>28</v>
      </c>
    </row>
    <row r="74" spans="1:5" ht="12.75">
      <c r="A74" s="35" t="s">
        <v>56</v>
      </c>
      <c r="E74" s="39" t="s">
        <v>4071</v>
      </c>
    </row>
    <row r="75" spans="1:5" ht="12.75">
      <c r="A75" s="35" t="s">
        <v>57</v>
      </c>
      <c r="E75" s="40" t="s">
        <v>4308</v>
      </c>
    </row>
    <row r="76" spans="1:5" ht="12.75">
      <c r="A76" t="s">
        <v>59</v>
      </c>
      <c r="E76" s="39" t="s">
        <v>5</v>
      </c>
    </row>
    <row r="77" spans="1:16" ht="12.75">
      <c r="A77" t="s">
        <v>50</v>
      </c>
      <c s="34" t="s">
        <v>600</v>
      </c>
      <c s="34" t="s">
        <v>4309</v>
      </c>
      <c s="35" t="s">
        <v>5</v>
      </c>
      <c s="6" t="s">
        <v>4310</v>
      </c>
      <c s="36" t="s">
        <v>244</v>
      </c>
      <c s="37">
        <v>2</v>
      </c>
      <c s="36">
        <v>0</v>
      </c>
      <c s="36">
        <f>ROUND(G77*H77,6)</f>
      </c>
      <c r="L77" s="38">
        <v>0</v>
      </c>
      <c s="32">
        <f>ROUND(ROUND(L77,2)*ROUND(G77,3),2)</f>
      </c>
      <c s="36" t="s">
        <v>55</v>
      </c>
      <c>
        <f>(M77*21)/100</f>
      </c>
      <c t="s">
        <v>28</v>
      </c>
    </row>
    <row r="78" spans="1:5" ht="12.75">
      <c r="A78" s="35" t="s">
        <v>56</v>
      </c>
      <c r="E78" s="39" t="s">
        <v>4310</v>
      </c>
    </row>
    <row r="79" spans="1:5" ht="12.75">
      <c r="A79" s="35" t="s">
        <v>57</v>
      </c>
      <c r="E79" s="40" t="s">
        <v>5</v>
      </c>
    </row>
    <row r="80" spans="1:5" ht="12.75">
      <c r="A80" t="s">
        <v>59</v>
      </c>
      <c r="E80" s="39" t="s">
        <v>5</v>
      </c>
    </row>
    <row r="81" spans="1:16" ht="12.75">
      <c r="A81" t="s">
        <v>50</v>
      </c>
      <c s="34" t="s">
        <v>603</v>
      </c>
      <c s="34" t="s">
        <v>4072</v>
      </c>
      <c s="35" t="s">
        <v>5</v>
      </c>
      <c s="6" t="s">
        <v>4073</v>
      </c>
      <c s="36" t="s">
        <v>147</v>
      </c>
      <c s="37">
        <v>12</v>
      </c>
      <c s="36">
        <v>0</v>
      </c>
      <c s="36">
        <f>ROUND(G81*H81,6)</f>
      </c>
      <c r="L81" s="38">
        <v>0</v>
      </c>
      <c s="32">
        <f>ROUND(ROUND(L81,2)*ROUND(G81,3),2)</f>
      </c>
      <c s="36" t="s">
        <v>55</v>
      </c>
      <c>
        <f>(M81*21)/100</f>
      </c>
      <c t="s">
        <v>28</v>
      </c>
    </row>
    <row r="82" spans="1:5" ht="12.75">
      <c r="A82" s="35" t="s">
        <v>56</v>
      </c>
      <c r="E82" s="39" t="s">
        <v>4073</v>
      </c>
    </row>
    <row r="83" spans="1:5" ht="12.75">
      <c r="A83" s="35" t="s">
        <v>57</v>
      </c>
      <c r="E83" s="40" t="s">
        <v>5</v>
      </c>
    </row>
    <row r="84" spans="1:5" ht="12.75">
      <c r="A84" t="s">
        <v>59</v>
      </c>
      <c r="E84" s="39" t="s">
        <v>5</v>
      </c>
    </row>
    <row r="85" spans="1:16" ht="12.75">
      <c r="A85" t="s">
        <v>50</v>
      </c>
      <c s="34" t="s">
        <v>606</v>
      </c>
      <c s="34" t="s">
        <v>4311</v>
      </c>
      <c s="35" t="s">
        <v>5</v>
      </c>
      <c s="6" t="s">
        <v>4312</v>
      </c>
      <c s="36" t="s">
        <v>147</v>
      </c>
      <c s="37">
        <v>3</v>
      </c>
      <c s="36">
        <v>0</v>
      </c>
      <c s="36">
        <f>ROUND(G85*H85,6)</f>
      </c>
      <c r="L85" s="38">
        <v>0</v>
      </c>
      <c s="32">
        <f>ROUND(ROUND(L85,2)*ROUND(G85,3),2)</f>
      </c>
      <c s="36" t="s">
        <v>55</v>
      </c>
      <c>
        <f>(M85*21)/100</f>
      </c>
      <c t="s">
        <v>28</v>
      </c>
    </row>
    <row r="86" spans="1:5" ht="12.75">
      <c r="A86" s="35" t="s">
        <v>56</v>
      </c>
      <c r="E86" s="39" t="s">
        <v>4312</v>
      </c>
    </row>
    <row r="87" spans="1:5" ht="12.75">
      <c r="A87" s="35" t="s">
        <v>57</v>
      </c>
      <c r="E87" s="40" t="s">
        <v>5</v>
      </c>
    </row>
    <row r="88" spans="1:5" ht="12.75">
      <c r="A88" t="s">
        <v>59</v>
      </c>
      <c r="E88" s="39" t="s">
        <v>5</v>
      </c>
    </row>
    <row r="89" spans="1:16" ht="12.75">
      <c r="A89" t="s">
        <v>50</v>
      </c>
      <c s="34" t="s">
        <v>609</v>
      </c>
      <c s="34" t="s">
        <v>4077</v>
      </c>
      <c s="35" t="s">
        <v>5</v>
      </c>
      <c s="6" t="s">
        <v>4078</v>
      </c>
      <c s="36" t="s">
        <v>126</v>
      </c>
      <c s="37">
        <v>0.75</v>
      </c>
      <c s="36">
        <v>0</v>
      </c>
      <c s="36">
        <f>ROUND(G89*H89,6)</f>
      </c>
      <c r="L89" s="38">
        <v>0</v>
      </c>
      <c s="32">
        <f>ROUND(ROUND(L89,2)*ROUND(G89,3),2)</f>
      </c>
      <c s="36" t="s">
        <v>55</v>
      </c>
      <c>
        <f>(M89*21)/100</f>
      </c>
      <c t="s">
        <v>28</v>
      </c>
    </row>
    <row r="90" spans="1:5" ht="12.75">
      <c r="A90" s="35" t="s">
        <v>56</v>
      </c>
      <c r="E90" s="39" t="s">
        <v>4078</v>
      </c>
    </row>
    <row r="91" spans="1:5" ht="12.75">
      <c r="A91" s="35" t="s">
        <v>57</v>
      </c>
      <c r="E91" s="40" t="s">
        <v>5</v>
      </c>
    </row>
    <row r="92" spans="1:5" ht="12.75">
      <c r="A92" t="s">
        <v>59</v>
      </c>
      <c r="E92" s="39" t="s">
        <v>5</v>
      </c>
    </row>
    <row r="93" spans="1:13" ht="12.75">
      <c r="A93" t="s">
        <v>47</v>
      </c>
      <c r="C93" s="31" t="s">
        <v>271</v>
      </c>
      <c r="E93" s="33" t="s">
        <v>4313</v>
      </c>
      <c r="J93" s="32">
        <f>0</f>
      </c>
      <c s="32">
        <f>0</f>
      </c>
      <c s="32">
        <f>0+L94+L98+L102+L106+L110+L114+L118+L122+L126+L130+L134+L138+L142+L146+L150+L154+L158+L162+L166</f>
      </c>
      <c s="32">
        <f>0+M94+M98+M102+M106+M110+M114+M118+M122+M126+M130+M134+M138+M142+M146+M150+M154+M158+M162+M166</f>
      </c>
    </row>
    <row r="94" spans="1:16" ht="25.5">
      <c r="A94" t="s">
        <v>50</v>
      </c>
      <c s="34" t="s">
        <v>96</v>
      </c>
      <c s="34" t="s">
        <v>4314</v>
      </c>
      <c s="35" t="s">
        <v>5</v>
      </c>
      <c s="6" t="s">
        <v>4315</v>
      </c>
      <c s="36" t="s">
        <v>244</v>
      </c>
      <c s="37">
        <v>1</v>
      </c>
      <c s="36">
        <v>0</v>
      </c>
      <c s="36">
        <f>ROUND(G94*H94,6)</f>
      </c>
      <c r="L94" s="38">
        <v>0</v>
      </c>
      <c s="32">
        <f>ROUND(ROUND(L94,2)*ROUND(G94,3),2)</f>
      </c>
      <c s="36" t="s">
        <v>55</v>
      </c>
      <c>
        <f>(M94*21)/100</f>
      </c>
      <c t="s">
        <v>28</v>
      </c>
    </row>
    <row r="95" spans="1:5" ht="25.5">
      <c r="A95" s="35" t="s">
        <v>56</v>
      </c>
      <c r="E95" s="39" t="s">
        <v>4316</v>
      </c>
    </row>
    <row r="96" spans="1:5" ht="12.75">
      <c r="A96" s="35" t="s">
        <v>57</v>
      </c>
      <c r="E96" s="40" t="s">
        <v>4317</v>
      </c>
    </row>
    <row r="97" spans="1:5" ht="51">
      <c r="A97" t="s">
        <v>59</v>
      </c>
      <c r="E97" s="39" t="s">
        <v>4296</v>
      </c>
    </row>
    <row r="98" spans="1:16" ht="12.75">
      <c r="A98" t="s">
        <v>50</v>
      </c>
      <c s="34" t="s">
        <v>28</v>
      </c>
      <c s="34" t="s">
        <v>4318</v>
      </c>
      <c s="35" t="s">
        <v>5</v>
      </c>
      <c s="6" t="s">
        <v>4319</v>
      </c>
      <c s="36" t="s">
        <v>244</v>
      </c>
      <c s="37">
        <v>1</v>
      </c>
      <c s="36">
        <v>0</v>
      </c>
      <c s="36">
        <f>ROUND(G98*H98,6)</f>
      </c>
      <c r="L98" s="38">
        <v>0</v>
      </c>
      <c s="32">
        <f>ROUND(ROUND(L98,2)*ROUND(G98,3),2)</f>
      </c>
      <c s="36" t="s">
        <v>55</v>
      </c>
      <c>
        <f>(M98*21)/100</f>
      </c>
      <c t="s">
        <v>28</v>
      </c>
    </row>
    <row r="99" spans="1:5" ht="12.75">
      <c r="A99" s="35" t="s">
        <v>56</v>
      </c>
      <c r="E99" s="39" t="s">
        <v>4319</v>
      </c>
    </row>
    <row r="100" spans="1:5" ht="12.75">
      <c r="A100" s="35" t="s">
        <v>57</v>
      </c>
      <c r="E100" s="40" t="s">
        <v>5</v>
      </c>
    </row>
    <row r="101" spans="1:5" ht="51">
      <c r="A101" t="s">
        <v>59</v>
      </c>
      <c r="E101" s="39" t="s">
        <v>4296</v>
      </c>
    </row>
    <row r="102" spans="1:16" ht="12.75">
      <c r="A102" t="s">
        <v>50</v>
      </c>
      <c s="34" t="s">
        <v>26</v>
      </c>
      <c s="34" t="s">
        <v>4320</v>
      </c>
      <c s="35" t="s">
        <v>5</v>
      </c>
      <c s="6" t="s">
        <v>4321</v>
      </c>
      <c s="36" t="s">
        <v>244</v>
      </c>
      <c s="37">
        <v>1</v>
      </c>
      <c s="36">
        <v>0</v>
      </c>
      <c s="36">
        <f>ROUND(G102*H102,6)</f>
      </c>
      <c r="L102" s="38">
        <v>0</v>
      </c>
      <c s="32">
        <f>ROUND(ROUND(L102,2)*ROUND(G102,3),2)</f>
      </c>
      <c s="36" t="s">
        <v>55</v>
      </c>
      <c>
        <f>(M102*21)/100</f>
      </c>
      <c t="s">
        <v>28</v>
      </c>
    </row>
    <row r="103" spans="1:5" ht="12.75">
      <c r="A103" s="35" t="s">
        <v>56</v>
      </c>
      <c r="E103" s="39" t="s">
        <v>4321</v>
      </c>
    </row>
    <row r="104" spans="1:5" ht="12.75">
      <c r="A104" s="35" t="s">
        <v>57</v>
      </c>
      <c r="E104" s="40" t="s">
        <v>5</v>
      </c>
    </row>
    <row r="105" spans="1:5" ht="51">
      <c r="A105" t="s">
        <v>59</v>
      </c>
      <c r="E105" s="39" t="s">
        <v>4296</v>
      </c>
    </row>
    <row r="106" spans="1:16" ht="12.75">
      <c r="A106" t="s">
        <v>50</v>
      </c>
      <c s="34" t="s">
        <v>66</v>
      </c>
      <c s="34" t="s">
        <v>4322</v>
      </c>
      <c s="35" t="s">
        <v>5</v>
      </c>
      <c s="6" t="s">
        <v>4323</v>
      </c>
      <c s="36" t="s">
        <v>244</v>
      </c>
      <c s="37">
        <v>1</v>
      </c>
      <c s="36">
        <v>0</v>
      </c>
      <c s="36">
        <f>ROUND(G106*H106,6)</f>
      </c>
      <c r="L106" s="38">
        <v>0</v>
      </c>
      <c s="32">
        <f>ROUND(ROUND(L106,2)*ROUND(G106,3),2)</f>
      </c>
      <c s="36" t="s">
        <v>55</v>
      </c>
      <c>
        <f>(M106*21)/100</f>
      </c>
      <c t="s">
        <v>28</v>
      </c>
    </row>
    <row r="107" spans="1:5" ht="12.75">
      <c r="A107" s="35" t="s">
        <v>56</v>
      </c>
      <c r="E107" s="39" t="s">
        <v>4323</v>
      </c>
    </row>
    <row r="108" spans="1:5" ht="12.75">
      <c r="A108" s="35" t="s">
        <v>57</v>
      </c>
      <c r="E108" s="40" t="s">
        <v>5</v>
      </c>
    </row>
    <row r="109" spans="1:5" ht="51">
      <c r="A109" t="s">
        <v>59</v>
      </c>
      <c r="E109" s="39" t="s">
        <v>4296</v>
      </c>
    </row>
    <row r="110" spans="1:16" ht="12.75">
      <c r="A110" t="s">
        <v>50</v>
      </c>
      <c s="34" t="s">
        <v>72</v>
      </c>
      <c s="34" t="s">
        <v>4324</v>
      </c>
      <c s="35" t="s">
        <v>5</v>
      </c>
      <c s="6" t="s">
        <v>4325</v>
      </c>
      <c s="36" t="s">
        <v>244</v>
      </c>
      <c s="37">
        <v>6</v>
      </c>
      <c s="36">
        <v>0</v>
      </c>
      <c s="36">
        <f>ROUND(G110*H110,6)</f>
      </c>
      <c r="L110" s="38">
        <v>0</v>
      </c>
      <c s="32">
        <f>ROUND(ROUND(L110,2)*ROUND(G110,3),2)</f>
      </c>
      <c s="36" t="s">
        <v>55</v>
      </c>
      <c>
        <f>(M110*21)/100</f>
      </c>
      <c t="s">
        <v>28</v>
      </c>
    </row>
    <row r="111" spans="1:5" ht="12.75">
      <c r="A111" s="35" t="s">
        <v>56</v>
      </c>
      <c r="E111" s="39" t="s">
        <v>4325</v>
      </c>
    </row>
    <row r="112" spans="1:5" ht="12.75">
      <c r="A112" s="35" t="s">
        <v>57</v>
      </c>
      <c r="E112" s="40" t="s">
        <v>5</v>
      </c>
    </row>
    <row r="113" spans="1:5" ht="51">
      <c r="A113" t="s">
        <v>59</v>
      </c>
      <c r="E113" s="39" t="s">
        <v>4296</v>
      </c>
    </row>
    <row r="114" spans="1:16" ht="12.75">
      <c r="A114" t="s">
        <v>50</v>
      </c>
      <c s="34" t="s">
        <v>27</v>
      </c>
      <c s="34" t="s">
        <v>4326</v>
      </c>
      <c s="35" t="s">
        <v>5</v>
      </c>
      <c s="6" t="s">
        <v>4327</v>
      </c>
      <c s="36" t="s">
        <v>244</v>
      </c>
      <c s="37">
        <v>4</v>
      </c>
      <c s="36">
        <v>0</v>
      </c>
      <c s="36">
        <f>ROUND(G114*H114,6)</f>
      </c>
      <c r="L114" s="38">
        <v>0</v>
      </c>
      <c s="32">
        <f>ROUND(ROUND(L114,2)*ROUND(G114,3),2)</f>
      </c>
      <c s="36" t="s">
        <v>55</v>
      </c>
      <c>
        <f>(M114*21)/100</f>
      </c>
      <c t="s">
        <v>28</v>
      </c>
    </row>
    <row r="115" spans="1:5" ht="12.75">
      <c r="A115" s="35" t="s">
        <v>56</v>
      </c>
      <c r="E115" s="39" t="s">
        <v>4327</v>
      </c>
    </row>
    <row r="116" spans="1:5" ht="12.75">
      <c r="A116" s="35" t="s">
        <v>57</v>
      </c>
      <c r="E116" s="40" t="s">
        <v>5</v>
      </c>
    </row>
    <row r="117" spans="1:5" ht="51">
      <c r="A117" t="s">
        <v>59</v>
      </c>
      <c r="E117" s="39" t="s">
        <v>4296</v>
      </c>
    </row>
    <row r="118" spans="1:16" ht="12.75">
      <c r="A118" t="s">
        <v>50</v>
      </c>
      <c s="34" t="s">
        <v>81</v>
      </c>
      <c s="34" t="s">
        <v>4328</v>
      </c>
      <c s="35" t="s">
        <v>5</v>
      </c>
      <c s="6" t="s">
        <v>4329</v>
      </c>
      <c s="36" t="s">
        <v>244</v>
      </c>
      <c s="37">
        <v>1</v>
      </c>
      <c s="36">
        <v>0</v>
      </c>
      <c s="36">
        <f>ROUND(G118*H118,6)</f>
      </c>
      <c r="L118" s="38">
        <v>0</v>
      </c>
      <c s="32">
        <f>ROUND(ROUND(L118,2)*ROUND(G118,3),2)</f>
      </c>
      <c s="36" t="s">
        <v>55</v>
      </c>
      <c>
        <f>(M118*21)/100</f>
      </c>
      <c t="s">
        <v>28</v>
      </c>
    </row>
    <row r="119" spans="1:5" ht="12.75">
      <c r="A119" s="35" t="s">
        <v>56</v>
      </c>
      <c r="E119" s="39" t="s">
        <v>4329</v>
      </c>
    </row>
    <row r="120" spans="1:5" ht="12.75">
      <c r="A120" s="35" t="s">
        <v>57</v>
      </c>
      <c r="E120" s="40" t="s">
        <v>5</v>
      </c>
    </row>
    <row r="121" spans="1:5" ht="51">
      <c r="A121" t="s">
        <v>59</v>
      </c>
      <c r="E121" s="39" t="s">
        <v>4296</v>
      </c>
    </row>
    <row r="122" spans="1:16" ht="12.75">
      <c r="A122" t="s">
        <v>50</v>
      </c>
      <c s="34" t="s">
        <v>86</v>
      </c>
      <c s="34" t="s">
        <v>4330</v>
      </c>
      <c s="35" t="s">
        <v>5</v>
      </c>
      <c s="6" t="s">
        <v>4331</v>
      </c>
      <c s="36" t="s">
        <v>244</v>
      </c>
      <c s="37">
        <v>1</v>
      </c>
      <c s="36">
        <v>0</v>
      </c>
      <c s="36">
        <f>ROUND(G122*H122,6)</f>
      </c>
      <c r="L122" s="38">
        <v>0</v>
      </c>
      <c s="32">
        <f>ROUND(ROUND(L122,2)*ROUND(G122,3),2)</f>
      </c>
      <c s="36" t="s">
        <v>55</v>
      </c>
      <c>
        <f>(M122*21)/100</f>
      </c>
      <c t="s">
        <v>28</v>
      </c>
    </row>
    <row r="123" spans="1:5" ht="12.75">
      <c r="A123" s="35" t="s">
        <v>56</v>
      </c>
      <c r="E123" s="39" t="s">
        <v>4331</v>
      </c>
    </row>
    <row r="124" spans="1:5" ht="12.75">
      <c r="A124" s="35" t="s">
        <v>57</v>
      </c>
      <c r="E124" s="40" t="s">
        <v>5</v>
      </c>
    </row>
    <row r="125" spans="1:5" ht="51">
      <c r="A125" t="s">
        <v>59</v>
      </c>
      <c r="E125" s="39" t="s">
        <v>4296</v>
      </c>
    </row>
    <row r="126" spans="1:16" ht="12.75">
      <c r="A126" t="s">
        <v>50</v>
      </c>
      <c s="34" t="s">
        <v>149</v>
      </c>
      <c s="34" t="s">
        <v>4332</v>
      </c>
      <c s="35" t="s">
        <v>5</v>
      </c>
      <c s="6" t="s">
        <v>4333</v>
      </c>
      <c s="36" t="s">
        <v>244</v>
      </c>
      <c s="37">
        <v>1</v>
      </c>
      <c s="36">
        <v>0</v>
      </c>
      <c s="36">
        <f>ROUND(G126*H126,6)</f>
      </c>
      <c r="L126" s="38">
        <v>0</v>
      </c>
      <c s="32">
        <f>ROUND(ROUND(L126,2)*ROUND(G126,3),2)</f>
      </c>
      <c s="36" t="s">
        <v>55</v>
      </c>
      <c>
        <f>(M126*21)/100</f>
      </c>
      <c t="s">
        <v>28</v>
      </c>
    </row>
    <row r="127" spans="1:5" ht="12.75">
      <c r="A127" s="35" t="s">
        <v>56</v>
      </c>
      <c r="E127" s="39" t="s">
        <v>4333</v>
      </c>
    </row>
    <row r="128" spans="1:5" ht="12.75">
      <c r="A128" s="35" t="s">
        <v>57</v>
      </c>
      <c r="E128" s="40" t="s">
        <v>5</v>
      </c>
    </row>
    <row r="129" spans="1:5" ht="51">
      <c r="A129" t="s">
        <v>59</v>
      </c>
      <c r="E129" s="39" t="s">
        <v>4296</v>
      </c>
    </row>
    <row r="130" spans="1:16" ht="12.75">
      <c r="A130" t="s">
        <v>50</v>
      </c>
      <c s="34" t="s">
        <v>159</v>
      </c>
      <c s="34" t="s">
        <v>4334</v>
      </c>
      <c s="35" t="s">
        <v>5</v>
      </c>
      <c s="6" t="s">
        <v>4335</v>
      </c>
      <c s="36" t="s">
        <v>244</v>
      </c>
      <c s="37">
        <v>1</v>
      </c>
      <c s="36">
        <v>0</v>
      </c>
      <c s="36">
        <f>ROUND(G130*H130,6)</f>
      </c>
      <c r="L130" s="38">
        <v>0</v>
      </c>
      <c s="32">
        <f>ROUND(ROUND(L130,2)*ROUND(G130,3),2)</f>
      </c>
      <c s="36" t="s">
        <v>55</v>
      </c>
      <c>
        <f>(M130*21)/100</f>
      </c>
      <c t="s">
        <v>28</v>
      </c>
    </row>
    <row r="131" spans="1:5" ht="12.75">
      <c r="A131" s="35" t="s">
        <v>56</v>
      </c>
      <c r="E131" s="39" t="s">
        <v>4335</v>
      </c>
    </row>
    <row r="132" spans="1:5" ht="12.75">
      <c r="A132" s="35" t="s">
        <v>57</v>
      </c>
      <c r="E132" s="40" t="s">
        <v>5</v>
      </c>
    </row>
    <row r="133" spans="1:5" ht="51">
      <c r="A133" t="s">
        <v>59</v>
      </c>
      <c r="E133" s="39" t="s">
        <v>4296</v>
      </c>
    </row>
    <row r="134" spans="1:16" ht="12.75">
      <c r="A134" t="s">
        <v>50</v>
      </c>
      <c s="34" t="s">
        <v>164</v>
      </c>
      <c s="34" t="s">
        <v>4336</v>
      </c>
      <c s="35" t="s">
        <v>5</v>
      </c>
      <c s="6" t="s">
        <v>4337</v>
      </c>
      <c s="36" t="s">
        <v>244</v>
      </c>
      <c s="37">
        <v>1</v>
      </c>
      <c s="36">
        <v>0</v>
      </c>
      <c s="36">
        <f>ROUND(G134*H134,6)</f>
      </c>
      <c r="L134" s="38">
        <v>0</v>
      </c>
      <c s="32">
        <f>ROUND(ROUND(L134,2)*ROUND(G134,3),2)</f>
      </c>
      <c s="36" t="s">
        <v>55</v>
      </c>
      <c>
        <f>(M134*21)/100</f>
      </c>
      <c t="s">
        <v>28</v>
      </c>
    </row>
    <row r="135" spans="1:5" ht="12.75">
      <c r="A135" s="35" t="s">
        <v>56</v>
      </c>
      <c r="E135" s="39" t="s">
        <v>4337</v>
      </c>
    </row>
    <row r="136" spans="1:5" ht="12.75">
      <c r="A136" s="35" t="s">
        <v>57</v>
      </c>
      <c r="E136" s="40" t="s">
        <v>5</v>
      </c>
    </row>
    <row r="137" spans="1:5" ht="51">
      <c r="A137" t="s">
        <v>59</v>
      </c>
      <c r="E137" s="39" t="s">
        <v>4296</v>
      </c>
    </row>
    <row r="138" spans="1:16" ht="25.5">
      <c r="A138" t="s">
        <v>50</v>
      </c>
      <c s="34" t="s">
        <v>167</v>
      </c>
      <c s="34" t="s">
        <v>4338</v>
      </c>
      <c s="35" t="s">
        <v>5</v>
      </c>
      <c s="6" t="s">
        <v>4339</v>
      </c>
      <c s="36" t="s">
        <v>244</v>
      </c>
      <c s="37">
        <v>1</v>
      </c>
      <c s="36">
        <v>0</v>
      </c>
      <c s="36">
        <f>ROUND(G138*H138,6)</f>
      </c>
      <c r="L138" s="38">
        <v>0</v>
      </c>
      <c s="32">
        <f>ROUND(ROUND(L138,2)*ROUND(G138,3),2)</f>
      </c>
      <c s="36" t="s">
        <v>55</v>
      </c>
      <c>
        <f>(M138*21)/100</f>
      </c>
      <c t="s">
        <v>28</v>
      </c>
    </row>
    <row r="139" spans="1:5" ht="25.5">
      <c r="A139" s="35" t="s">
        <v>56</v>
      </c>
      <c r="E139" s="39" t="s">
        <v>4339</v>
      </c>
    </row>
    <row r="140" spans="1:5" ht="12.75">
      <c r="A140" s="35" t="s">
        <v>57</v>
      </c>
      <c r="E140" s="40" t="s">
        <v>5</v>
      </c>
    </row>
    <row r="141" spans="1:5" ht="51">
      <c r="A141" t="s">
        <v>59</v>
      </c>
      <c r="E141" s="39" t="s">
        <v>4296</v>
      </c>
    </row>
    <row r="142" spans="1:16" ht="12.75">
      <c r="A142" t="s">
        <v>50</v>
      </c>
      <c s="34" t="s">
        <v>112</v>
      </c>
      <c s="34" t="s">
        <v>4340</v>
      </c>
      <c s="35" t="s">
        <v>5</v>
      </c>
      <c s="6" t="s">
        <v>4341</v>
      </c>
      <c s="36" t="s">
        <v>244</v>
      </c>
      <c s="37">
        <v>1</v>
      </c>
      <c s="36">
        <v>0</v>
      </c>
      <c s="36">
        <f>ROUND(G142*H142,6)</f>
      </c>
      <c r="L142" s="38">
        <v>0</v>
      </c>
      <c s="32">
        <f>ROUND(ROUND(L142,2)*ROUND(G142,3),2)</f>
      </c>
      <c s="36" t="s">
        <v>55</v>
      </c>
      <c>
        <f>(M142*21)/100</f>
      </c>
      <c t="s">
        <v>28</v>
      </c>
    </row>
    <row r="143" spans="1:5" ht="12.75">
      <c r="A143" s="35" t="s">
        <v>56</v>
      </c>
      <c r="E143" s="39" t="s">
        <v>4341</v>
      </c>
    </row>
    <row r="144" spans="1:5" ht="12.75">
      <c r="A144" s="35" t="s">
        <v>57</v>
      </c>
      <c r="E144" s="40" t="s">
        <v>5</v>
      </c>
    </row>
    <row r="145" spans="1:5" ht="51">
      <c r="A145" t="s">
        <v>59</v>
      </c>
      <c r="E145" s="39" t="s">
        <v>4296</v>
      </c>
    </row>
    <row r="146" spans="1:16" ht="12.75">
      <c r="A146" t="s">
        <v>50</v>
      </c>
      <c s="34" t="s">
        <v>175</v>
      </c>
      <c s="34" t="s">
        <v>4342</v>
      </c>
      <c s="35" t="s">
        <v>5</v>
      </c>
      <c s="6" t="s">
        <v>4343</v>
      </c>
      <c s="36" t="s">
        <v>244</v>
      </c>
      <c s="37">
        <v>2</v>
      </c>
      <c s="36">
        <v>0</v>
      </c>
      <c s="36">
        <f>ROUND(G146*H146,6)</f>
      </c>
      <c r="L146" s="38">
        <v>0</v>
      </c>
      <c s="32">
        <f>ROUND(ROUND(L146,2)*ROUND(G146,3),2)</f>
      </c>
      <c s="36" t="s">
        <v>55</v>
      </c>
      <c>
        <f>(M146*21)/100</f>
      </c>
      <c t="s">
        <v>28</v>
      </c>
    </row>
    <row r="147" spans="1:5" ht="12.75">
      <c r="A147" s="35" t="s">
        <v>56</v>
      </c>
      <c r="E147" s="39" t="s">
        <v>4343</v>
      </c>
    </row>
    <row r="148" spans="1:5" ht="12.75">
      <c r="A148" s="35" t="s">
        <v>57</v>
      </c>
      <c r="E148" s="40" t="s">
        <v>4344</v>
      </c>
    </row>
    <row r="149" spans="1:5" ht="51">
      <c r="A149" t="s">
        <v>59</v>
      </c>
      <c r="E149" s="39" t="s">
        <v>4296</v>
      </c>
    </row>
    <row r="150" spans="1:16" ht="25.5">
      <c r="A150" t="s">
        <v>50</v>
      </c>
      <c s="34" t="s">
        <v>122</v>
      </c>
      <c s="34" t="s">
        <v>4345</v>
      </c>
      <c s="35" t="s">
        <v>5</v>
      </c>
      <c s="6" t="s">
        <v>4346</v>
      </c>
      <c s="36" t="s">
        <v>244</v>
      </c>
      <c s="37">
        <v>1</v>
      </c>
      <c s="36">
        <v>0</v>
      </c>
      <c s="36">
        <f>ROUND(G150*H150,6)</f>
      </c>
      <c r="L150" s="38">
        <v>0</v>
      </c>
      <c s="32">
        <f>ROUND(ROUND(L150,2)*ROUND(G150,3),2)</f>
      </c>
      <c s="36" t="s">
        <v>55</v>
      </c>
      <c>
        <f>(M150*21)/100</f>
      </c>
      <c t="s">
        <v>28</v>
      </c>
    </row>
    <row r="151" spans="1:5" ht="25.5">
      <c r="A151" s="35" t="s">
        <v>56</v>
      </c>
      <c r="E151" s="39" t="s">
        <v>4346</v>
      </c>
    </row>
    <row r="152" spans="1:5" ht="12.75">
      <c r="A152" s="35" t="s">
        <v>57</v>
      </c>
      <c r="E152" s="40" t="s">
        <v>5</v>
      </c>
    </row>
    <row r="153" spans="1:5" ht="51">
      <c r="A153" t="s">
        <v>59</v>
      </c>
      <c r="E153" s="39" t="s">
        <v>4296</v>
      </c>
    </row>
    <row r="154" spans="1:16" ht="12.75">
      <c r="A154" t="s">
        <v>50</v>
      </c>
      <c s="34" t="s">
        <v>187</v>
      </c>
      <c s="34" t="s">
        <v>4347</v>
      </c>
      <c s="35" t="s">
        <v>5</v>
      </c>
      <c s="6" t="s">
        <v>4348</v>
      </c>
      <c s="36" t="s">
        <v>244</v>
      </c>
      <c s="37">
        <v>1</v>
      </c>
      <c s="36">
        <v>0</v>
      </c>
      <c s="36">
        <f>ROUND(G154*H154,6)</f>
      </c>
      <c r="L154" s="38">
        <v>0</v>
      </c>
      <c s="32">
        <f>ROUND(ROUND(L154,2)*ROUND(G154,3),2)</f>
      </c>
      <c s="36" t="s">
        <v>55</v>
      </c>
      <c>
        <f>(M154*21)/100</f>
      </c>
      <c t="s">
        <v>28</v>
      </c>
    </row>
    <row r="155" spans="1:5" ht="12.75">
      <c r="A155" s="35" t="s">
        <v>56</v>
      </c>
      <c r="E155" s="39" t="s">
        <v>4348</v>
      </c>
    </row>
    <row r="156" spans="1:5" ht="12.75">
      <c r="A156" s="35" t="s">
        <v>57</v>
      </c>
      <c r="E156" s="40" t="s">
        <v>5</v>
      </c>
    </row>
    <row r="157" spans="1:5" ht="51">
      <c r="A157" t="s">
        <v>59</v>
      </c>
      <c r="E157" s="39" t="s">
        <v>4296</v>
      </c>
    </row>
    <row r="158" spans="1:16" ht="12.75">
      <c r="A158" t="s">
        <v>50</v>
      </c>
      <c s="34" t="s">
        <v>130</v>
      </c>
      <c s="34" t="s">
        <v>4349</v>
      </c>
      <c s="35" t="s">
        <v>5</v>
      </c>
      <c s="6" t="s">
        <v>4350</v>
      </c>
      <c s="36" t="s">
        <v>244</v>
      </c>
      <c s="37">
        <v>5</v>
      </c>
      <c s="36">
        <v>0</v>
      </c>
      <c s="36">
        <f>ROUND(G158*H158,6)</f>
      </c>
      <c r="L158" s="38">
        <v>0</v>
      </c>
      <c s="32">
        <f>ROUND(ROUND(L158,2)*ROUND(G158,3),2)</f>
      </c>
      <c s="36" t="s">
        <v>55</v>
      </c>
      <c>
        <f>(M158*21)/100</f>
      </c>
      <c t="s">
        <v>28</v>
      </c>
    </row>
    <row r="159" spans="1:5" ht="12.75">
      <c r="A159" s="35" t="s">
        <v>56</v>
      </c>
      <c r="E159" s="39" t="s">
        <v>4350</v>
      </c>
    </row>
    <row r="160" spans="1:5" ht="12.75">
      <c r="A160" s="35" t="s">
        <v>57</v>
      </c>
      <c r="E160" s="40" t="s">
        <v>5</v>
      </c>
    </row>
    <row r="161" spans="1:5" ht="51">
      <c r="A161" t="s">
        <v>59</v>
      </c>
      <c r="E161" s="39" t="s">
        <v>4296</v>
      </c>
    </row>
    <row r="162" spans="1:16" ht="12.75">
      <c r="A162" t="s">
        <v>50</v>
      </c>
      <c s="34" t="s">
        <v>153</v>
      </c>
      <c s="34" t="s">
        <v>4351</v>
      </c>
      <c s="35" t="s">
        <v>5</v>
      </c>
      <c s="6" t="s">
        <v>4352</v>
      </c>
      <c s="36" t="s">
        <v>244</v>
      </c>
      <c s="37">
        <v>6</v>
      </c>
      <c s="36">
        <v>0</v>
      </c>
      <c s="36">
        <f>ROUND(G162*H162,6)</f>
      </c>
      <c r="L162" s="38">
        <v>0</v>
      </c>
      <c s="32">
        <f>ROUND(ROUND(L162,2)*ROUND(G162,3),2)</f>
      </c>
      <c s="36" t="s">
        <v>55</v>
      </c>
      <c>
        <f>(M162*21)/100</f>
      </c>
      <c t="s">
        <v>28</v>
      </c>
    </row>
    <row r="163" spans="1:5" ht="12.75">
      <c r="A163" s="35" t="s">
        <v>56</v>
      </c>
      <c r="E163" s="39" t="s">
        <v>4352</v>
      </c>
    </row>
    <row r="164" spans="1:5" ht="12.75">
      <c r="A164" s="35" t="s">
        <v>57</v>
      </c>
      <c r="E164" s="40" t="s">
        <v>5</v>
      </c>
    </row>
    <row r="165" spans="1:5" ht="51">
      <c r="A165" t="s">
        <v>59</v>
      </c>
      <c r="E165" s="39" t="s">
        <v>4296</v>
      </c>
    </row>
    <row r="166" spans="1:16" ht="12.75">
      <c r="A166" t="s">
        <v>50</v>
      </c>
      <c s="34" t="s">
        <v>231</v>
      </c>
      <c s="34" t="s">
        <v>4353</v>
      </c>
      <c s="35" t="s">
        <v>5</v>
      </c>
      <c s="6" t="s">
        <v>4354</v>
      </c>
      <c s="36" t="s">
        <v>244</v>
      </c>
      <c s="37">
        <v>1</v>
      </c>
      <c s="36">
        <v>0</v>
      </c>
      <c s="36">
        <f>ROUND(G166*H166,6)</f>
      </c>
      <c r="L166" s="38">
        <v>0</v>
      </c>
      <c s="32">
        <f>ROUND(ROUND(L166,2)*ROUND(G166,3),2)</f>
      </c>
      <c s="36" t="s">
        <v>55</v>
      </c>
      <c>
        <f>(M166*21)/100</f>
      </c>
      <c t="s">
        <v>28</v>
      </c>
    </row>
    <row r="167" spans="1:5" ht="12.75">
      <c r="A167" s="35" t="s">
        <v>56</v>
      </c>
      <c r="E167" s="39" t="s">
        <v>4354</v>
      </c>
    </row>
    <row r="168" spans="1:5" ht="12.75">
      <c r="A168" s="35" t="s">
        <v>57</v>
      </c>
      <c r="E168" s="40" t="s">
        <v>5</v>
      </c>
    </row>
    <row r="169" spans="1:5" ht="51">
      <c r="A169" t="s">
        <v>59</v>
      </c>
      <c r="E169" s="39" t="s">
        <v>4296</v>
      </c>
    </row>
    <row r="170" spans="1:13" ht="12.75">
      <c r="A170" t="s">
        <v>47</v>
      </c>
      <c r="C170" s="31" t="s">
        <v>277</v>
      </c>
      <c r="E170" s="33" t="s">
        <v>4355</v>
      </c>
      <c r="J170" s="32">
        <f>0</f>
      </c>
      <c s="32">
        <f>0</f>
      </c>
      <c s="32">
        <f>0+L171</f>
      </c>
      <c s="32">
        <f>0+M171</f>
      </c>
    </row>
    <row r="171" spans="1:16" ht="25.5">
      <c r="A171" t="s">
        <v>50</v>
      </c>
      <c s="34" t="s">
        <v>294</v>
      </c>
      <c s="34" t="s">
        <v>4356</v>
      </c>
      <c s="35" t="s">
        <v>5</v>
      </c>
      <c s="6" t="s">
        <v>4357</v>
      </c>
      <c s="36" t="s">
        <v>244</v>
      </c>
      <c s="37">
        <v>3</v>
      </c>
      <c s="36">
        <v>0</v>
      </c>
      <c s="36">
        <f>ROUND(G171*H171,6)</f>
      </c>
      <c r="L171" s="38">
        <v>0</v>
      </c>
      <c s="32">
        <f>ROUND(ROUND(L171,2)*ROUND(G171,3),2)</f>
      </c>
      <c s="36" t="s">
        <v>55</v>
      </c>
      <c>
        <f>(M171*21)/100</f>
      </c>
      <c t="s">
        <v>28</v>
      </c>
    </row>
    <row r="172" spans="1:5" ht="25.5">
      <c r="A172" s="35" t="s">
        <v>56</v>
      </c>
      <c r="E172" s="39" t="s">
        <v>4357</v>
      </c>
    </row>
    <row r="173" spans="1:5" ht="12.75">
      <c r="A173" s="35" t="s">
        <v>57</v>
      </c>
      <c r="E173" s="40" t="s">
        <v>4358</v>
      </c>
    </row>
    <row r="174" spans="1:5" ht="89.25">
      <c r="A174" t="s">
        <v>59</v>
      </c>
      <c r="E174" s="39" t="s">
        <v>4359</v>
      </c>
    </row>
    <row r="175" spans="1:13" ht="12.75">
      <c r="A175" t="s">
        <v>47</v>
      </c>
      <c r="C175" s="31" t="s">
        <v>285</v>
      </c>
      <c r="E175" s="33" t="s">
        <v>4360</v>
      </c>
      <c r="J175" s="32">
        <f>0</f>
      </c>
      <c s="32">
        <f>0</f>
      </c>
      <c s="32">
        <f>0+L176+L180</f>
      </c>
      <c s="32">
        <f>0+M176+M180</f>
      </c>
    </row>
    <row r="176" spans="1:16" ht="12.75">
      <c r="A176" t="s">
        <v>50</v>
      </c>
      <c s="34" t="s">
        <v>299</v>
      </c>
      <c s="34" t="s">
        <v>4361</v>
      </c>
      <c s="35" t="s">
        <v>5</v>
      </c>
      <c s="6" t="s">
        <v>4362</v>
      </c>
      <c s="36" t="s">
        <v>244</v>
      </c>
      <c s="37">
        <v>19</v>
      </c>
      <c s="36">
        <v>0</v>
      </c>
      <c s="36">
        <f>ROUND(G176*H176,6)</f>
      </c>
      <c r="L176" s="38">
        <v>0</v>
      </c>
      <c s="32">
        <f>ROUND(ROUND(L176,2)*ROUND(G176,3),2)</f>
      </c>
      <c s="36" t="s">
        <v>55</v>
      </c>
      <c>
        <f>(M176*21)/100</f>
      </c>
      <c t="s">
        <v>28</v>
      </c>
    </row>
    <row r="177" spans="1:5" ht="12.75">
      <c r="A177" s="35" t="s">
        <v>56</v>
      </c>
      <c r="E177" s="39" t="s">
        <v>4362</v>
      </c>
    </row>
    <row r="178" spans="1:5" ht="12.75">
      <c r="A178" s="35" t="s">
        <v>57</v>
      </c>
      <c r="E178" s="40" t="s">
        <v>5</v>
      </c>
    </row>
    <row r="179" spans="1:5" ht="51">
      <c r="A179" t="s">
        <v>59</v>
      </c>
      <c r="E179" s="39" t="s">
        <v>4296</v>
      </c>
    </row>
    <row r="180" spans="1:16" ht="12.75">
      <c r="A180" t="s">
        <v>50</v>
      </c>
      <c s="34" t="s">
        <v>315</v>
      </c>
      <c s="34" t="s">
        <v>4363</v>
      </c>
      <c s="35" t="s">
        <v>5</v>
      </c>
      <c s="6" t="s">
        <v>4364</v>
      </c>
      <c s="36" t="s">
        <v>244</v>
      </c>
      <c s="37">
        <v>42</v>
      </c>
      <c s="36">
        <v>0</v>
      </c>
      <c s="36">
        <f>ROUND(G180*H180,6)</f>
      </c>
      <c r="L180" s="38">
        <v>0</v>
      </c>
      <c s="32">
        <f>ROUND(ROUND(L180,2)*ROUND(G180,3),2)</f>
      </c>
      <c s="36" t="s">
        <v>55</v>
      </c>
      <c>
        <f>(M180*21)/100</f>
      </c>
      <c t="s">
        <v>28</v>
      </c>
    </row>
    <row r="181" spans="1:5" ht="12.75">
      <c r="A181" s="35" t="s">
        <v>56</v>
      </c>
      <c r="E181" s="39" t="s">
        <v>4364</v>
      </c>
    </row>
    <row r="182" spans="1:5" ht="12.75">
      <c r="A182" s="35" t="s">
        <v>57</v>
      </c>
      <c r="E182" s="40" t="s">
        <v>5</v>
      </c>
    </row>
    <row r="183" spans="1:5" ht="51">
      <c r="A183" t="s">
        <v>59</v>
      </c>
      <c r="E183" s="39" t="s">
        <v>4296</v>
      </c>
    </row>
    <row r="184" spans="1:13" ht="12.75">
      <c r="A184" t="s">
        <v>47</v>
      </c>
      <c r="C184" s="31" t="s">
        <v>2903</v>
      </c>
      <c r="E184" s="33" t="s">
        <v>4365</v>
      </c>
      <c r="J184" s="32">
        <f>0</f>
      </c>
      <c s="32">
        <f>0</f>
      </c>
      <c s="32">
        <f>0+L185+L189+L193+L197+L201</f>
      </c>
      <c s="32">
        <f>0+M185+M189+M193+M197+M201</f>
      </c>
    </row>
    <row r="185" spans="1:16" ht="12.75">
      <c r="A185" t="s">
        <v>50</v>
      </c>
      <c s="34" t="s">
        <v>395</v>
      </c>
      <c s="34" t="s">
        <v>4366</v>
      </c>
      <c s="35" t="s">
        <v>5</v>
      </c>
      <c s="6" t="s">
        <v>4367</v>
      </c>
      <c s="36" t="s">
        <v>147</v>
      </c>
      <c s="37">
        <v>735</v>
      </c>
      <c s="36">
        <v>0</v>
      </c>
      <c s="36">
        <f>ROUND(G185*H185,6)</f>
      </c>
      <c r="L185" s="38">
        <v>0</v>
      </c>
      <c s="32">
        <f>ROUND(ROUND(L185,2)*ROUND(G185,3),2)</f>
      </c>
      <c s="36" t="s">
        <v>55</v>
      </c>
      <c>
        <f>(M185*21)/100</f>
      </c>
      <c t="s">
        <v>28</v>
      </c>
    </row>
    <row r="186" spans="1:5" ht="12.75">
      <c r="A186" s="35" t="s">
        <v>56</v>
      </c>
      <c r="E186" s="39" t="s">
        <v>4367</v>
      </c>
    </row>
    <row r="187" spans="1:5" ht="12.75">
      <c r="A187" s="35" t="s">
        <v>57</v>
      </c>
      <c r="E187" s="40" t="s">
        <v>4368</v>
      </c>
    </row>
    <row r="188" spans="1:5" ht="12.75">
      <c r="A188" t="s">
        <v>59</v>
      </c>
      <c r="E188" s="39" t="s">
        <v>5</v>
      </c>
    </row>
    <row r="189" spans="1:16" ht="12.75">
      <c r="A189" t="s">
        <v>50</v>
      </c>
      <c s="34" t="s">
        <v>318</v>
      </c>
      <c s="34" t="s">
        <v>4369</v>
      </c>
      <c s="35" t="s">
        <v>5</v>
      </c>
      <c s="6" t="s">
        <v>4370</v>
      </c>
      <c s="36" t="s">
        <v>147</v>
      </c>
      <c s="37">
        <v>65</v>
      </c>
      <c s="36">
        <v>0</v>
      </c>
      <c s="36">
        <f>ROUND(G189*H189,6)</f>
      </c>
      <c r="L189" s="38">
        <v>0</v>
      </c>
      <c s="32">
        <f>ROUND(ROUND(L189,2)*ROUND(G189,3),2)</f>
      </c>
      <c s="36" t="s">
        <v>55</v>
      </c>
      <c>
        <f>(M189*21)/100</f>
      </c>
      <c t="s">
        <v>28</v>
      </c>
    </row>
    <row r="190" spans="1:5" ht="12.75">
      <c r="A190" s="35" t="s">
        <v>56</v>
      </c>
      <c r="E190" s="39" t="s">
        <v>4370</v>
      </c>
    </row>
    <row r="191" spans="1:5" ht="12.75">
      <c r="A191" s="35" t="s">
        <v>57</v>
      </c>
      <c r="E191" s="40" t="s">
        <v>5</v>
      </c>
    </row>
    <row r="192" spans="1:5" ht="12.75">
      <c r="A192" t="s">
        <v>59</v>
      </c>
      <c r="E192" s="39" t="s">
        <v>5</v>
      </c>
    </row>
    <row r="193" spans="1:16" ht="12.75">
      <c r="A193" t="s">
        <v>50</v>
      </c>
      <c s="34" t="s">
        <v>322</v>
      </c>
      <c s="34" t="s">
        <v>4371</v>
      </c>
      <c s="35" t="s">
        <v>5</v>
      </c>
      <c s="6" t="s">
        <v>4372</v>
      </c>
      <c s="36" t="s">
        <v>244</v>
      </c>
      <c s="37">
        <v>3</v>
      </c>
      <c s="36">
        <v>0</v>
      </c>
      <c s="36">
        <f>ROUND(G193*H193,6)</f>
      </c>
      <c r="L193" s="38">
        <v>0</v>
      </c>
      <c s="32">
        <f>ROUND(ROUND(L193,2)*ROUND(G193,3),2)</f>
      </c>
      <c s="36" t="s">
        <v>55</v>
      </c>
      <c>
        <f>(M193*21)/100</f>
      </c>
      <c t="s">
        <v>28</v>
      </c>
    </row>
    <row r="194" spans="1:5" ht="12.75">
      <c r="A194" s="35" t="s">
        <v>56</v>
      </c>
      <c r="E194" s="39" t="s">
        <v>4372</v>
      </c>
    </row>
    <row r="195" spans="1:5" ht="12.75">
      <c r="A195" s="35" t="s">
        <v>57</v>
      </c>
      <c r="E195" s="40" t="s">
        <v>5</v>
      </c>
    </row>
    <row r="196" spans="1:5" ht="12.75">
      <c r="A196" t="s">
        <v>59</v>
      </c>
      <c r="E196" s="39" t="s">
        <v>5</v>
      </c>
    </row>
    <row r="197" spans="1:16" ht="12.75">
      <c r="A197" t="s">
        <v>50</v>
      </c>
      <c s="34" t="s">
        <v>326</v>
      </c>
      <c s="34" t="s">
        <v>4373</v>
      </c>
      <c s="35" t="s">
        <v>5</v>
      </c>
      <c s="6" t="s">
        <v>4374</v>
      </c>
      <c s="36" t="s">
        <v>244</v>
      </c>
      <c s="37">
        <v>3</v>
      </c>
      <c s="36">
        <v>0</v>
      </c>
      <c s="36">
        <f>ROUND(G197*H197,6)</f>
      </c>
      <c r="L197" s="38">
        <v>0</v>
      </c>
      <c s="32">
        <f>ROUND(ROUND(L197,2)*ROUND(G197,3),2)</f>
      </c>
      <c s="36" t="s">
        <v>55</v>
      </c>
      <c>
        <f>(M197*21)/100</f>
      </c>
      <c t="s">
        <v>28</v>
      </c>
    </row>
    <row r="198" spans="1:5" ht="12.75">
      <c r="A198" s="35" t="s">
        <v>56</v>
      </c>
      <c r="E198" s="39" t="s">
        <v>4374</v>
      </c>
    </row>
    <row r="199" spans="1:5" ht="12.75">
      <c r="A199" s="35" t="s">
        <v>57</v>
      </c>
      <c r="E199" s="40" t="s">
        <v>5</v>
      </c>
    </row>
    <row r="200" spans="1:5" ht="12.75">
      <c r="A200" t="s">
        <v>59</v>
      </c>
      <c r="E200" s="39" t="s">
        <v>5</v>
      </c>
    </row>
    <row r="201" spans="1:16" ht="12.75">
      <c r="A201" t="s">
        <v>50</v>
      </c>
      <c s="34" t="s">
        <v>330</v>
      </c>
      <c s="34" t="s">
        <v>4247</v>
      </c>
      <c s="35" t="s">
        <v>5</v>
      </c>
      <c s="6" t="s">
        <v>4248</v>
      </c>
      <c s="36" t="s">
        <v>147</v>
      </c>
      <c s="37">
        <v>20</v>
      </c>
      <c s="36">
        <v>0</v>
      </c>
      <c s="36">
        <f>ROUND(G201*H201,6)</f>
      </c>
      <c r="L201" s="38">
        <v>0</v>
      </c>
      <c s="32">
        <f>ROUND(ROUND(L201,2)*ROUND(G201,3),2)</f>
      </c>
      <c s="36" t="s">
        <v>55</v>
      </c>
      <c>
        <f>(M201*21)/100</f>
      </c>
      <c t="s">
        <v>28</v>
      </c>
    </row>
    <row r="202" spans="1:5" ht="12.75">
      <c r="A202" s="35" t="s">
        <v>56</v>
      </c>
      <c r="E202" s="39" t="s">
        <v>4248</v>
      </c>
    </row>
    <row r="203" spans="1:5" ht="12.75">
      <c r="A203" s="35" t="s">
        <v>57</v>
      </c>
      <c r="E203" s="40" t="s">
        <v>5</v>
      </c>
    </row>
    <row r="204" spans="1:5" ht="12.75">
      <c r="A204" t="s">
        <v>59</v>
      </c>
      <c r="E204" s="39" t="s">
        <v>5</v>
      </c>
    </row>
    <row r="205" spans="1:13" ht="12.75">
      <c r="A205" t="s">
        <v>47</v>
      </c>
      <c r="C205" s="31" t="s">
        <v>2950</v>
      </c>
      <c r="E205" s="33" t="s">
        <v>4375</v>
      </c>
      <c r="J205" s="32">
        <f>0</f>
      </c>
      <c s="32">
        <f>0</f>
      </c>
      <c s="32">
        <f>0+L206+L210+L214+L218+L222+L226</f>
      </c>
      <c s="32">
        <f>0+M206+M210+M214+M218+M222+M226</f>
      </c>
    </row>
    <row r="206" spans="1:16" ht="12.75">
      <c r="A206" t="s">
        <v>50</v>
      </c>
      <c s="34" t="s">
        <v>304</v>
      </c>
      <c s="34" t="s">
        <v>4376</v>
      </c>
      <c s="35" t="s">
        <v>5</v>
      </c>
      <c s="6" t="s">
        <v>4377</v>
      </c>
      <c s="36" t="s">
        <v>244</v>
      </c>
      <c s="37">
        <v>32</v>
      </c>
      <c s="36">
        <v>0</v>
      </c>
      <c s="36">
        <f>ROUND(G206*H206,6)</f>
      </c>
      <c r="L206" s="38">
        <v>0</v>
      </c>
      <c s="32">
        <f>ROUND(ROUND(L206,2)*ROUND(G206,3),2)</f>
      </c>
      <c s="36" t="s">
        <v>55</v>
      </c>
      <c>
        <f>(M206*21)/100</f>
      </c>
      <c t="s">
        <v>28</v>
      </c>
    </row>
    <row r="207" spans="1:5" ht="12.75">
      <c r="A207" s="35" t="s">
        <v>56</v>
      </c>
      <c r="E207" s="39" t="s">
        <v>4377</v>
      </c>
    </row>
    <row r="208" spans="1:5" ht="12.75">
      <c r="A208" s="35" t="s">
        <v>57</v>
      </c>
      <c r="E208" s="40" t="s">
        <v>4378</v>
      </c>
    </row>
    <row r="209" spans="1:5" ht="51">
      <c r="A209" t="s">
        <v>59</v>
      </c>
      <c r="E209" s="39" t="s">
        <v>4296</v>
      </c>
    </row>
    <row r="210" spans="1:16" ht="12.75">
      <c r="A210" t="s">
        <v>50</v>
      </c>
      <c s="34" t="s">
        <v>309</v>
      </c>
      <c s="34" t="s">
        <v>4184</v>
      </c>
      <c s="35" t="s">
        <v>5</v>
      </c>
      <c s="6" t="s">
        <v>4185</v>
      </c>
      <c s="36" t="s">
        <v>244</v>
      </c>
      <c s="37">
        <v>2</v>
      </c>
      <c s="36">
        <v>0</v>
      </c>
      <c s="36">
        <f>ROUND(G210*H210,6)</f>
      </c>
      <c r="L210" s="38">
        <v>0</v>
      </c>
      <c s="32">
        <f>ROUND(ROUND(L210,2)*ROUND(G210,3),2)</f>
      </c>
      <c s="36" t="s">
        <v>55</v>
      </c>
      <c>
        <f>(M210*21)/100</f>
      </c>
      <c t="s">
        <v>28</v>
      </c>
    </row>
    <row r="211" spans="1:5" ht="12.75">
      <c r="A211" s="35" t="s">
        <v>56</v>
      </c>
      <c r="E211" s="39" t="s">
        <v>4185</v>
      </c>
    </row>
    <row r="212" spans="1:5" ht="12.75">
      <c r="A212" s="35" t="s">
        <v>57</v>
      </c>
      <c r="E212" s="40" t="s">
        <v>5</v>
      </c>
    </row>
    <row r="213" spans="1:5" ht="12.75">
      <c r="A213" t="s">
        <v>59</v>
      </c>
      <c r="E213" s="39" t="s">
        <v>5</v>
      </c>
    </row>
    <row r="214" spans="1:16" ht="12.75">
      <c r="A214" t="s">
        <v>50</v>
      </c>
      <c s="34" t="s">
        <v>511</v>
      </c>
      <c s="34" t="s">
        <v>3806</v>
      </c>
      <c s="35" t="s">
        <v>5</v>
      </c>
      <c s="6" t="s">
        <v>3807</v>
      </c>
      <c s="36" t="s">
        <v>244</v>
      </c>
      <c s="37">
        <v>50</v>
      </c>
      <c s="36">
        <v>0</v>
      </c>
      <c s="36">
        <f>ROUND(G214*H214,6)</f>
      </c>
      <c r="L214" s="38">
        <v>0</v>
      </c>
      <c s="32">
        <f>ROUND(ROUND(L214,2)*ROUND(G214,3),2)</f>
      </c>
      <c s="36" t="s">
        <v>55</v>
      </c>
      <c>
        <f>(M214*21)/100</f>
      </c>
      <c t="s">
        <v>28</v>
      </c>
    </row>
    <row r="215" spans="1:5" ht="12.75">
      <c r="A215" s="35" t="s">
        <v>56</v>
      </c>
      <c r="E215" s="39" t="s">
        <v>3807</v>
      </c>
    </row>
    <row r="216" spans="1:5" ht="12.75">
      <c r="A216" s="35" t="s">
        <v>57</v>
      </c>
      <c r="E216" s="40" t="s">
        <v>5</v>
      </c>
    </row>
    <row r="217" spans="1:5" ht="12.75">
      <c r="A217" t="s">
        <v>59</v>
      </c>
      <c r="E217" s="39" t="s">
        <v>5</v>
      </c>
    </row>
    <row r="218" spans="1:16" ht="12.75">
      <c r="A218" t="s">
        <v>50</v>
      </c>
      <c s="34" t="s">
        <v>516</v>
      </c>
      <c s="34" t="s">
        <v>3808</v>
      </c>
      <c s="35" t="s">
        <v>5</v>
      </c>
      <c s="6" t="s">
        <v>3809</v>
      </c>
      <c s="36" t="s">
        <v>244</v>
      </c>
      <c s="37">
        <v>15</v>
      </c>
      <c s="36">
        <v>0</v>
      </c>
      <c s="36">
        <f>ROUND(G218*H218,6)</f>
      </c>
      <c r="L218" s="38">
        <v>0</v>
      </c>
      <c s="32">
        <f>ROUND(ROUND(L218,2)*ROUND(G218,3),2)</f>
      </c>
      <c s="36" t="s">
        <v>55</v>
      </c>
      <c>
        <f>(M218*21)/100</f>
      </c>
      <c t="s">
        <v>28</v>
      </c>
    </row>
    <row r="219" spans="1:5" ht="12.75">
      <c r="A219" s="35" t="s">
        <v>56</v>
      </c>
      <c r="E219" s="39" t="s">
        <v>3809</v>
      </c>
    </row>
    <row r="220" spans="1:5" ht="12.75">
      <c r="A220" s="35" t="s">
        <v>57</v>
      </c>
      <c r="E220" s="40" t="s">
        <v>5</v>
      </c>
    </row>
    <row r="221" spans="1:5" ht="12.75">
      <c r="A221" t="s">
        <v>59</v>
      </c>
      <c r="E221" s="39" t="s">
        <v>5</v>
      </c>
    </row>
    <row r="222" spans="1:16" ht="12.75">
      <c r="A222" t="s">
        <v>50</v>
      </c>
      <c s="34" t="s">
        <v>520</v>
      </c>
      <c s="34" t="s">
        <v>4379</v>
      </c>
      <c s="35" t="s">
        <v>5</v>
      </c>
      <c s="6" t="s">
        <v>4380</v>
      </c>
      <c s="36" t="s">
        <v>244</v>
      </c>
      <c s="37">
        <v>2</v>
      </c>
      <c s="36">
        <v>0</v>
      </c>
      <c s="36">
        <f>ROUND(G222*H222,6)</f>
      </c>
      <c r="L222" s="38">
        <v>0</v>
      </c>
      <c s="32">
        <f>ROUND(ROUND(L222,2)*ROUND(G222,3),2)</f>
      </c>
      <c s="36" t="s">
        <v>55</v>
      </c>
      <c>
        <f>(M222*21)/100</f>
      </c>
      <c t="s">
        <v>28</v>
      </c>
    </row>
    <row r="223" spans="1:5" ht="12.75">
      <c r="A223" s="35" t="s">
        <v>56</v>
      </c>
      <c r="E223" s="39" t="s">
        <v>4380</v>
      </c>
    </row>
    <row r="224" spans="1:5" ht="12.75">
      <c r="A224" s="35" t="s">
        <v>57</v>
      </c>
      <c r="E224" s="40" t="s">
        <v>5</v>
      </c>
    </row>
    <row r="225" spans="1:5" ht="12.75">
      <c r="A225" t="s">
        <v>59</v>
      </c>
      <c r="E225" s="39" t="s">
        <v>5</v>
      </c>
    </row>
    <row r="226" spans="1:16" ht="12.75">
      <c r="A226" t="s">
        <v>50</v>
      </c>
      <c s="34" t="s">
        <v>524</v>
      </c>
      <c s="34" t="s">
        <v>4381</v>
      </c>
      <c s="35" t="s">
        <v>5</v>
      </c>
      <c s="6" t="s">
        <v>4382</v>
      </c>
      <c s="36" t="s">
        <v>244</v>
      </c>
      <c s="37">
        <v>1</v>
      </c>
      <c s="36">
        <v>0</v>
      </c>
      <c s="36">
        <f>ROUND(G226*H226,6)</f>
      </c>
      <c r="L226" s="38">
        <v>0</v>
      </c>
      <c s="32">
        <f>ROUND(ROUND(L226,2)*ROUND(G226,3),2)</f>
      </c>
      <c s="36" t="s">
        <v>55</v>
      </c>
      <c>
        <f>(M226*21)/100</f>
      </c>
      <c t="s">
        <v>28</v>
      </c>
    </row>
    <row r="227" spans="1:5" ht="12.75">
      <c r="A227" s="35" t="s">
        <v>56</v>
      </c>
      <c r="E227" s="39" t="s">
        <v>4382</v>
      </c>
    </row>
    <row r="228" spans="1:5" ht="12.75">
      <c r="A228" s="35" t="s">
        <v>57</v>
      </c>
      <c r="E228" s="40" t="s">
        <v>5</v>
      </c>
    </row>
    <row r="229" spans="1:5" ht="12.75">
      <c r="A229" t="s">
        <v>59</v>
      </c>
      <c r="E229" s="39" t="s">
        <v>5</v>
      </c>
    </row>
    <row r="230" spans="1:13" ht="12.75">
      <c r="A230" t="s">
        <v>47</v>
      </c>
      <c r="C230" s="31" t="s">
        <v>2957</v>
      </c>
      <c r="E230" s="33" t="s">
        <v>4383</v>
      </c>
      <c r="J230" s="32">
        <f>0</f>
      </c>
      <c s="32">
        <f>0</f>
      </c>
      <c s="32">
        <f>0+L231+L235+L239+L243</f>
      </c>
      <c s="32">
        <f>0+M231+M235+M239+M243</f>
      </c>
    </row>
    <row r="231" spans="1:16" ht="25.5">
      <c r="A231" t="s">
        <v>50</v>
      </c>
      <c s="34" t="s">
        <v>526</v>
      </c>
      <c s="34" t="s">
        <v>4013</v>
      </c>
      <c s="35" t="s">
        <v>5</v>
      </c>
      <c s="6" t="s">
        <v>4014</v>
      </c>
      <c s="36" t="s">
        <v>147</v>
      </c>
      <c s="37">
        <v>60</v>
      </c>
      <c s="36">
        <v>0</v>
      </c>
      <c s="36">
        <f>ROUND(G231*H231,6)</f>
      </c>
      <c r="L231" s="38">
        <v>0</v>
      </c>
      <c s="32">
        <f>ROUND(ROUND(L231,2)*ROUND(G231,3),2)</f>
      </c>
      <c s="36" t="s">
        <v>55</v>
      </c>
      <c>
        <f>(M231*21)/100</f>
      </c>
      <c t="s">
        <v>28</v>
      </c>
    </row>
    <row r="232" spans="1:5" ht="25.5">
      <c r="A232" s="35" t="s">
        <v>56</v>
      </c>
      <c r="E232" s="39" t="s">
        <v>4014</v>
      </c>
    </row>
    <row r="233" spans="1:5" ht="12.75">
      <c r="A233" s="35" t="s">
        <v>57</v>
      </c>
      <c r="E233" s="40" t="s">
        <v>5</v>
      </c>
    </row>
    <row r="234" spans="1:5" ht="12.75">
      <c r="A234" t="s">
        <v>59</v>
      </c>
      <c r="E234" s="39" t="s">
        <v>5</v>
      </c>
    </row>
    <row r="235" spans="1:16" ht="12.75">
      <c r="A235" t="s">
        <v>50</v>
      </c>
      <c s="34" t="s">
        <v>531</v>
      </c>
      <c s="34" t="s">
        <v>4384</v>
      </c>
      <c s="35" t="s">
        <v>5</v>
      </c>
      <c s="6" t="s">
        <v>4385</v>
      </c>
      <c s="36" t="s">
        <v>147</v>
      </c>
      <c s="37">
        <v>4</v>
      </c>
      <c s="36">
        <v>0</v>
      </c>
      <c s="36">
        <f>ROUND(G235*H235,6)</f>
      </c>
      <c r="L235" s="38">
        <v>0</v>
      </c>
      <c s="32">
        <f>ROUND(ROUND(L235,2)*ROUND(G235,3),2)</f>
      </c>
      <c s="36" t="s">
        <v>55</v>
      </c>
      <c>
        <f>(M235*21)/100</f>
      </c>
      <c t="s">
        <v>28</v>
      </c>
    </row>
    <row r="236" spans="1:5" ht="12.75">
      <c r="A236" s="35" t="s">
        <v>56</v>
      </c>
      <c r="E236" s="39" t="s">
        <v>4385</v>
      </c>
    </row>
    <row r="237" spans="1:5" ht="12.75">
      <c r="A237" s="35" t="s">
        <v>57</v>
      </c>
      <c r="E237" s="40" t="s">
        <v>5</v>
      </c>
    </row>
    <row r="238" spans="1:5" ht="12.75">
      <c r="A238" t="s">
        <v>59</v>
      </c>
      <c r="E238" s="39" t="s">
        <v>5</v>
      </c>
    </row>
    <row r="239" spans="1:16" ht="25.5">
      <c r="A239" t="s">
        <v>50</v>
      </c>
      <c s="34" t="s">
        <v>535</v>
      </c>
      <c s="34" t="s">
        <v>4015</v>
      </c>
      <c s="35" t="s">
        <v>5</v>
      </c>
      <c s="6" t="s">
        <v>4016</v>
      </c>
      <c s="36" t="s">
        <v>147</v>
      </c>
      <c s="37">
        <v>505</v>
      </c>
      <c s="36">
        <v>0</v>
      </c>
      <c s="36">
        <f>ROUND(G239*H239,6)</f>
      </c>
      <c r="L239" s="38">
        <v>0</v>
      </c>
      <c s="32">
        <f>ROUND(ROUND(L239,2)*ROUND(G239,3),2)</f>
      </c>
      <c s="36" t="s">
        <v>55</v>
      </c>
      <c>
        <f>(M239*21)/100</f>
      </c>
      <c t="s">
        <v>28</v>
      </c>
    </row>
    <row r="240" spans="1:5" ht="25.5">
      <c r="A240" s="35" t="s">
        <v>56</v>
      </c>
      <c r="E240" s="39" t="s">
        <v>4016</v>
      </c>
    </row>
    <row r="241" spans="1:5" ht="12.75">
      <c r="A241" s="35" t="s">
        <v>57</v>
      </c>
      <c r="E241" s="40" t="s">
        <v>4386</v>
      </c>
    </row>
    <row r="242" spans="1:5" ht="12.75">
      <c r="A242" t="s">
        <v>59</v>
      </c>
      <c r="E242" s="39" t="s">
        <v>5</v>
      </c>
    </row>
    <row r="243" spans="1:16" ht="12.75">
      <c r="A243" t="s">
        <v>50</v>
      </c>
      <c s="34" t="s">
        <v>539</v>
      </c>
      <c s="34" t="s">
        <v>4022</v>
      </c>
      <c s="35" t="s">
        <v>5</v>
      </c>
      <c s="6" t="s">
        <v>4023</v>
      </c>
      <c s="36" t="s">
        <v>147</v>
      </c>
      <c s="37">
        <v>15</v>
      </c>
      <c s="36">
        <v>0</v>
      </c>
      <c s="36">
        <f>ROUND(G243*H243,6)</f>
      </c>
      <c r="L243" s="38">
        <v>0</v>
      </c>
      <c s="32">
        <f>ROUND(ROUND(L243,2)*ROUND(G243,3),2)</f>
      </c>
      <c s="36" t="s">
        <v>55</v>
      </c>
      <c>
        <f>(M243*21)/100</f>
      </c>
      <c t="s">
        <v>28</v>
      </c>
    </row>
    <row r="244" spans="1:5" ht="12.75">
      <c r="A244" s="35" t="s">
        <v>56</v>
      </c>
      <c r="E244" s="39" t="s">
        <v>4023</v>
      </c>
    </row>
    <row r="245" spans="1:5" ht="12.75">
      <c r="A245" s="35" t="s">
        <v>57</v>
      </c>
      <c r="E245" s="40" t="s">
        <v>5</v>
      </c>
    </row>
    <row r="246" spans="1:5" ht="12.75">
      <c r="A246" t="s">
        <v>59</v>
      </c>
      <c r="E2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COUNTIFS(L8:L295,"=0",A8:A295,"P")+COUNTIFS(L8:L295,"",A8:A295,"P")+SUM(Q8:Q295)</f>
      </c>
    </row>
    <row r="8" spans="1:13" ht="12.75">
      <c r="A8" t="s">
        <v>45</v>
      </c>
      <c r="C8" s="28" t="s">
        <v>4389</v>
      </c>
      <c r="E8" s="30" t="s">
        <v>4388</v>
      </c>
      <c r="J8" s="29">
        <f>0+J9+J46+J127+J136+J221+J250+J259+J276+J285+J290</f>
      </c>
      <c s="29">
        <f>0+K9+K46+K127+K136+K221+K250+K259+K276+K285+K290</f>
      </c>
      <c s="29">
        <f>0+L9+L46+L127+L136+L221+L250+L259+L276+L285+L290</f>
      </c>
      <c s="29">
        <f>0+M9+M46+M127+M136+M221+M250+M259+M276+M285+M290</f>
      </c>
    </row>
    <row r="9" spans="1:13" ht="12.75">
      <c r="A9" t="s">
        <v>47</v>
      </c>
      <c r="C9" s="31" t="s">
        <v>96</v>
      </c>
      <c r="E9" s="33" t="s">
        <v>415</v>
      </c>
      <c r="J9" s="32">
        <f>0</f>
      </c>
      <c s="32">
        <f>0</f>
      </c>
      <c s="32">
        <f>0+L10+L14+L18+L22+L26+L30+L34+L38+L42</f>
      </c>
      <c s="32">
        <f>0+M10+M14+M18+M22+M26+M30+M34+M38+M42</f>
      </c>
    </row>
    <row r="10" spans="1:16" ht="25.5">
      <c r="A10" t="s">
        <v>50</v>
      </c>
      <c s="34" t="s">
        <v>96</v>
      </c>
      <c s="34" t="s">
        <v>4390</v>
      </c>
      <c s="35" t="s">
        <v>5</v>
      </c>
      <c s="6" t="s">
        <v>4391</v>
      </c>
      <c s="36" t="s">
        <v>116</v>
      </c>
      <c s="37">
        <v>0.8</v>
      </c>
      <c s="36">
        <v>0</v>
      </c>
      <c s="36">
        <f>ROUND(G10*H10,6)</f>
      </c>
      <c r="L10" s="38">
        <v>0</v>
      </c>
      <c s="32">
        <f>ROUND(ROUND(L10,2)*ROUND(G10,3),2)</f>
      </c>
      <c s="36" t="s">
        <v>55</v>
      </c>
      <c>
        <f>(M10*21)/100</f>
      </c>
      <c t="s">
        <v>28</v>
      </c>
    </row>
    <row r="11" spans="1:5" ht="25.5">
      <c r="A11" s="35" t="s">
        <v>56</v>
      </c>
      <c r="E11" s="39" t="s">
        <v>4392</v>
      </c>
    </row>
    <row r="12" spans="1:5" ht="25.5">
      <c r="A12" s="35" t="s">
        <v>57</v>
      </c>
      <c r="E12" s="40" t="s">
        <v>4393</v>
      </c>
    </row>
    <row r="13" spans="1:5" ht="12.75">
      <c r="A13" t="s">
        <v>59</v>
      </c>
      <c r="E13" s="39" t="s">
        <v>5</v>
      </c>
    </row>
    <row r="14" spans="1:16" ht="38.25">
      <c r="A14" t="s">
        <v>50</v>
      </c>
      <c s="34" t="s">
        <v>28</v>
      </c>
      <c s="34" t="s">
        <v>4394</v>
      </c>
      <c s="35" t="s">
        <v>5</v>
      </c>
      <c s="6" t="s">
        <v>432</v>
      </c>
      <c s="36" t="s">
        <v>116</v>
      </c>
      <c s="37">
        <v>0.8</v>
      </c>
      <c s="36">
        <v>0</v>
      </c>
      <c s="36">
        <f>ROUND(G14*H14,6)</f>
      </c>
      <c r="L14" s="38">
        <v>0</v>
      </c>
      <c s="32">
        <f>ROUND(ROUND(L14,2)*ROUND(G14,3),2)</f>
      </c>
      <c s="36" t="s">
        <v>307</v>
      </c>
      <c>
        <f>(M14*21)/100</f>
      </c>
      <c t="s">
        <v>28</v>
      </c>
    </row>
    <row r="15" spans="1:5" ht="38.25">
      <c r="A15" s="35" t="s">
        <v>56</v>
      </c>
      <c r="E15" s="39" t="s">
        <v>4395</v>
      </c>
    </row>
    <row r="16" spans="1:5" ht="12.75">
      <c r="A16" s="35" t="s">
        <v>57</v>
      </c>
      <c r="E16" s="40" t="s">
        <v>5</v>
      </c>
    </row>
    <row r="17" spans="1:5" ht="12.75">
      <c r="A17" t="s">
        <v>59</v>
      </c>
      <c r="E17" s="39" t="s">
        <v>5</v>
      </c>
    </row>
    <row r="18" spans="1:16" ht="25.5">
      <c r="A18" t="s">
        <v>50</v>
      </c>
      <c s="34" t="s">
        <v>26</v>
      </c>
      <c s="34" t="s">
        <v>4396</v>
      </c>
      <c s="35" t="s">
        <v>5</v>
      </c>
      <c s="6" t="s">
        <v>4397</v>
      </c>
      <c s="36" t="s">
        <v>116</v>
      </c>
      <c s="37">
        <v>0.24</v>
      </c>
      <c s="36">
        <v>0</v>
      </c>
      <c s="36">
        <f>ROUND(G18*H18,6)</f>
      </c>
      <c r="L18" s="38">
        <v>0</v>
      </c>
      <c s="32">
        <f>ROUND(ROUND(L18,2)*ROUND(G18,3),2)</f>
      </c>
      <c s="36" t="s">
        <v>307</v>
      </c>
      <c>
        <f>(M18*21)/100</f>
      </c>
      <c t="s">
        <v>28</v>
      </c>
    </row>
    <row r="19" spans="1:5" ht="25.5">
      <c r="A19" s="35" t="s">
        <v>56</v>
      </c>
      <c r="E19" s="39" t="s">
        <v>4397</v>
      </c>
    </row>
    <row r="20" spans="1:5" ht="25.5">
      <c r="A20" s="35" t="s">
        <v>57</v>
      </c>
      <c r="E20" s="40" t="s">
        <v>4398</v>
      </c>
    </row>
    <row r="21" spans="1:5" ht="12.75">
      <c r="A21" t="s">
        <v>59</v>
      </c>
      <c r="E21" s="39" t="s">
        <v>5</v>
      </c>
    </row>
    <row r="22" spans="1:16" ht="25.5">
      <c r="A22" t="s">
        <v>50</v>
      </c>
      <c s="34" t="s">
        <v>66</v>
      </c>
      <c s="34" t="s">
        <v>4399</v>
      </c>
      <c s="35" t="s">
        <v>5</v>
      </c>
      <c s="6" t="s">
        <v>4400</v>
      </c>
      <c s="36" t="s">
        <v>116</v>
      </c>
      <c s="37">
        <v>0.24</v>
      </c>
      <c s="36">
        <v>0</v>
      </c>
      <c s="36">
        <f>ROUND(G22*H22,6)</f>
      </c>
      <c r="L22" s="38">
        <v>0</v>
      </c>
      <c s="32">
        <f>ROUND(ROUND(L22,2)*ROUND(G22,3),2)</f>
      </c>
      <c s="36" t="s">
        <v>307</v>
      </c>
      <c>
        <f>(M22*21)/100</f>
      </c>
      <c t="s">
        <v>28</v>
      </c>
    </row>
    <row r="23" spans="1:5" ht="25.5">
      <c r="A23" s="35" t="s">
        <v>56</v>
      </c>
      <c r="E23" s="39" t="s">
        <v>4400</v>
      </c>
    </row>
    <row r="24" spans="1:5" ht="12.75">
      <c r="A24" s="35" t="s">
        <v>57</v>
      </c>
      <c r="E24" s="40" t="s">
        <v>5</v>
      </c>
    </row>
    <row r="25" spans="1:5" ht="12.75">
      <c r="A25" t="s">
        <v>59</v>
      </c>
      <c r="E25" s="39" t="s">
        <v>5</v>
      </c>
    </row>
    <row r="26" spans="1:16" ht="25.5">
      <c r="A26" t="s">
        <v>50</v>
      </c>
      <c s="34" t="s">
        <v>72</v>
      </c>
      <c s="34" t="s">
        <v>87</v>
      </c>
      <c s="35" t="s">
        <v>88</v>
      </c>
      <c s="6" t="s">
        <v>451</v>
      </c>
      <c s="36" t="s">
        <v>54</v>
      </c>
      <c s="37">
        <v>0.36</v>
      </c>
      <c s="36">
        <v>0</v>
      </c>
      <c s="36">
        <f>ROUND(G26*H26,6)</f>
      </c>
      <c r="L26" s="38">
        <v>0</v>
      </c>
      <c s="32">
        <f>ROUND(ROUND(L26,2)*ROUND(G26,3),2)</f>
      </c>
      <c s="36" t="s">
        <v>55</v>
      </c>
      <c>
        <f>(M26*21)/100</f>
      </c>
      <c t="s">
        <v>28</v>
      </c>
    </row>
    <row r="27" spans="1:5" ht="25.5">
      <c r="A27" s="35" t="s">
        <v>56</v>
      </c>
      <c r="E27" s="39" t="s">
        <v>451</v>
      </c>
    </row>
    <row r="28" spans="1:5" ht="12.75">
      <c r="A28" s="35" t="s">
        <v>57</v>
      </c>
      <c r="E28" s="40" t="s">
        <v>5</v>
      </c>
    </row>
    <row r="29" spans="1:5" ht="140.25">
      <c r="A29" t="s">
        <v>59</v>
      </c>
      <c r="E29" s="39" t="s">
        <v>453</v>
      </c>
    </row>
    <row r="30" spans="1:16" ht="25.5">
      <c r="A30" t="s">
        <v>50</v>
      </c>
      <c s="34" t="s">
        <v>27</v>
      </c>
      <c s="34" t="s">
        <v>4401</v>
      </c>
      <c s="35" t="s">
        <v>5</v>
      </c>
      <c s="6" t="s">
        <v>446</v>
      </c>
      <c s="36" t="s">
        <v>116</v>
      </c>
      <c s="37">
        <v>0.24</v>
      </c>
      <c s="36">
        <v>0</v>
      </c>
      <c s="36">
        <f>ROUND(G30*H30,6)</f>
      </c>
      <c r="L30" s="38">
        <v>0</v>
      </c>
      <c s="32">
        <f>ROUND(ROUND(L30,2)*ROUND(G30,3),2)</f>
      </c>
      <c s="36" t="s">
        <v>307</v>
      </c>
      <c>
        <f>(M30*21)/100</f>
      </c>
      <c t="s">
        <v>28</v>
      </c>
    </row>
    <row r="31" spans="1:5" ht="25.5">
      <c r="A31" s="35" t="s">
        <v>56</v>
      </c>
      <c r="E31" s="39" t="s">
        <v>446</v>
      </c>
    </row>
    <row r="32" spans="1:5" ht="25.5">
      <c r="A32" s="35" t="s">
        <v>57</v>
      </c>
      <c r="E32" s="40" t="s">
        <v>4398</v>
      </c>
    </row>
    <row r="33" spans="1:5" ht="12.75">
      <c r="A33" t="s">
        <v>59</v>
      </c>
      <c r="E33" s="39" t="s">
        <v>5</v>
      </c>
    </row>
    <row r="34" spans="1:16" ht="25.5">
      <c r="A34" t="s">
        <v>50</v>
      </c>
      <c s="34" t="s">
        <v>81</v>
      </c>
      <c s="34" t="s">
        <v>4402</v>
      </c>
      <c s="35" t="s">
        <v>5</v>
      </c>
      <c s="6" t="s">
        <v>4403</v>
      </c>
      <c s="36" t="s">
        <v>116</v>
      </c>
      <c s="37">
        <v>0.24</v>
      </c>
      <c s="36">
        <v>0</v>
      </c>
      <c s="36">
        <f>ROUND(G34*H34,6)</f>
      </c>
      <c r="L34" s="38">
        <v>0</v>
      </c>
      <c s="32">
        <f>ROUND(ROUND(L34,2)*ROUND(G34,3),2)</f>
      </c>
      <c s="36" t="s">
        <v>307</v>
      </c>
      <c>
        <f>(M34*21)/100</f>
      </c>
      <c t="s">
        <v>28</v>
      </c>
    </row>
    <row r="35" spans="1:5" ht="38.25">
      <c r="A35" s="35" t="s">
        <v>56</v>
      </c>
      <c r="E35" s="39" t="s">
        <v>4404</v>
      </c>
    </row>
    <row r="36" spans="1:5" ht="25.5">
      <c r="A36" s="35" t="s">
        <v>57</v>
      </c>
      <c r="E36" s="40" t="s">
        <v>4398</v>
      </c>
    </row>
    <row r="37" spans="1:5" ht="12.75">
      <c r="A37" t="s">
        <v>59</v>
      </c>
      <c r="E37" s="39" t="s">
        <v>5</v>
      </c>
    </row>
    <row r="38" spans="1:16" ht="12.75">
      <c r="A38" t="s">
        <v>50</v>
      </c>
      <c s="34" t="s">
        <v>86</v>
      </c>
      <c s="34" t="s">
        <v>4405</v>
      </c>
      <c s="35" t="s">
        <v>5</v>
      </c>
      <c s="6" t="s">
        <v>4406</v>
      </c>
      <c s="36" t="s">
        <v>54</v>
      </c>
      <c s="37">
        <v>0.528</v>
      </c>
      <c s="36">
        <v>1</v>
      </c>
      <c s="36">
        <f>ROUND(G38*H38,6)</f>
      </c>
      <c r="L38" s="38">
        <v>0</v>
      </c>
      <c s="32">
        <f>ROUND(ROUND(L38,2)*ROUND(G38,3),2)</f>
      </c>
      <c s="36" t="s">
        <v>307</v>
      </c>
      <c>
        <f>(M38*21)/100</f>
      </c>
      <c t="s">
        <v>28</v>
      </c>
    </row>
    <row r="39" spans="1:5" ht="12.75">
      <c r="A39" s="35" t="s">
        <v>56</v>
      </c>
      <c r="E39" s="39" t="s">
        <v>4406</v>
      </c>
    </row>
    <row r="40" spans="1:5" ht="25.5">
      <c r="A40" s="35" t="s">
        <v>57</v>
      </c>
      <c r="E40" s="40" t="s">
        <v>4407</v>
      </c>
    </row>
    <row r="41" spans="1:5" ht="12.75">
      <c r="A41" t="s">
        <v>59</v>
      </c>
      <c r="E41" s="39" t="s">
        <v>5</v>
      </c>
    </row>
    <row r="42" spans="1:16" ht="25.5">
      <c r="A42" t="s">
        <v>50</v>
      </c>
      <c s="34" t="s">
        <v>149</v>
      </c>
      <c s="34" t="s">
        <v>4408</v>
      </c>
      <c s="35" t="s">
        <v>5</v>
      </c>
      <c s="6" t="s">
        <v>4409</v>
      </c>
      <c s="36" t="s">
        <v>126</v>
      </c>
      <c s="37">
        <v>0.8</v>
      </c>
      <c s="36">
        <v>0</v>
      </c>
      <c s="36">
        <f>ROUND(G42*H42,6)</f>
      </c>
      <c r="L42" s="38">
        <v>0</v>
      </c>
      <c s="32">
        <f>ROUND(ROUND(L42,2)*ROUND(G42,3),2)</f>
      </c>
      <c s="36" t="s">
        <v>307</v>
      </c>
      <c>
        <f>(M42*21)/100</f>
      </c>
      <c t="s">
        <v>28</v>
      </c>
    </row>
    <row r="43" spans="1:5" ht="25.5">
      <c r="A43" s="35" t="s">
        <v>56</v>
      </c>
      <c r="E43" s="39" t="s">
        <v>4409</v>
      </c>
    </row>
    <row r="44" spans="1:5" ht="25.5">
      <c r="A44" s="35" t="s">
        <v>57</v>
      </c>
      <c r="E44" s="40" t="s">
        <v>4410</v>
      </c>
    </row>
    <row r="45" spans="1:5" ht="12.75">
      <c r="A45" t="s">
        <v>59</v>
      </c>
      <c r="E45" s="39" t="s">
        <v>5</v>
      </c>
    </row>
    <row r="46" spans="1:13" ht="12.75">
      <c r="A46" t="s">
        <v>47</v>
      </c>
      <c r="C46" s="31" t="s">
        <v>4411</v>
      </c>
      <c r="E46" s="33" t="s">
        <v>4412</v>
      </c>
      <c r="J46" s="32">
        <f>0</f>
      </c>
      <c s="32">
        <f>0</f>
      </c>
      <c s="32">
        <f>0+L47+L51+L55+L59+L63+L67+L71+L75+L79+L83+L87+L91+L95+L99+L103+L107+L111+L115+L119+L123</f>
      </c>
      <c s="32">
        <f>0+M47+M51+M55+M59+M63+M67+M71+M75+M79+M83+M87+M91+M95+M99+M103+M107+M111+M115+M119+M123</f>
      </c>
    </row>
    <row r="47" spans="1:16" ht="12.75">
      <c r="A47" t="s">
        <v>50</v>
      </c>
      <c s="34" t="s">
        <v>576</v>
      </c>
      <c s="34" t="s">
        <v>4413</v>
      </c>
      <c s="35" t="s">
        <v>5</v>
      </c>
      <c s="6" t="s">
        <v>4414</v>
      </c>
      <c s="36" t="s">
        <v>162</v>
      </c>
      <c s="37">
        <v>4</v>
      </c>
      <c s="36">
        <v>0</v>
      </c>
      <c s="36">
        <f>ROUND(G47*H47,6)</f>
      </c>
      <c r="L47" s="38">
        <v>0</v>
      </c>
      <c s="32">
        <f>ROUND(ROUND(L47,2)*ROUND(G47,3),2)</f>
      </c>
      <c s="36" t="s">
        <v>307</v>
      </c>
      <c>
        <f>(M47*21)/100</f>
      </c>
      <c t="s">
        <v>28</v>
      </c>
    </row>
    <row r="48" spans="1:5" ht="12.75">
      <c r="A48" s="35" t="s">
        <v>56</v>
      </c>
      <c r="E48" s="39" t="s">
        <v>4414</v>
      </c>
    </row>
    <row r="49" spans="1:5" ht="12.75">
      <c r="A49" s="35" t="s">
        <v>57</v>
      </c>
      <c r="E49" s="40" t="s">
        <v>5</v>
      </c>
    </row>
    <row r="50" spans="1:5" ht="12.75">
      <c r="A50" t="s">
        <v>59</v>
      </c>
      <c r="E50" s="39" t="s">
        <v>5</v>
      </c>
    </row>
    <row r="51" spans="1:16" ht="12.75">
      <c r="A51" t="s">
        <v>50</v>
      </c>
      <c s="34" t="s">
        <v>579</v>
      </c>
      <c s="34" t="s">
        <v>4415</v>
      </c>
      <c s="35" t="s">
        <v>5</v>
      </c>
      <c s="6" t="s">
        <v>4416</v>
      </c>
      <c s="36" t="s">
        <v>162</v>
      </c>
      <c s="37">
        <v>4</v>
      </c>
      <c s="36">
        <v>0.0037</v>
      </c>
      <c s="36">
        <f>ROUND(G51*H51,6)</f>
      </c>
      <c r="L51" s="38">
        <v>0</v>
      </c>
      <c s="32">
        <f>ROUND(ROUND(L51,2)*ROUND(G51,3),2)</f>
      </c>
      <c s="36" t="s">
        <v>307</v>
      </c>
      <c>
        <f>(M51*21)/100</f>
      </c>
      <c t="s">
        <v>28</v>
      </c>
    </row>
    <row r="52" spans="1:5" ht="12.75">
      <c r="A52" s="35" t="s">
        <v>56</v>
      </c>
      <c r="E52" s="39" t="s">
        <v>4416</v>
      </c>
    </row>
    <row r="53" spans="1:5" ht="12.75">
      <c r="A53" s="35" t="s">
        <v>57</v>
      </c>
      <c r="E53" s="40" t="s">
        <v>5</v>
      </c>
    </row>
    <row r="54" spans="1:5" ht="12.75">
      <c r="A54" t="s">
        <v>59</v>
      </c>
      <c r="E54" s="39" t="s">
        <v>5</v>
      </c>
    </row>
    <row r="55" spans="1:16" ht="12.75">
      <c r="A55" t="s">
        <v>50</v>
      </c>
      <c s="34" t="s">
        <v>582</v>
      </c>
      <c s="34" t="s">
        <v>4417</v>
      </c>
      <c s="35" t="s">
        <v>5</v>
      </c>
      <c s="6" t="s">
        <v>4418</v>
      </c>
      <c s="36" t="s">
        <v>162</v>
      </c>
      <c s="37">
        <v>1</v>
      </c>
      <c s="36">
        <v>3E-05</v>
      </c>
      <c s="36">
        <f>ROUND(G55*H55,6)</f>
      </c>
      <c r="L55" s="38">
        <v>0</v>
      </c>
      <c s="32">
        <f>ROUND(ROUND(L55,2)*ROUND(G55,3),2)</f>
      </c>
      <c s="36" t="s">
        <v>307</v>
      </c>
      <c>
        <f>(M55*21)/100</f>
      </c>
      <c t="s">
        <v>28</v>
      </c>
    </row>
    <row r="56" spans="1:5" ht="12.75">
      <c r="A56" s="35" t="s">
        <v>56</v>
      </c>
      <c r="E56" s="39" t="s">
        <v>4418</v>
      </c>
    </row>
    <row r="57" spans="1:5" ht="12.75">
      <c r="A57" s="35" t="s">
        <v>57</v>
      </c>
      <c r="E57" s="40" t="s">
        <v>5</v>
      </c>
    </row>
    <row r="58" spans="1:5" ht="12.75">
      <c r="A58" t="s">
        <v>59</v>
      </c>
      <c r="E58" s="39" t="s">
        <v>5</v>
      </c>
    </row>
    <row r="59" spans="1:16" ht="12.75">
      <c r="A59" t="s">
        <v>50</v>
      </c>
      <c s="34" t="s">
        <v>585</v>
      </c>
      <c s="34" t="s">
        <v>4419</v>
      </c>
      <c s="35" t="s">
        <v>5</v>
      </c>
      <c s="6" t="s">
        <v>4420</v>
      </c>
      <c s="36" t="s">
        <v>244</v>
      </c>
      <c s="37">
        <v>1</v>
      </c>
      <c s="36">
        <v>0</v>
      </c>
      <c s="36">
        <f>ROUND(G59*H59,6)</f>
      </c>
      <c r="L59" s="38">
        <v>0</v>
      </c>
      <c s="32">
        <f>ROUND(ROUND(L59,2)*ROUND(G59,3),2)</f>
      </c>
      <c s="36" t="s">
        <v>55</v>
      </c>
      <c>
        <f>(M59*21)/100</f>
      </c>
      <c t="s">
        <v>28</v>
      </c>
    </row>
    <row r="60" spans="1:5" ht="12.75">
      <c r="A60" s="35" t="s">
        <v>56</v>
      </c>
      <c r="E60" s="39" t="s">
        <v>4420</v>
      </c>
    </row>
    <row r="61" spans="1:5" ht="12.75">
      <c r="A61" s="35" t="s">
        <v>57</v>
      </c>
      <c r="E61" s="40" t="s">
        <v>5</v>
      </c>
    </row>
    <row r="62" spans="1:5" ht="12.75">
      <c r="A62" t="s">
        <v>59</v>
      </c>
      <c r="E62" s="39" t="s">
        <v>5</v>
      </c>
    </row>
    <row r="63" spans="1:16" ht="12.75">
      <c r="A63" t="s">
        <v>50</v>
      </c>
      <c s="34" t="s">
        <v>588</v>
      </c>
      <c s="34" t="s">
        <v>4421</v>
      </c>
      <c s="35" t="s">
        <v>5</v>
      </c>
      <c s="6" t="s">
        <v>4422</v>
      </c>
      <c s="36" t="s">
        <v>162</v>
      </c>
      <c s="37">
        <v>4</v>
      </c>
      <c s="36">
        <v>2.7E-05</v>
      </c>
      <c s="36">
        <f>ROUND(G63*H63,6)</f>
      </c>
      <c r="L63" s="38">
        <v>0</v>
      </c>
      <c s="32">
        <f>ROUND(ROUND(L63,2)*ROUND(G63,3),2)</f>
      </c>
      <c s="36" t="s">
        <v>307</v>
      </c>
      <c>
        <f>(M63*21)/100</f>
      </c>
      <c t="s">
        <v>28</v>
      </c>
    </row>
    <row r="64" spans="1:5" ht="12.75">
      <c r="A64" s="35" t="s">
        <v>56</v>
      </c>
      <c r="E64" s="39" t="s">
        <v>4422</v>
      </c>
    </row>
    <row r="65" spans="1:5" ht="12.75">
      <c r="A65" s="35" t="s">
        <v>57</v>
      </c>
      <c r="E65" s="40" t="s">
        <v>5</v>
      </c>
    </row>
    <row r="66" spans="1:5" ht="12.75">
      <c r="A66" t="s">
        <v>59</v>
      </c>
      <c r="E66" s="39" t="s">
        <v>5</v>
      </c>
    </row>
    <row r="67" spans="1:16" ht="12.75">
      <c r="A67" t="s">
        <v>50</v>
      </c>
      <c s="34" t="s">
        <v>591</v>
      </c>
      <c s="34" t="s">
        <v>4419</v>
      </c>
      <c s="35" t="s">
        <v>96</v>
      </c>
      <c s="6" t="s">
        <v>4423</v>
      </c>
      <c s="36" t="s">
        <v>244</v>
      </c>
      <c s="37">
        <v>1</v>
      </c>
      <c s="36">
        <v>0</v>
      </c>
      <c s="36">
        <f>ROUND(G67*H67,6)</f>
      </c>
      <c r="L67" s="38">
        <v>0</v>
      </c>
      <c s="32">
        <f>ROUND(ROUND(L67,2)*ROUND(G67,3),2)</f>
      </c>
      <c s="36" t="s">
        <v>55</v>
      </c>
      <c>
        <f>(M67*21)/100</f>
      </c>
      <c t="s">
        <v>28</v>
      </c>
    </row>
    <row r="68" spans="1:5" ht="12.75">
      <c r="A68" s="35" t="s">
        <v>56</v>
      </c>
      <c r="E68" s="39" t="s">
        <v>4423</v>
      </c>
    </row>
    <row r="69" spans="1:5" ht="12.75">
      <c r="A69" s="35" t="s">
        <v>57</v>
      </c>
      <c r="E69" s="40" t="s">
        <v>5</v>
      </c>
    </row>
    <row r="70" spans="1:5" ht="12.75">
      <c r="A70" t="s">
        <v>59</v>
      </c>
      <c r="E70" s="39" t="s">
        <v>5</v>
      </c>
    </row>
    <row r="71" spans="1:16" ht="12.75">
      <c r="A71" t="s">
        <v>50</v>
      </c>
      <c s="34" t="s">
        <v>594</v>
      </c>
      <c s="34" t="s">
        <v>4424</v>
      </c>
      <c s="35" t="s">
        <v>5</v>
      </c>
      <c s="6" t="s">
        <v>4425</v>
      </c>
      <c s="36" t="s">
        <v>162</v>
      </c>
      <c s="37">
        <v>1</v>
      </c>
      <c s="36">
        <v>9E-05</v>
      </c>
      <c s="36">
        <f>ROUND(G71*H71,6)</f>
      </c>
      <c r="L71" s="38">
        <v>0</v>
      </c>
      <c s="32">
        <f>ROUND(ROUND(L71,2)*ROUND(G71,3),2)</f>
      </c>
      <c s="36" t="s">
        <v>307</v>
      </c>
      <c>
        <f>(M71*21)/100</f>
      </c>
      <c t="s">
        <v>28</v>
      </c>
    </row>
    <row r="72" spans="1:5" ht="12.75">
      <c r="A72" s="35" t="s">
        <v>56</v>
      </c>
      <c r="E72" s="39" t="s">
        <v>4425</v>
      </c>
    </row>
    <row r="73" spans="1:5" ht="12.75">
      <c r="A73" s="35" t="s">
        <v>57</v>
      </c>
      <c r="E73" s="40" t="s">
        <v>5</v>
      </c>
    </row>
    <row r="74" spans="1:5" ht="12.75">
      <c r="A74" t="s">
        <v>59</v>
      </c>
      <c r="E74" s="39" t="s">
        <v>5</v>
      </c>
    </row>
    <row r="75" spans="1:16" ht="12.75">
      <c r="A75" t="s">
        <v>50</v>
      </c>
      <c s="34" t="s">
        <v>597</v>
      </c>
      <c s="34" t="s">
        <v>4426</v>
      </c>
      <c s="35" t="s">
        <v>5</v>
      </c>
      <c s="6" t="s">
        <v>4427</v>
      </c>
      <c s="36" t="s">
        <v>162</v>
      </c>
      <c s="37">
        <v>2</v>
      </c>
      <c s="36">
        <v>6E-05</v>
      </c>
      <c s="36">
        <f>ROUND(G75*H75,6)</f>
      </c>
      <c r="L75" s="38">
        <v>0</v>
      </c>
      <c s="32">
        <f>ROUND(ROUND(L75,2)*ROUND(G75,3),2)</f>
      </c>
      <c s="36" t="s">
        <v>307</v>
      </c>
      <c>
        <f>(M75*21)/100</f>
      </c>
      <c t="s">
        <v>28</v>
      </c>
    </row>
    <row r="76" spans="1:5" ht="12.75">
      <c r="A76" s="35" t="s">
        <v>56</v>
      </c>
      <c r="E76" s="39" t="s">
        <v>4427</v>
      </c>
    </row>
    <row r="77" spans="1:5" ht="12.75">
      <c r="A77" s="35" t="s">
        <v>57</v>
      </c>
      <c r="E77" s="40" t="s">
        <v>5</v>
      </c>
    </row>
    <row r="78" spans="1:5" ht="12.75">
      <c r="A78" t="s">
        <v>59</v>
      </c>
      <c r="E78" s="39" t="s">
        <v>5</v>
      </c>
    </row>
    <row r="79" spans="1:16" ht="12.75">
      <c r="A79" t="s">
        <v>50</v>
      </c>
      <c s="34" t="s">
        <v>600</v>
      </c>
      <c s="34" t="s">
        <v>4428</v>
      </c>
      <c s="35" t="s">
        <v>5</v>
      </c>
      <c s="6" t="s">
        <v>4429</v>
      </c>
      <c s="36" t="s">
        <v>162</v>
      </c>
      <c s="37">
        <v>1</v>
      </c>
      <c s="36">
        <v>0</v>
      </c>
      <c s="36">
        <f>ROUND(G79*H79,6)</f>
      </c>
      <c r="L79" s="38">
        <v>0</v>
      </c>
      <c s="32">
        <f>ROUND(ROUND(L79,2)*ROUND(G79,3),2)</f>
      </c>
      <c s="36" t="s">
        <v>307</v>
      </c>
      <c>
        <f>(M79*21)/100</f>
      </c>
      <c t="s">
        <v>28</v>
      </c>
    </row>
    <row r="80" spans="1:5" ht="12.75">
      <c r="A80" s="35" t="s">
        <v>56</v>
      </c>
      <c r="E80" s="39" t="s">
        <v>4429</v>
      </c>
    </row>
    <row r="81" spans="1:5" ht="12.75">
      <c r="A81" s="35" t="s">
        <v>57</v>
      </c>
      <c r="E81" s="40" t="s">
        <v>5</v>
      </c>
    </row>
    <row r="82" spans="1:5" ht="12.75">
      <c r="A82" t="s">
        <v>59</v>
      </c>
      <c r="E82" s="39" t="s">
        <v>5</v>
      </c>
    </row>
    <row r="83" spans="1:16" ht="12.75">
      <c r="A83" t="s">
        <v>50</v>
      </c>
      <c s="34" t="s">
        <v>603</v>
      </c>
      <c s="34" t="s">
        <v>4430</v>
      </c>
      <c s="35" t="s">
        <v>5</v>
      </c>
      <c s="6" t="s">
        <v>4431</v>
      </c>
      <c s="36" t="s">
        <v>2857</v>
      </c>
      <c s="37">
        <v>1</v>
      </c>
      <c s="36">
        <v>0</v>
      </c>
      <c s="36">
        <f>ROUND(G83*H83,6)</f>
      </c>
      <c r="L83" s="38">
        <v>0</v>
      </c>
      <c s="32">
        <f>ROUND(ROUND(L83,2)*ROUND(G83,3),2)</f>
      </c>
      <c s="36" t="s">
        <v>307</v>
      </c>
      <c>
        <f>(M83*21)/100</f>
      </c>
      <c t="s">
        <v>28</v>
      </c>
    </row>
    <row r="84" spans="1:5" ht="12.75">
      <c r="A84" s="35" t="s">
        <v>56</v>
      </c>
      <c r="E84" s="39" t="s">
        <v>4431</v>
      </c>
    </row>
    <row r="85" spans="1:5" ht="12.75">
      <c r="A85" s="35" t="s">
        <v>57</v>
      </c>
      <c r="E85" s="40" t="s">
        <v>5</v>
      </c>
    </row>
    <row r="86" spans="1:5" ht="12.75">
      <c r="A86" t="s">
        <v>59</v>
      </c>
      <c r="E86" s="39" t="s">
        <v>5</v>
      </c>
    </row>
    <row r="87" spans="1:16" ht="12.75">
      <c r="A87" t="s">
        <v>50</v>
      </c>
      <c s="34" t="s">
        <v>606</v>
      </c>
      <c s="34" t="s">
        <v>4432</v>
      </c>
      <c s="35" t="s">
        <v>5</v>
      </c>
      <c s="6" t="s">
        <v>4433</v>
      </c>
      <c s="36" t="s">
        <v>2857</v>
      </c>
      <c s="37">
        <v>1</v>
      </c>
      <c s="36">
        <v>0</v>
      </c>
      <c s="36">
        <f>ROUND(G87*H87,6)</f>
      </c>
      <c r="L87" s="38">
        <v>0</v>
      </c>
      <c s="32">
        <f>ROUND(ROUND(L87,2)*ROUND(G87,3),2)</f>
      </c>
      <c s="36" t="s">
        <v>307</v>
      </c>
      <c>
        <f>(M87*21)/100</f>
      </c>
      <c t="s">
        <v>28</v>
      </c>
    </row>
    <row r="88" spans="1:5" ht="12.75">
      <c r="A88" s="35" t="s">
        <v>56</v>
      </c>
      <c r="E88" s="39" t="s">
        <v>4433</v>
      </c>
    </row>
    <row r="89" spans="1:5" ht="12.75">
      <c r="A89" s="35" t="s">
        <v>57</v>
      </c>
      <c r="E89" s="40" t="s">
        <v>5</v>
      </c>
    </row>
    <row r="90" spans="1:5" ht="12.75">
      <c r="A90" t="s">
        <v>59</v>
      </c>
      <c r="E90" s="39" t="s">
        <v>5</v>
      </c>
    </row>
    <row r="91" spans="1:16" ht="12.75">
      <c r="A91" t="s">
        <v>50</v>
      </c>
      <c s="34" t="s">
        <v>609</v>
      </c>
      <c s="34" t="s">
        <v>4434</v>
      </c>
      <c s="35" t="s">
        <v>5</v>
      </c>
      <c s="6" t="s">
        <v>4435</v>
      </c>
      <c s="36" t="s">
        <v>2857</v>
      </c>
      <c s="37">
        <v>1</v>
      </c>
      <c s="36">
        <v>0</v>
      </c>
      <c s="36">
        <f>ROUND(G91*H91,6)</f>
      </c>
      <c r="L91" s="38">
        <v>0</v>
      </c>
      <c s="32">
        <f>ROUND(ROUND(L91,2)*ROUND(G91,3),2)</f>
      </c>
      <c s="36" t="s">
        <v>307</v>
      </c>
      <c>
        <f>(M91*21)/100</f>
      </c>
      <c t="s">
        <v>28</v>
      </c>
    </row>
    <row r="92" spans="1:5" ht="12.75">
      <c r="A92" s="35" t="s">
        <v>56</v>
      </c>
      <c r="E92" s="39" t="s">
        <v>4435</v>
      </c>
    </row>
    <row r="93" spans="1:5" ht="12.75">
      <c r="A93" s="35" t="s">
        <v>57</v>
      </c>
      <c r="E93" s="40" t="s">
        <v>5</v>
      </c>
    </row>
    <row r="94" spans="1:5" ht="12.75">
      <c r="A94" t="s">
        <v>59</v>
      </c>
      <c r="E94" s="39" t="s">
        <v>5</v>
      </c>
    </row>
    <row r="95" spans="1:16" ht="12.75">
      <c r="A95" t="s">
        <v>50</v>
      </c>
      <c s="34" t="s">
        <v>613</v>
      </c>
      <c s="34" t="s">
        <v>4436</v>
      </c>
      <c s="35" t="s">
        <v>5</v>
      </c>
      <c s="6" t="s">
        <v>4437</v>
      </c>
      <c s="36" t="s">
        <v>147</v>
      </c>
      <c s="37">
        <v>13.3</v>
      </c>
      <c s="36">
        <v>0</v>
      </c>
      <c s="36">
        <f>ROUND(G95*H95,6)</f>
      </c>
      <c r="L95" s="38">
        <v>0</v>
      </c>
      <c s="32">
        <f>ROUND(ROUND(L95,2)*ROUND(G95,3),2)</f>
      </c>
      <c s="36" t="s">
        <v>307</v>
      </c>
      <c>
        <f>(M95*21)/100</f>
      </c>
      <c t="s">
        <v>28</v>
      </c>
    </row>
    <row r="96" spans="1:5" ht="12.75">
      <c r="A96" s="35" t="s">
        <v>56</v>
      </c>
      <c r="E96" s="39" t="s">
        <v>4437</v>
      </c>
    </row>
    <row r="97" spans="1:5" ht="12.75">
      <c r="A97" s="35" t="s">
        <v>57</v>
      </c>
      <c r="E97" s="40" t="s">
        <v>5</v>
      </c>
    </row>
    <row r="98" spans="1:5" ht="12.75">
      <c r="A98" t="s">
        <v>59</v>
      </c>
      <c r="E98" s="39" t="s">
        <v>5</v>
      </c>
    </row>
    <row r="99" spans="1:16" ht="12.75">
      <c r="A99" t="s">
        <v>50</v>
      </c>
      <c s="34" t="s">
        <v>616</v>
      </c>
      <c s="34" t="s">
        <v>4438</v>
      </c>
      <c s="35" t="s">
        <v>5</v>
      </c>
      <c s="6" t="s">
        <v>4439</v>
      </c>
      <c s="36" t="s">
        <v>147</v>
      </c>
      <c s="37">
        <v>51</v>
      </c>
      <c s="36">
        <v>0</v>
      </c>
      <c s="36">
        <f>ROUND(G99*H99,6)</f>
      </c>
      <c r="L99" s="38">
        <v>0</v>
      </c>
      <c s="32">
        <f>ROUND(ROUND(L99,2)*ROUND(G99,3),2)</f>
      </c>
      <c s="36" t="s">
        <v>307</v>
      </c>
      <c>
        <f>(M99*21)/100</f>
      </c>
      <c t="s">
        <v>28</v>
      </c>
    </row>
    <row r="100" spans="1:5" ht="12.75">
      <c r="A100" s="35" t="s">
        <v>56</v>
      </c>
      <c r="E100" s="39" t="s">
        <v>4439</v>
      </c>
    </row>
    <row r="101" spans="1:5" ht="12.75">
      <c r="A101" s="35" t="s">
        <v>57</v>
      </c>
      <c r="E101" s="40" t="s">
        <v>5</v>
      </c>
    </row>
    <row r="102" spans="1:5" ht="12.75">
      <c r="A102" t="s">
        <v>59</v>
      </c>
      <c r="E102" s="39" t="s">
        <v>5</v>
      </c>
    </row>
    <row r="103" spans="1:16" ht="12.75">
      <c r="A103" t="s">
        <v>50</v>
      </c>
      <c s="34" t="s">
        <v>620</v>
      </c>
      <c s="34" t="s">
        <v>4440</v>
      </c>
      <c s="35" t="s">
        <v>5</v>
      </c>
      <c s="6" t="s">
        <v>4441</v>
      </c>
      <c s="36" t="s">
        <v>147</v>
      </c>
      <c s="37">
        <v>2.6</v>
      </c>
      <c s="36">
        <v>0</v>
      </c>
      <c s="36">
        <f>ROUND(G103*H103,6)</f>
      </c>
      <c r="L103" s="38">
        <v>0</v>
      </c>
      <c s="32">
        <f>ROUND(ROUND(L103,2)*ROUND(G103,3),2)</f>
      </c>
      <c s="36" t="s">
        <v>307</v>
      </c>
      <c>
        <f>(M103*21)/100</f>
      </c>
      <c t="s">
        <v>28</v>
      </c>
    </row>
    <row r="104" spans="1:5" ht="12.75">
      <c r="A104" s="35" t="s">
        <v>56</v>
      </c>
      <c r="E104" s="39" t="s">
        <v>4441</v>
      </c>
    </row>
    <row r="105" spans="1:5" ht="12.75">
      <c r="A105" s="35" t="s">
        <v>57</v>
      </c>
      <c r="E105" s="40" t="s">
        <v>5</v>
      </c>
    </row>
    <row r="106" spans="1:5" ht="12.75">
      <c r="A106" t="s">
        <v>59</v>
      </c>
      <c r="E106" s="39" t="s">
        <v>5</v>
      </c>
    </row>
    <row r="107" spans="1:16" ht="12.75">
      <c r="A107" t="s">
        <v>50</v>
      </c>
      <c s="34" t="s">
        <v>622</v>
      </c>
      <c s="34" t="s">
        <v>4442</v>
      </c>
      <c s="35" t="s">
        <v>5</v>
      </c>
      <c s="6" t="s">
        <v>4443</v>
      </c>
      <c s="36" t="s">
        <v>162</v>
      </c>
      <c s="37">
        <v>3</v>
      </c>
      <c s="36">
        <v>0.00014</v>
      </c>
      <c s="36">
        <f>ROUND(G107*H107,6)</f>
      </c>
      <c r="L107" s="38">
        <v>0</v>
      </c>
      <c s="32">
        <f>ROUND(ROUND(L107,2)*ROUND(G107,3),2)</f>
      </c>
      <c s="36" t="s">
        <v>307</v>
      </c>
      <c>
        <f>(M107*21)/100</f>
      </c>
      <c t="s">
        <v>28</v>
      </c>
    </row>
    <row r="108" spans="1:5" ht="12.75">
      <c r="A108" s="35" t="s">
        <v>56</v>
      </c>
      <c r="E108" s="39" t="s">
        <v>4443</v>
      </c>
    </row>
    <row r="109" spans="1:5" ht="12.75">
      <c r="A109" s="35" t="s">
        <v>57</v>
      </c>
      <c r="E109" s="40" t="s">
        <v>5</v>
      </c>
    </row>
    <row r="110" spans="1:5" ht="12.75">
      <c r="A110" t="s">
        <v>59</v>
      </c>
      <c r="E110" s="39" t="s">
        <v>5</v>
      </c>
    </row>
    <row r="111" spans="1:16" ht="12.75">
      <c r="A111" t="s">
        <v>50</v>
      </c>
      <c s="34" t="s">
        <v>624</v>
      </c>
      <c s="34" t="s">
        <v>4444</v>
      </c>
      <c s="35" t="s">
        <v>5</v>
      </c>
      <c s="6" t="s">
        <v>4445</v>
      </c>
      <c s="36" t="s">
        <v>162</v>
      </c>
      <c s="37">
        <v>3</v>
      </c>
      <c s="36">
        <v>0</v>
      </c>
      <c s="36">
        <f>ROUND(G111*H111,6)</f>
      </c>
      <c r="L111" s="38">
        <v>0</v>
      </c>
      <c s="32">
        <f>ROUND(ROUND(L111,2)*ROUND(G111,3),2)</f>
      </c>
      <c s="36" t="s">
        <v>55</v>
      </c>
      <c>
        <f>(M111*21)/100</f>
      </c>
      <c t="s">
        <v>28</v>
      </c>
    </row>
    <row r="112" spans="1:5" ht="12.75">
      <c r="A112" s="35" t="s">
        <v>56</v>
      </c>
      <c r="E112" s="39" t="s">
        <v>4445</v>
      </c>
    </row>
    <row r="113" spans="1:5" ht="12.75">
      <c r="A113" s="35" t="s">
        <v>57</v>
      </c>
      <c r="E113" s="40" t="s">
        <v>5</v>
      </c>
    </row>
    <row r="114" spans="1:5" ht="12.75">
      <c r="A114" t="s">
        <v>59</v>
      </c>
      <c r="E114" s="39" t="s">
        <v>5</v>
      </c>
    </row>
    <row r="115" spans="1:16" ht="25.5">
      <c r="A115" t="s">
        <v>50</v>
      </c>
      <c s="34" t="s">
        <v>626</v>
      </c>
      <c s="34" t="s">
        <v>4446</v>
      </c>
      <c s="35" t="s">
        <v>5</v>
      </c>
      <c s="6" t="s">
        <v>4447</v>
      </c>
      <c s="36" t="s">
        <v>162</v>
      </c>
      <c s="37">
        <v>3</v>
      </c>
      <c s="36">
        <v>0</v>
      </c>
      <c s="36">
        <f>ROUND(G115*H115,6)</f>
      </c>
      <c r="L115" s="38">
        <v>0</v>
      </c>
      <c s="32">
        <f>ROUND(ROUND(L115,2)*ROUND(G115,3),2)</f>
      </c>
      <c s="36" t="s">
        <v>307</v>
      </c>
      <c>
        <f>(M115*21)/100</f>
      </c>
      <c t="s">
        <v>28</v>
      </c>
    </row>
    <row r="116" spans="1:5" ht="25.5">
      <c r="A116" s="35" t="s">
        <v>56</v>
      </c>
      <c r="E116" s="39" t="s">
        <v>4447</v>
      </c>
    </row>
    <row r="117" spans="1:5" ht="12.75">
      <c r="A117" s="35" t="s">
        <v>57</v>
      </c>
      <c r="E117" s="40" t="s">
        <v>5</v>
      </c>
    </row>
    <row r="118" spans="1:5" ht="12.75">
      <c r="A118" t="s">
        <v>59</v>
      </c>
      <c r="E118" s="39" t="s">
        <v>5</v>
      </c>
    </row>
    <row r="119" spans="1:16" ht="12.75">
      <c r="A119" t="s">
        <v>50</v>
      </c>
      <c s="34" t="s">
        <v>627</v>
      </c>
      <c s="34" t="s">
        <v>4448</v>
      </c>
      <c s="35" t="s">
        <v>5</v>
      </c>
      <c s="6" t="s">
        <v>4449</v>
      </c>
      <c s="36" t="s">
        <v>162</v>
      </c>
      <c s="37">
        <v>2</v>
      </c>
      <c s="36">
        <v>0.00039</v>
      </c>
      <c s="36">
        <f>ROUND(G119*H119,6)</f>
      </c>
      <c r="L119" s="38">
        <v>0</v>
      </c>
      <c s="32">
        <f>ROUND(ROUND(L119,2)*ROUND(G119,3),2)</f>
      </c>
      <c s="36" t="s">
        <v>307</v>
      </c>
      <c>
        <f>(M119*21)/100</f>
      </c>
      <c t="s">
        <v>28</v>
      </c>
    </row>
    <row r="120" spans="1:5" ht="12.75">
      <c r="A120" s="35" t="s">
        <v>56</v>
      </c>
      <c r="E120" s="39" t="s">
        <v>4449</v>
      </c>
    </row>
    <row r="121" spans="1:5" ht="12.75">
      <c r="A121" s="35" t="s">
        <v>57</v>
      </c>
      <c r="E121" s="40" t="s">
        <v>5</v>
      </c>
    </row>
    <row r="122" spans="1:5" ht="12.75">
      <c r="A122" t="s">
        <v>59</v>
      </c>
      <c r="E122" s="39" t="s">
        <v>5</v>
      </c>
    </row>
    <row r="123" spans="1:16" ht="12.75">
      <c r="A123" t="s">
        <v>50</v>
      </c>
      <c s="34" t="s">
        <v>631</v>
      </c>
      <c s="34" t="s">
        <v>4450</v>
      </c>
      <c s="35" t="s">
        <v>5</v>
      </c>
      <c s="6" t="s">
        <v>4451</v>
      </c>
      <c s="36" t="s">
        <v>244</v>
      </c>
      <c s="37">
        <v>1</v>
      </c>
      <c s="36">
        <v>0</v>
      </c>
      <c s="36">
        <f>ROUND(G123*H123,6)</f>
      </c>
      <c r="L123" s="38">
        <v>0</v>
      </c>
      <c s="32">
        <f>ROUND(ROUND(L123,2)*ROUND(G123,3),2)</f>
      </c>
      <c s="36" t="s">
        <v>55</v>
      </c>
      <c>
        <f>(M123*21)/100</f>
      </c>
      <c t="s">
        <v>28</v>
      </c>
    </row>
    <row r="124" spans="1:5" ht="12.75">
      <c r="A124" s="35" t="s">
        <v>56</v>
      </c>
      <c r="E124" s="39" t="s">
        <v>4451</v>
      </c>
    </row>
    <row r="125" spans="1:5" ht="12.75">
      <c r="A125" s="35" t="s">
        <v>57</v>
      </c>
      <c r="E125" s="40" t="s">
        <v>5</v>
      </c>
    </row>
    <row r="126" spans="1:5" ht="12.75">
      <c r="A126" t="s">
        <v>59</v>
      </c>
      <c r="E126" s="39" t="s">
        <v>5</v>
      </c>
    </row>
    <row r="127" spans="1:13" ht="12.75">
      <c r="A127" t="s">
        <v>47</v>
      </c>
      <c r="C127" s="31" t="s">
        <v>4452</v>
      </c>
      <c r="E127" s="33" t="s">
        <v>4453</v>
      </c>
      <c r="J127" s="32">
        <f>0</f>
      </c>
      <c s="32">
        <f>0</f>
      </c>
      <c s="32">
        <f>0+L128+L132</f>
      </c>
      <c s="32">
        <f>0+M128+M132</f>
      </c>
    </row>
    <row r="128" spans="1:16" ht="12.75">
      <c r="A128" t="s">
        <v>50</v>
      </c>
      <c s="34" t="s">
        <v>635</v>
      </c>
      <c s="34" t="s">
        <v>4454</v>
      </c>
      <c s="35" t="s">
        <v>5</v>
      </c>
      <c s="6" t="s">
        <v>4455</v>
      </c>
      <c s="36" t="s">
        <v>162</v>
      </c>
      <c s="37">
        <v>3</v>
      </c>
      <c s="36">
        <v>0</v>
      </c>
      <c s="36">
        <f>ROUND(G128*H128,6)</f>
      </c>
      <c r="L128" s="38">
        <v>0</v>
      </c>
      <c s="32">
        <f>ROUND(ROUND(L128,2)*ROUND(G128,3),2)</f>
      </c>
      <c s="36" t="s">
        <v>55</v>
      </c>
      <c>
        <f>(M128*21)/100</f>
      </c>
      <c t="s">
        <v>28</v>
      </c>
    </row>
    <row r="129" spans="1:5" ht="12.75">
      <c r="A129" s="35" t="s">
        <v>56</v>
      </c>
      <c r="E129" s="39" t="s">
        <v>4455</v>
      </c>
    </row>
    <row r="130" spans="1:5" ht="12.75">
      <c r="A130" s="35" t="s">
        <v>57</v>
      </c>
      <c r="E130" s="40" t="s">
        <v>5</v>
      </c>
    </row>
    <row r="131" spans="1:5" ht="12.75">
      <c r="A131" t="s">
        <v>59</v>
      </c>
      <c r="E131" s="39" t="s">
        <v>5</v>
      </c>
    </row>
    <row r="132" spans="1:16" ht="12.75">
      <c r="A132" t="s">
        <v>50</v>
      </c>
      <c s="34" t="s">
        <v>639</v>
      </c>
      <c s="34" t="s">
        <v>4456</v>
      </c>
      <c s="35" t="s">
        <v>5</v>
      </c>
      <c s="6" t="s">
        <v>4457</v>
      </c>
      <c s="36" t="s">
        <v>162</v>
      </c>
      <c s="37">
        <v>3</v>
      </c>
      <c s="36">
        <v>0.00065</v>
      </c>
      <c s="36">
        <f>ROUND(G132*H132,6)</f>
      </c>
      <c r="L132" s="38">
        <v>0</v>
      </c>
      <c s="32">
        <f>ROUND(ROUND(L132,2)*ROUND(G132,3),2)</f>
      </c>
      <c s="36" t="s">
        <v>307</v>
      </c>
      <c>
        <f>(M132*21)/100</f>
      </c>
      <c t="s">
        <v>28</v>
      </c>
    </row>
    <row r="133" spans="1:5" ht="12.75">
      <c r="A133" s="35" t="s">
        <v>56</v>
      </c>
      <c r="E133" s="39" t="s">
        <v>4457</v>
      </c>
    </row>
    <row r="134" spans="1:5" ht="12.75">
      <c r="A134" s="35" t="s">
        <v>57</v>
      </c>
      <c r="E134" s="40" t="s">
        <v>5</v>
      </c>
    </row>
    <row r="135" spans="1:5" ht="12.75">
      <c r="A135" t="s">
        <v>59</v>
      </c>
      <c r="E135" s="39" t="s">
        <v>5</v>
      </c>
    </row>
    <row r="136" spans="1:13" ht="12.75">
      <c r="A136" t="s">
        <v>47</v>
      </c>
      <c r="C136" s="31" t="s">
        <v>4458</v>
      </c>
      <c r="E136" s="33" t="s">
        <v>4459</v>
      </c>
      <c r="J136" s="32">
        <f>0</f>
      </c>
      <c s="32">
        <f>0</f>
      </c>
      <c s="32">
        <f>0+L137+L141+L145+L149+L153+L157+L161+L165+L169+L173+L177+L181+L185+L189+L193+L197+L201+L205+L209+L213+L217</f>
      </c>
      <c s="32">
        <f>0+M137+M141+M145+M149+M153+M157+M161+M165+M169+M173+M177+M181+M185+M189+M193+M197+M201+M205+M209+M213+M217</f>
      </c>
    </row>
    <row r="137" spans="1:16" ht="25.5">
      <c r="A137" t="s">
        <v>50</v>
      </c>
      <c s="34" t="s">
        <v>112</v>
      </c>
      <c s="34" t="s">
        <v>4460</v>
      </c>
      <c s="35" t="s">
        <v>5</v>
      </c>
      <c s="6" t="s">
        <v>4461</v>
      </c>
      <c s="36" t="s">
        <v>147</v>
      </c>
      <c s="37">
        <v>13.3</v>
      </c>
      <c s="36">
        <v>0.00264</v>
      </c>
      <c s="36">
        <f>ROUND(G137*H137,6)</f>
      </c>
      <c r="L137" s="38">
        <v>0</v>
      </c>
      <c s="32">
        <f>ROUND(ROUND(L137,2)*ROUND(G137,3),2)</f>
      </c>
      <c s="36" t="s">
        <v>307</v>
      </c>
      <c>
        <f>(M137*21)/100</f>
      </c>
      <c t="s">
        <v>28</v>
      </c>
    </row>
    <row r="138" spans="1:5" ht="25.5">
      <c r="A138" s="35" t="s">
        <v>56</v>
      </c>
      <c r="E138" s="39" t="s">
        <v>4461</v>
      </c>
    </row>
    <row r="139" spans="1:5" ht="12.75">
      <c r="A139" s="35" t="s">
        <v>57</v>
      </c>
      <c r="E139" s="40" t="s">
        <v>5</v>
      </c>
    </row>
    <row r="140" spans="1:5" ht="12.75">
      <c r="A140" t="s">
        <v>59</v>
      </c>
      <c r="E140" s="39" t="s">
        <v>5</v>
      </c>
    </row>
    <row r="141" spans="1:16" ht="12.75">
      <c r="A141" t="s">
        <v>50</v>
      </c>
      <c s="34" t="s">
        <v>175</v>
      </c>
      <c s="34" t="s">
        <v>4462</v>
      </c>
      <c s="35" t="s">
        <v>5</v>
      </c>
      <c s="6" t="s">
        <v>4463</v>
      </c>
      <c s="36" t="s">
        <v>162</v>
      </c>
      <c s="37">
        <v>5</v>
      </c>
      <c s="36">
        <v>0.00012</v>
      </c>
      <c s="36">
        <f>ROUND(G141*H141,6)</f>
      </c>
      <c r="L141" s="38">
        <v>0</v>
      </c>
      <c s="32">
        <f>ROUND(ROUND(L141,2)*ROUND(G141,3),2)</f>
      </c>
      <c s="36" t="s">
        <v>307</v>
      </c>
      <c>
        <f>(M141*21)/100</f>
      </c>
      <c t="s">
        <v>28</v>
      </c>
    </row>
    <row r="142" spans="1:5" ht="12.75">
      <c r="A142" s="35" t="s">
        <v>56</v>
      </c>
      <c r="E142" s="39" t="s">
        <v>4463</v>
      </c>
    </row>
    <row r="143" spans="1:5" ht="12.75">
      <c r="A143" s="35" t="s">
        <v>57</v>
      </c>
      <c r="E143" s="40" t="s">
        <v>5</v>
      </c>
    </row>
    <row r="144" spans="1:5" ht="12.75">
      <c r="A144" t="s">
        <v>59</v>
      </c>
      <c r="E144" s="39" t="s">
        <v>5</v>
      </c>
    </row>
    <row r="145" spans="1:16" ht="25.5">
      <c r="A145" t="s">
        <v>50</v>
      </c>
      <c s="34" t="s">
        <v>122</v>
      </c>
      <c s="34" t="s">
        <v>4464</v>
      </c>
      <c s="35" t="s">
        <v>5</v>
      </c>
      <c s="6" t="s">
        <v>4465</v>
      </c>
      <c s="36" t="s">
        <v>147</v>
      </c>
      <c s="37">
        <v>51</v>
      </c>
      <c s="36">
        <v>0.00888</v>
      </c>
      <c s="36">
        <f>ROUND(G145*H145,6)</f>
      </c>
      <c r="L145" s="38">
        <v>0</v>
      </c>
      <c s="32">
        <f>ROUND(ROUND(L145,2)*ROUND(G145,3),2)</f>
      </c>
      <c s="36" t="s">
        <v>307</v>
      </c>
      <c>
        <f>(M145*21)/100</f>
      </c>
      <c t="s">
        <v>28</v>
      </c>
    </row>
    <row r="146" spans="1:5" ht="25.5">
      <c r="A146" s="35" t="s">
        <v>56</v>
      </c>
      <c r="E146" s="39" t="s">
        <v>4465</v>
      </c>
    </row>
    <row r="147" spans="1:5" ht="12.75">
      <c r="A147" s="35" t="s">
        <v>57</v>
      </c>
      <c r="E147" s="40" t="s">
        <v>5</v>
      </c>
    </row>
    <row r="148" spans="1:5" ht="12.75">
      <c r="A148" t="s">
        <v>59</v>
      </c>
      <c r="E148" s="39" t="s">
        <v>5</v>
      </c>
    </row>
    <row r="149" spans="1:16" ht="12.75">
      <c r="A149" t="s">
        <v>50</v>
      </c>
      <c s="34" t="s">
        <v>187</v>
      </c>
      <c s="34" t="s">
        <v>4466</v>
      </c>
      <c s="35" t="s">
        <v>5</v>
      </c>
      <c s="6" t="s">
        <v>4467</v>
      </c>
      <c s="36" t="s">
        <v>162</v>
      </c>
      <c s="37">
        <v>12</v>
      </c>
      <c s="36">
        <v>0.00122</v>
      </c>
      <c s="36">
        <f>ROUND(G149*H149,6)</f>
      </c>
      <c r="L149" s="38">
        <v>0</v>
      </c>
      <c s="32">
        <f>ROUND(ROUND(L149,2)*ROUND(G149,3),2)</f>
      </c>
      <c s="36" t="s">
        <v>307</v>
      </c>
      <c>
        <f>(M149*21)/100</f>
      </c>
      <c t="s">
        <v>28</v>
      </c>
    </row>
    <row r="150" spans="1:5" ht="12.75">
      <c r="A150" s="35" t="s">
        <v>56</v>
      </c>
      <c r="E150" s="39" t="s">
        <v>4467</v>
      </c>
    </row>
    <row r="151" spans="1:5" ht="12.75">
      <c r="A151" s="35" t="s">
        <v>57</v>
      </c>
      <c r="E151" s="40" t="s">
        <v>5</v>
      </c>
    </row>
    <row r="152" spans="1:5" ht="12.75">
      <c r="A152" t="s">
        <v>59</v>
      </c>
      <c r="E152" s="39" t="s">
        <v>5</v>
      </c>
    </row>
    <row r="153" spans="1:16" ht="12.75">
      <c r="A153" t="s">
        <v>50</v>
      </c>
      <c s="34" t="s">
        <v>130</v>
      </c>
      <c s="34" t="s">
        <v>4468</v>
      </c>
      <c s="35" t="s">
        <v>5</v>
      </c>
      <c s="6" t="s">
        <v>4469</v>
      </c>
      <c s="36" t="s">
        <v>244</v>
      </c>
      <c s="37">
        <v>1</v>
      </c>
      <c s="36">
        <v>0</v>
      </c>
      <c s="36">
        <f>ROUND(G153*H153,6)</f>
      </c>
      <c r="L153" s="38">
        <v>0</v>
      </c>
      <c s="32">
        <f>ROUND(ROUND(L153,2)*ROUND(G153,3),2)</f>
      </c>
      <c s="36" t="s">
        <v>55</v>
      </c>
      <c>
        <f>(M153*21)/100</f>
      </c>
      <c t="s">
        <v>28</v>
      </c>
    </row>
    <row r="154" spans="1:5" ht="12.75">
      <c r="A154" s="35" t="s">
        <v>56</v>
      </c>
      <c r="E154" s="39" t="s">
        <v>4469</v>
      </c>
    </row>
    <row r="155" spans="1:5" ht="12.75">
      <c r="A155" s="35" t="s">
        <v>57</v>
      </c>
      <c r="E155" s="40" t="s">
        <v>5</v>
      </c>
    </row>
    <row r="156" spans="1:5" ht="12.75">
      <c r="A156" t="s">
        <v>59</v>
      </c>
      <c r="E156" s="39" t="s">
        <v>5</v>
      </c>
    </row>
    <row r="157" spans="1:16" ht="25.5">
      <c r="A157" t="s">
        <v>50</v>
      </c>
      <c s="34" t="s">
        <v>153</v>
      </c>
      <c s="34" t="s">
        <v>4470</v>
      </c>
      <c s="35" t="s">
        <v>5</v>
      </c>
      <c s="6" t="s">
        <v>4471</v>
      </c>
      <c s="36" t="s">
        <v>147</v>
      </c>
      <c s="37">
        <v>2.6</v>
      </c>
      <c s="36">
        <v>0.011709</v>
      </c>
      <c s="36">
        <f>ROUND(G157*H157,6)</f>
      </c>
      <c r="L157" s="38">
        <v>0</v>
      </c>
      <c s="32">
        <f>ROUND(ROUND(L157,2)*ROUND(G157,3),2)</f>
      </c>
      <c s="36" t="s">
        <v>307</v>
      </c>
      <c>
        <f>(M157*21)/100</f>
      </c>
      <c t="s">
        <v>28</v>
      </c>
    </row>
    <row r="158" spans="1:5" ht="25.5">
      <c r="A158" s="35" t="s">
        <v>56</v>
      </c>
      <c r="E158" s="39" t="s">
        <v>4471</v>
      </c>
    </row>
    <row r="159" spans="1:5" ht="12.75">
      <c r="A159" s="35" t="s">
        <v>57</v>
      </c>
      <c r="E159" s="40" t="s">
        <v>5</v>
      </c>
    </row>
    <row r="160" spans="1:5" ht="12.75">
      <c r="A160" t="s">
        <v>59</v>
      </c>
      <c r="E160" s="39" t="s">
        <v>5</v>
      </c>
    </row>
    <row r="161" spans="1:16" ht="12.75">
      <c r="A161" t="s">
        <v>50</v>
      </c>
      <c s="34" t="s">
        <v>231</v>
      </c>
      <c s="34" t="s">
        <v>4472</v>
      </c>
      <c s="35" t="s">
        <v>5</v>
      </c>
      <c s="6" t="s">
        <v>4473</v>
      </c>
      <c s="36" t="s">
        <v>162</v>
      </c>
      <c s="37">
        <v>1</v>
      </c>
      <c s="36">
        <v>0.00065</v>
      </c>
      <c s="36">
        <f>ROUND(G161*H161,6)</f>
      </c>
      <c r="L161" s="38">
        <v>0</v>
      </c>
      <c s="32">
        <f>ROUND(ROUND(L161,2)*ROUND(G161,3),2)</f>
      </c>
      <c s="36" t="s">
        <v>307</v>
      </c>
      <c>
        <f>(M161*21)/100</f>
      </c>
      <c t="s">
        <v>28</v>
      </c>
    </row>
    <row r="162" spans="1:5" ht="12.75">
      <c r="A162" s="35" t="s">
        <v>56</v>
      </c>
      <c r="E162" s="39" t="s">
        <v>4473</v>
      </c>
    </row>
    <row r="163" spans="1:5" ht="12.75">
      <c r="A163" s="35" t="s">
        <v>57</v>
      </c>
      <c r="E163" s="40" t="s">
        <v>5</v>
      </c>
    </row>
    <row r="164" spans="1:5" ht="12.75">
      <c r="A164" t="s">
        <v>59</v>
      </c>
      <c r="E164" s="39" t="s">
        <v>5</v>
      </c>
    </row>
    <row r="165" spans="1:16" ht="12.75">
      <c r="A165" t="s">
        <v>50</v>
      </c>
      <c s="34" t="s">
        <v>294</v>
      </c>
      <c s="34" t="s">
        <v>4468</v>
      </c>
      <c s="35" t="s">
        <v>96</v>
      </c>
      <c s="6" t="s">
        <v>4474</v>
      </c>
      <c s="36" t="s">
        <v>244</v>
      </c>
      <c s="37">
        <v>4</v>
      </c>
      <c s="36">
        <v>0</v>
      </c>
      <c s="36">
        <f>ROUND(G165*H165,6)</f>
      </c>
      <c r="L165" s="38">
        <v>0</v>
      </c>
      <c s="32">
        <f>ROUND(ROUND(L165,2)*ROUND(G165,3),2)</f>
      </c>
      <c s="36" t="s">
        <v>55</v>
      </c>
      <c>
        <f>(M165*21)/100</f>
      </c>
      <c t="s">
        <v>28</v>
      </c>
    </row>
    <row r="166" spans="1:5" ht="12.75">
      <c r="A166" s="35" t="s">
        <v>56</v>
      </c>
      <c r="E166" s="39" t="s">
        <v>4474</v>
      </c>
    </row>
    <row r="167" spans="1:5" ht="12.75">
      <c r="A167" s="35" t="s">
        <v>57</v>
      </c>
      <c r="E167" s="40" t="s">
        <v>5</v>
      </c>
    </row>
    <row r="168" spans="1:5" ht="12.75">
      <c r="A168" t="s">
        <v>59</v>
      </c>
      <c r="E168" s="39" t="s">
        <v>5</v>
      </c>
    </row>
    <row r="169" spans="1:16" ht="25.5">
      <c r="A169" t="s">
        <v>50</v>
      </c>
      <c s="34" t="s">
        <v>299</v>
      </c>
      <c s="34" t="s">
        <v>4475</v>
      </c>
      <c s="35" t="s">
        <v>5</v>
      </c>
      <c s="6" t="s">
        <v>4476</v>
      </c>
      <c s="36" t="s">
        <v>162</v>
      </c>
      <c s="37">
        <v>4</v>
      </c>
      <c s="36">
        <v>0.00187</v>
      </c>
      <c s="36">
        <f>ROUND(G169*H169,6)</f>
      </c>
      <c r="L169" s="38">
        <v>0</v>
      </c>
      <c s="32">
        <f>ROUND(ROUND(L169,2)*ROUND(G169,3),2)</f>
      </c>
      <c s="36" t="s">
        <v>307</v>
      </c>
      <c>
        <f>(M169*21)/100</f>
      </c>
      <c t="s">
        <v>28</v>
      </c>
    </row>
    <row r="170" spans="1:5" ht="25.5">
      <c r="A170" s="35" t="s">
        <v>56</v>
      </c>
      <c r="E170" s="39" t="s">
        <v>4476</v>
      </c>
    </row>
    <row r="171" spans="1:5" ht="12.75">
      <c r="A171" s="35" t="s">
        <v>57</v>
      </c>
      <c r="E171" s="40" t="s">
        <v>5</v>
      </c>
    </row>
    <row r="172" spans="1:5" ht="12.75">
      <c r="A172" t="s">
        <v>59</v>
      </c>
      <c r="E172" s="39" t="s">
        <v>5</v>
      </c>
    </row>
    <row r="173" spans="1:16" ht="25.5">
      <c r="A173" t="s">
        <v>50</v>
      </c>
      <c s="34" t="s">
        <v>315</v>
      </c>
      <c s="34" t="s">
        <v>4477</v>
      </c>
      <c s="35" t="s">
        <v>5</v>
      </c>
      <c s="6" t="s">
        <v>4478</v>
      </c>
      <c s="36" t="s">
        <v>162</v>
      </c>
      <c s="37">
        <v>1</v>
      </c>
      <c s="36">
        <v>0.00379</v>
      </c>
      <c s="36">
        <f>ROUND(G173*H173,6)</f>
      </c>
      <c r="L173" s="38">
        <v>0</v>
      </c>
      <c s="32">
        <f>ROUND(ROUND(L173,2)*ROUND(G173,3),2)</f>
      </c>
      <c s="36" t="s">
        <v>55</v>
      </c>
      <c>
        <f>(M173*21)/100</f>
      </c>
      <c t="s">
        <v>28</v>
      </c>
    </row>
    <row r="174" spans="1:5" ht="25.5">
      <c r="A174" s="35" t="s">
        <v>56</v>
      </c>
      <c r="E174" s="39" t="s">
        <v>4478</v>
      </c>
    </row>
    <row r="175" spans="1:5" ht="12.75">
      <c r="A175" s="35" t="s">
        <v>57</v>
      </c>
      <c r="E175" s="40" t="s">
        <v>5</v>
      </c>
    </row>
    <row r="176" spans="1:5" ht="12.75">
      <c r="A176" t="s">
        <v>59</v>
      </c>
      <c r="E176" s="39" t="s">
        <v>5</v>
      </c>
    </row>
    <row r="177" spans="1:16" ht="12.75">
      <c r="A177" t="s">
        <v>50</v>
      </c>
      <c s="34" t="s">
        <v>395</v>
      </c>
      <c s="34" t="s">
        <v>4479</v>
      </c>
      <c s="35" t="s">
        <v>5</v>
      </c>
      <c s="6" t="s">
        <v>4480</v>
      </c>
      <c s="36" t="s">
        <v>147</v>
      </c>
      <c s="37">
        <v>1</v>
      </c>
      <c s="36">
        <v>0.00468</v>
      </c>
      <c s="36">
        <f>ROUND(G177*H177,6)</f>
      </c>
      <c r="L177" s="38">
        <v>0</v>
      </c>
      <c s="32">
        <f>ROUND(ROUND(L177,2)*ROUND(G177,3),2)</f>
      </c>
      <c s="36" t="s">
        <v>307</v>
      </c>
      <c>
        <f>(M177*21)/100</f>
      </c>
      <c t="s">
        <v>28</v>
      </c>
    </row>
    <row r="178" spans="1:5" ht="12.75">
      <c r="A178" s="35" t="s">
        <v>56</v>
      </c>
      <c r="E178" s="39" t="s">
        <v>4480</v>
      </c>
    </row>
    <row r="179" spans="1:5" ht="12.75">
      <c r="A179" s="35" t="s">
        <v>57</v>
      </c>
      <c r="E179" s="40" t="s">
        <v>5</v>
      </c>
    </row>
    <row r="180" spans="1:5" ht="12.75">
      <c r="A180" t="s">
        <v>59</v>
      </c>
      <c r="E180" s="39" t="s">
        <v>5</v>
      </c>
    </row>
    <row r="181" spans="1:16" ht="12.75">
      <c r="A181" t="s">
        <v>50</v>
      </c>
      <c s="34" t="s">
        <v>318</v>
      </c>
      <c s="34" t="s">
        <v>4481</v>
      </c>
      <c s="35" t="s">
        <v>5</v>
      </c>
      <c s="6" t="s">
        <v>4482</v>
      </c>
      <c s="36" t="s">
        <v>244</v>
      </c>
      <c s="37">
        <v>1</v>
      </c>
      <c s="36">
        <v>0</v>
      </c>
      <c s="36">
        <f>ROUND(G181*H181,6)</f>
      </c>
      <c r="L181" s="38">
        <v>0</v>
      </c>
      <c s="32">
        <f>ROUND(ROUND(L181,2)*ROUND(G181,3),2)</f>
      </c>
      <c s="36" t="s">
        <v>55</v>
      </c>
      <c>
        <f>(M181*21)/100</f>
      </c>
      <c t="s">
        <v>28</v>
      </c>
    </row>
    <row r="182" spans="1:5" ht="12.75">
      <c r="A182" s="35" t="s">
        <v>56</v>
      </c>
      <c r="E182" s="39" t="s">
        <v>4482</v>
      </c>
    </row>
    <row r="183" spans="1:5" ht="12.75">
      <c r="A183" s="35" t="s">
        <v>57</v>
      </c>
      <c r="E183" s="40" t="s">
        <v>5</v>
      </c>
    </row>
    <row r="184" spans="1:5" ht="12.75">
      <c r="A184" t="s">
        <v>59</v>
      </c>
      <c r="E184" s="39" t="s">
        <v>5</v>
      </c>
    </row>
    <row r="185" spans="1:16" ht="12.75">
      <c r="A185" t="s">
        <v>50</v>
      </c>
      <c s="34" t="s">
        <v>322</v>
      </c>
      <c s="34" t="s">
        <v>4483</v>
      </c>
      <c s="35" t="s">
        <v>5</v>
      </c>
      <c s="6" t="s">
        <v>4484</v>
      </c>
      <c s="36" t="s">
        <v>147</v>
      </c>
      <c s="37">
        <v>2</v>
      </c>
      <c s="36">
        <v>0.01535</v>
      </c>
      <c s="36">
        <f>ROUND(G185*H185,6)</f>
      </c>
      <c r="L185" s="38">
        <v>0</v>
      </c>
      <c s="32">
        <f>ROUND(ROUND(L185,2)*ROUND(G185,3),2)</f>
      </c>
      <c s="36" t="s">
        <v>307</v>
      </c>
      <c>
        <f>(M185*21)/100</f>
      </c>
      <c t="s">
        <v>28</v>
      </c>
    </row>
    <row r="186" spans="1:5" ht="12.75">
      <c r="A186" s="35" t="s">
        <v>56</v>
      </c>
      <c r="E186" s="39" t="s">
        <v>4484</v>
      </c>
    </row>
    <row r="187" spans="1:5" ht="12.75">
      <c r="A187" s="35" t="s">
        <v>57</v>
      </c>
      <c r="E187" s="40" t="s">
        <v>5</v>
      </c>
    </row>
    <row r="188" spans="1:5" ht="12.75">
      <c r="A188" t="s">
        <v>59</v>
      </c>
      <c r="E188" s="39" t="s">
        <v>5</v>
      </c>
    </row>
    <row r="189" spans="1:16" ht="12.75">
      <c r="A189" t="s">
        <v>50</v>
      </c>
      <c s="34" t="s">
        <v>326</v>
      </c>
      <c s="34" t="s">
        <v>4481</v>
      </c>
      <c s="35" t="s">
        <v>96</v>
      </c>
      <c s="6" t="s">
        <v>4485</v>
      </c>
      <c s="36" t="s">
        <v>244</v>
      </c>
      <c s="37">
        <v>1</v>
      </c>
      <c s="36">
        <v>0</v>
      </c>
      <c s="36">
        <f>ROUND(G189*H189,6)</f>
      </c>
      <c r="L189" s="38">
        <v>0</v>
      </c>
      <c s="32">
        <f>ROUND(ROUND(L189,2)*ROUND(G189,3),2)</f>
      </c>
      <c s="36" t="s">
        <v>55</v>
      </c>
      <c>
        <f>(M189*21)/100</f>
      </c>
      <c t="s">
        <v>28</v>
      </c>
    </row>
    <row r="190" spans="1:5" ht="12.75">
      <c r="A190" s="35" t="s">
        <v>56</v>
      </c>
      <c r="E190" s="39" t="s">
        <v>4485</v>
      </c>
    </row>
    <row r="191" spans="1:5" ht="12.75">
      <c r="A191" s="35" t="s">
        <v>57</v>
      </c>
      <c r="E191" s="40" t="s">
        <v>5</v>
      </c>
    </row>
    <row r="192" spans="1:5" ht="12.75">
      <c r="A192" t="s">
        <v>59</v>
      </c>
      <c r="E192" s="39" t="s">
        <v>5</v>
      </c>
    </row>
    <row r="193" spans="1:16" ht="12.75">
      <c r="A193" t="s">
        <v>50</v>
      </c>
      <c s="34" t="s">
        <v>330</v>
      </c>
      <c s="34" t="s">
        <v>4486</v>
      </c>
      <c s="35" t="s">
        <v>5</v>
      </c>
      <c s="6" t="s">
        <v>4487</v>
      </c>
      <c s="36" t="s">
        <v>244</v>
      </c>
      <c s="37">
        <v>1</v>
      </c>
      <c s="36">
        <v>0</v>
      </c>
      <c s="36">
        <f>ROUND(G193*H193,6)</f>
      </c>
      <c r="L193" s="38">
        <v>0</v>
      </c>
      <c s="32">
        <f>ROUND(ROUND(L193,2)*ROUND(G193,3),2)</f>
      </c>
      <c s="36" t="s">
        <v>55</v>
      </c>
      <c>
        <f>(M193*21)/100</f>
      </c>
      <c t="s">
        <v>28</v>
      </c>
    </row>
    <row r="194" spans="1:5" ht="12.75">
      <c r="A194" s="35" t="s">
        <v>56</v>
      </c>
      <c r="E194" s="39" t="s">
        <v>4487</v>
      </c>
    </row>
    <row r="195" spans="1:5" ht="12.75">
      <c r="A195" s="35" t="s">
        <v>57</v>
      </c>
      <c r="E195" s="40" t="s">
        <v>5</v>
      </c>
    </row>
    <row r="196" spans="1:5" ht="12.75">
      <c r="A196" t="s">
        <v>59</v>
      </c>
      <c r="E196" s="39" t="s">
        <v>5</v>
      </c>
    </row>
    <row r="197" spans="1:16" ht="12.75">
      <c r="A197" t="s">
        <v>50</v>
      </c>
      <c s="34" t="s">
        <v>304</v>
      </c>
      <c s="34" t="s">
        <v>4488</v>
      </c>
      <c s="35" t="s">
        <v>5</v>
      </c>
      <c s="6" t="s">
        <v>4489</v>
      </c>
      <c s="36" t="s">
        <v>162</v>
      </c>
      <c s="37">
        <v>2</v>
      </c>
      <c s="36">
        <v>0.00803</v>
      </c>
      <c s="36">
        <f>ROUND(G197*H197,6)</f>
      </c>
      <c r="L197" s="38">
        <v>0</v>
      </c>
      <c s="32">
        <f>ROUND(ROUND(L197,2)*ROUND(G197,3),2)</f>
      </c>
      <c s="36" t="s">
        <v>307</v>
      </c>
      <c>
        <f>(M197*21)/100</f>
      </c>
      <c t="s">
        <v>28</v>
      </c>
    </row>
    <row r="198" spans="1:5" ht="12.75">
      <c r="A198" s="35" t="s">
        <v>56</v>
      </c>
      <c r="E198" s="39" t="s">
        <v>4489</v>
      </c>
    </row>
    <row r="199" spans="1:5" ht="12.75">
      <c r="A199" s="35" t="s">
        <v>57</v>
      </c>
      <c r="E199" s="40" t="s">
        <v>5</v>
      </c>
    </row>
    <row r="200" spans="1:5" ht="12.75">
      <c r="A200" t="s">
        <v>59</v>
      </c>
      <c r="E200" s="39" t="s">
        <v>5</v>
      </c>
    </row>
    <row r="201" spans="1:16" ht="12.75">
      <c r="A201" t="s">
        <v>50</v>
      </c>
      <c s="34" t="s">
        <v>309</v>
      </c>
      <c s="34" t="s">
        <v>4490</v>
      </c>
      <c s="35" t="s">
        <v>5</v>
      </c>
      <c s="6" t="s">
        <v>4491</v>
      </c>
      <c s="36" t="s">
        <v>162</v>
      </c>
      <c s="37">
        <v>1</v>
      </c>
      <c s="36">
        <v>0.015</v>
      </c>
      <c s="36">
        <f>ROUND(G201*H201,6)</f>
      </c>
      <c r="L201" s="38">
        <v>0</v>
      </c>
      <c s="32">
        <f>ROUND(ROUND(L201,2)*ROUND(G201,3),2)</f>
      </c>
      <c s="36" t="s">
        <v>307</v>
      </c>
      <c>
        <f>(M201*21)/100</f>
      </c>
      <c t="s">
        <v>28</v>
      </c>
    </row>
    <row r="202" spans="1:5" ht="12.75">
      <c r="A202" s="35" t="s">
        <v>56</v>
      </c>
      <c r="E202" s="39" t="s">
        <v>4491</v>
      </c>
    </row>
    <row r="203" spans="1:5" ht="12.75">
      <c r="A203" s="35" t="s">
        <v>57</v>
      </c>
      <c r="E203" s="40" t="s">
        <v>5</v>
      </c>
    </row>
    <row r="204" spans="1:5" ht="12.75">
      <c r="A204" t="s">
        <v>59</v>
      </c>
      <c r="E204" s="39" t="s">
        <v>5</v>
      </c>
    </row>
    <row r="205" spans="1:16" ht="12.75">
      <c r="A205" t="s">
        <v>50</v>
      </c>
      <c s="34" t="s">
        <v>511</v>
      </c>
      <c s="34" t="s">
        <v>4492</v>
      </c>
      <c s="35" t="s">
        <v>5</v>
      </c>
      <c s="6" t="s">
        <v>4493</v>
      </c>
      <c s="36" t="s">
        <v>162</v>
      </c>
      <c s="37">
        <v>1</v>
      </c>
      <c s="36">
        <v>0.0035</v>
      </c>
      <c s="36">
        <f>ROUND(G205*H205,6)</f>
      </c>
      <c r="L205" s="38">
        <v>0</v>
      </c>
      <c s="32">
        <f>ROUND(ROUND(L205,2)*ROUND(G205,3),2)</f>
      </c>
      <c s="36" t="s">
        <v>55</v>
      </c>
      <c>
        <f>(M205*21)/100</f>
      </c>
      <c t="s">
        <v>28</v>
      </c>
    </row>
    <row r="206" spans="1:5" ht="12.75">
      <c r="A206" s="35" t="s">
        <v>56</v>
      </c>
      <c r="E206" s="39" t="s">
        <v>4493</v>
      </c>
    </row>
    <row r="207" spans="1:5" ht="12.75">
      <c r="A207" s="35" t="s">
        <v>57</v>
      </c>
      <c r="E207" s="40" t="s">
        <v>5</v>
      </c>
    </row>
    <row r="208" spans="1:5" ht="12.75">
      <c r="A208" t="s">
        <v>59</v>
      </c>
      <c r="E208" s="39" t="s">
        <v>5</v>
      </c>
    </row>
    <row r="209" spans="1:16" ht="12.75">
      <c r="A209" t="s">
        <v>50</v>
      </c>
      <c s="34" t="s">
        <v>516</v>
      </c>
      <c s="34" t="s">
        <v>4494</v>
      </c>
      <c s="35" t="s">
        <v>5</v>
      </c>
      <c s="6" t="s">
        <v>4495</v>
      </c>
      <c s="36" t="s">
        <v>162</v>
      </c>
      <c s="37">
        <v>6</v>
      </c>
      <c s="36">
        <v>0</v>
      </c>
      <c s="36">
        <f>ROUND(G209*H209,6)</f>
      </c>
      <c r="L209" s="38">
        <v>0</v>
      </c>
      <c s="32">
        <f>ROUND(ROUND(L209,2)*ROUND(G209,3),2)</f>
      </c>
      <c s="36" t="s">
        <v>307</v>
      </c>
      <c>
        <f>(M209*21)/100</f>
      </c>
      <c t="s">
        <v>28</v>
      </c>
    </row>
    <row r="210" spans="1:5" ht="12.75">
      <c r="A210" s="35" t="s">
        <v>56</v>
      </c>
      <c r="E210" s="39" t="s">
        <v>4495</v>
      </c>
    </row>
    <row r="211" spans="1:5" ht="12.75">
      <c r="A211" s="35" t="s">
        <v>57</v>
      </c>
      <c r="E211" s="40" t="s">
        <v>5</v>
      </c>
    </row>
    <row r="212" spans="1:5" ht="12.75">
      <c r="A212" t="s">
        <v>59</v>
      </c>
      <c r="E212" s="39" t="s">
        <v>5</v>
      </c>
    </row>
    <row r="213" spans="1:16" ht="25.5">
      <c r="A213" t="s">
        <v>50</v>
      </c>
      <c s="34" t="s">
        <v>520</v>
      </c>
      <c s="34" t="s">
        <v>4496</v>
      </c>
      <c s="35" t="s">
        <v>5</v>
      </c>
      <c s="6" t="s">
        <v>4497</v>
      </c>
      <c s="36" t="s">
        <v>162</v>
      </c>
      <c s="37">
        <v>6</v>
      </c>
      <c s="36">
        <v>0.00061</v>
      </c>
      <c s="36">
        <f>ROUND(G213*H213,6)</f>
      </c>
      <c r="L213" s="38">
        <v>0</v>
      </c>
      <c s="32">
        <f>ROUND(ROUND(L213,2)*ROUND(G213,3),2)</f>
      </c>
      <c s="36" t="s">
        <v>307</v>
      </c>
      <c>
        <f>(M213*21)/100</f>
      </c>
      <c t="s">
        <v>28</v>
      </c>
    </row>
    <row r="214" spans="1:5" ht="25.5">
      <c r="A214" s="35" t="s">
        <v>56</v>
      </c>
      <c r="E214" s="39" t="s">
        <v>4497</v>
      </c>
    </row>
    <row r="215" spans="1:5" ht="12.75">
      <c r="A215" s="35" t="s">
        <v>57</v>
      </c>
      <c r="E215" s="40" t="s">
        <v>5</v>
      </c>
    </row>
    <row r="216" spans="1:5" ht="12.75">
      <c r="A216" t="s">
        <v>59</v>
      </c>
      <c r="E216" s="39" t="s">
        <v>5</v>
      </c>
    </row>
    <row r="217" spans="1:16" ht="25.5">
      <c r="A217" t="s">
        <v>50</v>
      </c>
      <c s="34" t="s">
        <v>524</v>
      </c>
      <c s="34" t="s">
        <v>4498</v>
      </c>
      <c s="35" t="s">
        <v>5</v>
      </c>
      <c s="6" t="s">
        <v>4499</v>
      </c>
      <c s="36" t="s">
        <v>54</v>
      </c>
      <c s="37">
        <v>0.619</v>
      </c>
      <c s="36">
        <v>0</v>
      </c>
      <c s="36">
        <f>ROUND(G217*H217,6)</f>
      </c>
      <c r="L217" s="38">
        <v>0</v>
      </c>
      <c s="32">
        <f>ROUND(ROUND(L217,2)*ROUND(G217,3),2)</f>
      </c>
      <c s="36" t="s">
        <v>307</v>
      </c>
      <c>
        <f>(M217*21)/100</f>
      </c>
      <c t="s">
        <v>28</v>
      </c>
    </row>
    <row r="218" spans="1:5" ht="25.5">
      <c r="A218" s="35" t="s">
        <v>56</v>
      </c>
      <c r="E218" s="39" t="s">
        <v>4499</v>
      </c>
    </row>
    <row r="219" spans="1:5" ht="12.75">
      <c r="A219" s="35" t="s">
        <v>57</v>
      </c>
      <c r="E219" s="40" t="s">
        <v>5</v>
      </c>
    </row>
    <row r="220" spans="1:5" ht="12.75">
      <c r="A220" t="s">
        <v>59</v>
      </c>
      <c r="E220" s="39" t="s">
        <v>5</v>
      </c>
    </row>
    <row r="221" spans="1:13" ht="12.75">
      <c r="A221" t="s">
        <v>47</v>
      </c>
      <c r="C221" s="31" t="s">
        <v>4500</v>
      </c>
      <c r="E221" s="33" t="s">
        <v>4501</v>
      </c>
      <c r="J221" s="32">
        <f>0</f>
      </c>
      <c s="32">
        <f>0</f>
      </c>
      <c s="32">
        <f>0+L222+L226+L230+L234+L238+L242+L246</f>
      </c>
      <c s="32">
        <f>0+M222+M226+M230+M234+M238+M242+M246</f>
      </c>
    </row>
    <row r="222" spans="1:16" ht="25.5">
      <c r="A222" t="s">
        <v>50</v>
      </c>
      <c s="34" t="s">
        <v>526</v>
      </c>
      <c s="34" t="s">
        <v>4502</v>
      </c>
      <c s="35" t="s">
        <v>5</v>
      </c>
      <c s="6" t="s">
        <v>4503</v>
      </c>
      <c s="36" t="s">
        <v>147</v>
      </c>
      <c s="37">
        <v>66.9</v>
      </c>
      <c s="36">
        <v>0.00017</v>
      </c>
      <c s="36">
        <f>ROUND(G222*H222,6)</f>
      </c>
      <c r="L222" s="38">
        <v>0</v>
      </c>
      <c s="32">
        <f>ROUND(ROUND(L222,2)*ROUND(G222,3),2)</f>
      </c>
      <c s="36" t="s">
        <v>307</v>
      </c>
      <c>
        <f>(M222*21)/100</f>
      </c>
      <c t="s">
        <v>28</v>
      </c>
    </row>
    <row r="223" spans="1:5" ht="25.5">
      <c r="A223" s="35" t="s">
        <v>56</v>
      </c>
      <c r="E223" s="39" t="s">
        <v>4503</v>
      </c>
    </row>
    <row r="224" spans="1:5" ht="89.25">
      <c r="A224" s="35" t="s">
        <v>57</v>
      </c>
      <c r="E224" s="42" t="s">
        <v>4504</v>
      </c>
    </row>
    <row r="225" spans="1:5" ht="12.75">
      <c r="A225" t="s">
        <v>59</v>
      </c>
      <c r="E225" s="39" t="s">
        <v>5</v>
      </c>
    </row>
    <row r="226" spans="1:16" ht="12.75">
      <c r="A226" t="s">
        <v>50</v>
      </c>
      <c s="34" t="s">
        <v>531</v>
      </c>
      <c s="34" t="s">
        <v>4505</v>
      </c>
      <c s="35" t="s">
        <v>5</v>
      </c>
      <c s="6" t="s">
        <v>4506</v>
      </c>
      <c s="36" t="s">
        <v>162</v>
      </c>
      <c s="37">
        <v>7</v>
      </c>
      <c s="36">
        <v>0.00016</v>
      </c>
      <c s="36">
        <f>ROUND(G226*H226,6)</f>
      </c>
      <c r="L226" s="38">
        <v>0</v>
      </c>
      <c s="32">
        <f>ROUND(ROUND(L226,2)*ROUND(G226,3),2)</f>
      </c>
      <c s="36" t="s">
        <v>307</v>
      </c>
      <c>
        <f>(M226*21)/100</f>
      </c>
      <c t="s">
        <v>28</v>
      </c>
    </row>
    <row r="227" spans="1:5" ht="12.75">
      <c r="A227" s="35" t="s">
        <v>56</v>
      </c>
      <c r="E227" s="39" t="s">
        <v>4506</v>
      </c>
    </row>
    <row r="228" spans="1:5" ht="12.75">
      <c r="A228" s="35" t="s">
        <v>57</v>
      </c>
      <c r="E228" s="40" t="s">
        <v>5</v>
      </c>
    </row>
    <row r="229" spans="1:5" ht="12.75">
      <c r="A229" t="s">
        <v>59</v>
      </c>
      <c r="E229" s="39" t="s">
        <v>5</v>
      </c>
    </row>
    <row r="230" spans="1:16" ht="12.75">
      <c r="A230" t="s">
        <v>50</v>
      </c>
      <c s="34" t="s">
        <v>535</v>
      </c>
      <c s="34" t="s">
        <v>4507</v>
      </c>
      <c s="35" t="s">
        <v>5</v>
      </c>
      <c s="6" t="s">
        <v>4508</v>
      </c>
      <c s="36" t="s">
        <v>162</v>
      </c>
      <c s="37">
        <v>26</v>
      </c>
      <c s="36">
        <v>0.00058</v>
      </c>
      <c s="36">
        <f>ROUND(G230*H230,6)</f>
      </c>
      <c r="L230" s="38">
        <v>0</v>
      </c>
      <c s="32">
        <f>ROUND(ROUND(L230,2)*ROUND(G230,3),2)</f>
      </c>
      <c s="36" t="s">
        <v>307</v>
      </c>
      <c>
        <f>(M230*21)/100</f>
      </c>
      <c t="s">
        <v>28</v>
      </c>
    </row>
    <row r="231" spans="1:5" ht="12.75">
      <c r="A231" s="35" t="s">
        <v>56</v>
      </c>
      <c r="E231" s="39" t="s">
        <v>4508</v>
      </c>
    </row>
    <row r="232" spans="1:5" ht="12.75">
      <c r="A232" s="35" t="s">
        <v>57</v>
      </c>
      <c r="E232" s="40" t="s">
        <v>5</v>
      </c>
    </row>
    <row r="233" spans="1:5" ht="12.75">
      <c r="A233" t="s">
        <v>59</v>
      </c>
      <c r="E233" s="39" t="s">
        <v>5</v>
      </c>
    </row>
    <row r="234" spans="1:16" ht="12.75">
      <c r="A234" t="s">
        <v>50</v>
      </c>
      <c s="34" t="s">
        <v>539</v>
      </c>
      <c s="34" t="s">
        <v>4509</v>
      </c>
      <c s="35" t="s">
        <v>5</v>
      </c>
      <c s="6" t="s">
        <v>4510</v>
      </c>
      <c s="36" t="s">
        <v>162</v>
      </c>
      <c s="37">
        <v>2</v>
      </c>
      <c s="36">
        <v>0.00232</v>
      </c>
      <c s="36">
        <f>ROUND(G234*H234,6)</f>
      </c>
      <c r="L234" s="38">
        <v>0</v>
      </c>
      <c s="32">
        <f>ROUND(ROUND(L234,2)*ROUND(G234,3),2)</f>
      </c>
      <c s="36" t="s">
        <v>307</v>
      </c>
      <c>
        <f>(M234*21)/100</f>
      </c>
      <c t="s">
        <v>28</v>
      </c>
    </row>
    <row r="235" spans="1:5" ht="12.75">
      <c r="A235" s="35" t="s">
        <v>56</v>
      </c>
      <c r="E235" s="39" t="s">
        <v>4510</v>
      </c>
    </row>
    <row r="236" spans="1:5" ht="12.75">
      <c r="A236" s="35" t="s">
        <v>57</v>
      </c>
      <c r="E236" s="40" t="s">
        <v>5</v>
      </c>
    </row>
    <row r="237" spans="1:5" ht="12.75">
      <c r="A237" t="s">
        <v>59</v>
      </c>
      <c r="E237" s="39" t="s">
        <v>5</v>
      </c>
    </row>
    <row r="238" spans="1:16" ht="12.75">
      <c r="A238" t="s">
        <v>50</v>
      </c>
      <c s="34" t="s">
        <v>543</v>
      </c>
      <c s="34" t="s">
        <v>4511</v>
      </c>
      <c s="35" t="s">
        <v>5</v>
      </c>
      <c s="6" t="s">
        <v>4512</v>
      </c>
      <c s="36" t="s">
        <v>162</v>
      </c>
      <c s="37">
        <v>7</v>
      </c>
      <c s="36">
        <v>0.00065</v>
      </c>
      <c s="36">
        <f>ROUND(G238*H238,6)</f>
      </c>
      <c r="L238" s="38">
        <v>0</v>
      </c>
      <c s="32">
        <f>ROUND(ROUND(L238,2)*ROUND(G238,3),2)</f>
      </c>
      <c s="36" t="s">
        <v>307</v>
      </c>
      <c>
        <f>(M238*21)/100</f>
      </c>
      <c t="s">
        <v>28</v>
      </c>
    </row>
    <row r="239" spans="1:5" ht="12.75">
      <c r="A239" s="35" t="s">
        <v>56</v>
      </c>
      <c r="E239" s="39" t="s">
        <v>4512</v>
      </c>
    </row>
    <row r="240" spans="1:5" ht="12.75">
      <c r="A240" s="35" t="s">
        <v>57</v>
      </c>
      <c r="E240" s="40" t="s">
        <v>5</v>
      </c>
    </row>
    <row r="241" spans="1:5" ht="12.75">
      <c r="A241" t="s">
        <v>59</v>
      </c>
      <c r="E241" s="39" t="s">
        <v>5</v>
      </c>
    </row>
    <row r="242" spans="1:16" ht="12.75">
      <c r="A242" t="s">
        <v>50</v>
      </c>
      <c s="34" t="s">
        <v>547</v>
      </c>
      <c s="34" t="s">
        <v>4513</v>
      </c>
      <c s="35" t="s">
        <v>5</v>
      </c>
      <c s="6" t="s">
        <v>4514</v>
      </c>
      <c s="36" t="s">
        <v>162</v>
      </c>
      <c s="37">
        <v>26</v>
      </c>
      <c s="36">
        <v>0.00018</v>
      </c>
      <c s="36">
        <f>ROUND(G242*H242,6)</f>
      </c>
      <c r="L242" s="38">
        <v>0</v>
      </c>
      <c s="32">
        <f>ROUND(ROUND(L242,2)*ROUND(G242,3),2)</f>
      </c>
      <c s="36" t="s">
        <v>307</v>
      </c>
      <c>
        <f>(M242*21)/100</f>
      </c>
      <c t="s">
        <v>28</v>
      </c>
    </row>
    <row r="243" spans="1:5" ht="12.75">
      <c r="A243" s="35" t="s">
        <v>56</v>
      </c>
      <c r="E243" s="39" t="s">
        <v>4514</v>
      </c>
    </row>
    <row r="244" spans="1:5" ht="12.75">
      <c r="A244" s="35" t="s">
        <v>57</v>
      </c>
      <c r="E244" s="40" t="s">
        <v>5</v>
      </c>
    </row>
    <row r="245" spans="1:5" ht="12.75">
      <c r="A245" t="s">
        <v>59</v>
      </c>
      <c r="E245" s="39" t="s">
        <v>5</v>
      </c>
    </row>
    <row r="246" spans="1:16" ht="12.75">
      <c r="A246" t="s">
        <v>50</v>
      </c>
      <c s="34" t="s">
        <v>550</v>
      </c>
      <c s="34" t="s">
        <v>4515</v>
      </c>
      <c s="35" t="s">
        <v>5</v>
      </c>
      <c s="6" t="s">
        <v>4516</v>
      </c>
      <c s="36" t="s">
        <v>162</v>
      </c>
      <c s="37">
        <v>2</v>
      </c>
      <c s="36">
        <v>0.00023</v>
      </c>
      <c s="36">
        <f>ROUND(G246*H246,6)</f>
      </c>
      <c r="L246" s="38">
        <v>0</v>
      </c>
      <c s="32">
        <f>ROUND(ROUND(L246,2)*ROUND(G246,3),2)</f>
      </c>
      <c s="36" t="s">
        <v>307</v>
      </c>
      <c>
        <f>(M246*21)/100</f>
      </c>
      <c t="s">
        <v>28</v>
      </c>
    </row>
    <row r="247" spans="1:5" ht="12.75">
      <c r="A247" s="35" t="s">
        <v>56</v>
      </c>
      <c r="E247" s="39" t="s">
        <v>4516</v>
      </c>
    </row>
    <row r="248" spans="1:5" ht="12.75">
      <c r="A248" s="35" t="s">
        <v>57</v>
      </c>
      <c r="E248" s="40" t="s">
        <v>5</v>
      </c>
    </row>
    <row r="249" spans="1:5" ht="12.75">
      <c r="A249" t="s">
        <v>59</v>
      </c>
      <c r="E249" s="39" t="s">
        <v>5</v>
      </c>
    </row>
    <row r="250" spans="1:13" ht="12.75">
      <c r="A250" t="s">
        <v>47</v>
      </c>
      <c r="C250" s="31" t="s">
        <v>4517</v>
      </c>
      <c r="E250" s="33" t="s">
        <v>4518</v>
      </c>
      <c r="J250" s="32">
        <f>0</f>
      </c>
      <c s="32">
        <f>0</f>
      </c>
      <c s="32">
        <f>0+L251+L255</f>
      </c>
      <c s="32">
        <f>0+M251+M255</f>
      </c>
    </row>
    <row r="251" spans="1:16" ht="12.75">
      <c r="A251" t="s">
        <v>50</v>
      </c>
      <c s="34" t="s">
        <v>554</v>
      </c>
      <c s="34" t="s">
        <v>4519</v>
      </c>
      <c s="35" t="s">
        <v>5</v>
      </c>
      <c s="6" t="s">
        <v>4520</v>
      </c>
      <c s="36" t="s">
        <v>373</v>
      </c>
      <c s="37">
        <v>10</v>
      </c>
      <c s="36">
        <v>6.1E-05</v>
      </c>
      <c s="36">
        <f>ROUND(G251*H251,6)</f>
      </c>
      <c r="L251" s="38">
        <v>0</v>
      </c>
      <c s="32">
        <f>ROUND(ROUND(L251,2)*ROUND(G251,3),2)</f>
      </c>
      <c s="36" t="s">
        <v>307</v>
      </c>
      <c>
        <f>(M251*21)/100</f>
      </c>
      <c t="s">
        <v>28</v>
      </c>
    </row>
    <row r="252" spans="1:5" ht="12.75">
      <c r="A252" s="35" t="s">
        <v>56</v>
      </c>
      <c r="E252" s="39" t="s">
        <v>4520</v>
      </c>
    </row>
    <row r="253" spans="1:5" ht="12.75">
      <c r="A253" s="35" t="s">
        <v>57</v>
      </c>
      <c r="E253" s="40" t="s">
        <v>5</v>
      </c>
    </row>
    <row r="254" spans="1:5" ht="12.75">
      <c r="A254" t="s">
        <v>59</v>
      </c>
      <c r="E254" s="39" t="s">
        <v>5</v>
      </c>
    </row>
    <row r="255" spans="1:16" ht="12.75">
      <c r="A255" t="s">
        <v>50</v>
      </c>
      <c s="34" t="s">
        <v>558</v>
      </c>
      <c s="34" t="s">
        <v>4521</v>
      </c>
      <c s="35" t="s">
        <v>5</v>
      </c>
      <c s="6" t="s">
        <v>4522</v>
      </c>
      <c s="36" t="s">
        <v>99</v>
      </c>
      <c s="37">
        <v>1</v>
      </c>
      <c s="36">
        <v>0</v>
      </c>
      <c s="36">
        <f>ROUND(G255*H255,6)</f>
      </c>
      <c r="L255" s="38">
        <v>0</v>
      </c>
      <c s="32">
        <f>ROUND(ROUND(L255,2)*ROUND(G255,3),2)</f>
      </c>
      <c s="36" t="s">
        <v>55</v>
      </c>
      <c>
        <f>(M255*21)/100</f>
      </c>
      <c t="s">
        <v>28</v>
      </c>
    </row>
    <row r="256" spans="1:5" ht="12.75">
      <c r="A256" s="35" t="s">
        <v>56</v>
      </c>
      <c r="E256" s="39" t="s">
        <v>4522</v>
      </c>
    </row>
    <row r="257" spans="1:5" ht="12.75">
      <c r="A257" s="35" t="s">
        <v>57</v>
      </c>
      <c r="E257" s="40" t="s">
        <v>5</v>
      </c>
    </row>
    <row r="258" spans="1:5" ht="12.75">
      <c r="A258" t="s">
        <v>59</v>
      </c>
      <c r="E258" s="39" t="s">
        <v>5</v>
      </c>
    </row>
    <row r="259" spans="1:13" ht="12.75">
      <c r="A259" t="s">
        <v>47</v>
      </c>
      <c r="C259" s="31" t="s">
        <v>4523</v>
      </c>
      <c r="E259" s="33" t="s">
        <v>4524</v>
      </c>
      <c r="J259" s="32">
        <f>0</f>
      </c>
      <c s="32">
        <f>0</f>
      </c>
      <c s="32">
        <f>0+L260+L264+L268+L272</f>
      </c>
      <c s="32">
        <f>0+M260+M264+M268+M272</f>
      </c>
    </row>
    <row r="260" spans="1:16" ht="25.5">
      <c r="A260" t="s">
        <v>50</v>
      </c>
      <c s="34" t="s">
        <v>563</v>
      </c>
      <c s="34" t="s">
        <v>4525</v>
      </c>
      <c s="35" t="s">
        <v>5</v>
      </c>
      <c s="6" t="s">
        <v>4526</v>
      </c>
      <c s="36" t="s">
        <v>147</v>
      </c>
      <c s="37">
        <v>13.3</v>
      </c>
      <c s="36">
        <v>2.4E-05</v>
      </c>
      <c s="36">
        <f>ROUND(G260*H260,6)</f>
      </c>
      <c r="L260" s="38">
        <v>0</v>
      </c>
      <c s="32">
        <f>ROUND(ROUND(L260,2)*ROUND(G260,3),2)</f>
      </c>
      <c s="36" t="s">
        <v>307</v>
      </c>
      <c>
        <f>(M260*21)/100</f>
      </c>
      <c t="s">
        <v>28</v>
      </c>
    </row>
    <row r="261" spans="1:5" ht="25.5">
      <c r="A261" s="35" t="s">
        <v>56</v>
      </c>
      <c r="E261" s="39" t="s">
        <v>4526</v>
      </c>
    </row>
    <row r="262" spans="1:5" ht="38.25">
      <c r="A262" s="35" t="s">
        <v>57</v>
      </c>
      <c r="E262" s="42" t="s">
        <v>4527</v>
      </c>
    </row>
    <row r="263" spans="1:5" ht="12.75">
      <c r="A263" t="s">
        <v>59</v>
      </c>
      <c r="E263" s="39" t="s">
        <v>5</v>
      </c>
    </row>
    <row r="264" spans="1:16" ht="25.5">
      <c r="A264" t="s">
        <v>50</v>
      </c>
      <c s="34" t="s">
        <v>567</v>
      </c>
      <c s="34" t="s">
        <v>4528</v>
      </c>
      <c s="35" t="s">
        <v>5</v>
      </c>
      <c s="6" t="s">
        <v>4529</v>
      </c>
      <c s="36" t="s">
        <v>147</v>
      </c>
      <c s="37">
        <v>53.6</v>
      </c>
      <c s="36">
        <v>4.7E-05</v>
      </c>
      <c s="36">
        <f>ROUND(G264*H264,6)</f>
      </c>
      <c r="L264" s="38">
        <v>0</v>
      </c>
      <c s="32">
        <f>ROUND(ROUND(L264,2)*ROUND(G264,3),2)</f>
      </c>
      <c s="36" t="s">
        <v>307</v>
      </c>
      <c>
        <f>(M264*21)/100</f>
      </c>
      <c t="s">
        <v>28</v>
      </c>
    </row>
    <row r="265" spans="1:5" ht="25.5">
      <c r="A265" s="35" t="s">
        <v>56</v>
      </c>
      <c r="E265" s="39" t="s">
        <v>4529</v>
      </c>
    </row>
    <row r="266" spans="1:5" ht="63.75">
      <c r="A266" s="35" t="s">
        <v>57</v>
      </c>
      <c r="E266" s="42" t="s">
        <v>4530</v>
      </c>
    </row>
    <row r="267" spans="1:5" ht="12.75">
      <c r="A267" t="s">
        <v>59</v>
      </c>
      <c r="E267" s="39" t="s">
        <v>5</v>
      </c>
    </row>
    <row r="268" spans="1:16" ht="25.5">
      <c r="A268" t="s">
        <v>50</v>
      </c>
      <c s="34" t="s">
        <v>138</v>
      </c>
      <c s="34" t="s">
        <v>4531</v>
      </c>
      <c s="35" t="s">
        <v>5</v>
      </c>
      <c s="6" t="s">
        <v>4532</v>
      </c>
      <c s="36" t="s">
        <v>147</v>
      </c>
      <c s="37">
        <v>13.3</v>
      </c>
      <c s="36">
        <v>3.2E-05</v>
      </c>
      <c s="36">
        <f>ROUND(G268*H268,6)</f>
      </c>
      <c r="L268" s="38">
        <v>0</v>
      </c>
      <c s="32">
        <f>ROUND(ROUND(L268,2)*ROUND(G268,3),2)</f>
      </c>
      <c s="36" t="s">
        <v>307</v>
      </c>
      <c>
        <f>(M268*21)/100</f>
      </c>
      <c t="s">
        <v>28</v>
      </c>
    </row>
    <row r="269" spans="1:5" ht="25.5">
      <c r="A269" s="35" t="s">
        <v>56</v>
      </c>
      <c r="E269" s="39" t="s">
        <v>4532</v>
      </c>
    </row>
    <row r="270" spans="1:5" ht="12.75">
      <c r="A270" s="35" t="s">
        <v>57</v>
      </c>
      <c r="E270" s="40" t="s">
        <v>5</v>
      </c>
    </row>
    <row r="271" spans="1:5" ht="12.75">
      <c r="A271" t="s">
        <v>59</v>
      </c>
      <c r="E271" s="39" t="s">
        <v>5</v>
      </c>
    </row>
    <row r="272" spans="1:16" ht="25.5">
      <c r="A272" t="s">
        <v>50</v>
      </c>
      <c s="34" t="s">
        <v>573</v>
      </c>
      <c s="34" t="s">
        <v>4533</v>
      </c>
      <c s="35" t="s">
        <v>5</v>
      </c>
      <c s="6" t="s">
        <v>4534</v>
      </c>
      <c s="36" t="s">
        <v>147</v>
      </c>
      <c s="37">
        <v>53.6</v>
      </c>
      <c s="36">
        <v>8.5E-05</v>
      </c>
      <c s="36">
        <f>ROUND(G272*H272,6)</f>
      </c>
      <c r="L272" s="38">
        <v>0</v>
      </c>
      <c s="32">
        <f>ROUND(ROUND(L272,2)*ROUND(G272,3),2)</f>
      </c>
      <c s="36" t="s">
        <v>307</v>
      </c>
      <c>
        <f>(M272*21)/100</f>
      </c>
      <c t="s">
        <v>28</v>
      </c>
    </row>
    <row r="273" spans="1:5" ht="25.5">
      <c r="A273" s="35" t="s">
        <v>56</v>
      </c>
      <c r="E273" s="39" t="s">
        <v>4534</v>
      </c>
    </row>
    <row r="274" spans="1:5" ht="12.75">
      <c r="A274" s="35" t="s">
        <v>57</v>
      </c>
      <c r="E274" s="40" t="s">
        <v>5</v>
      </c>
    </row>
    <row r="275" spans="1:5" ht="12.75">
      <c r="A275" t="s">
        <v>59</v>
      </c>
      <c r="E275" s="39" t="s">
        <v>5</v>
      </c>
    </row>
    <row r="276" spans="1:13" ht="12.75">
      <c r="A276" t="s">
        <v>47</v>
      </c>
      <c r="C276" s="31" t="s">
        <v>86</v>
      </c>
      <c r="E276" s="33" t="s">
        <v>4535</v>
      </c>
      <c r="J276" s="32">
        <f>0</f>
      </c>
      <c s="32">
        <f>0</f>
      </c>
      <c s="32">
        <f>0+L277+L281</f>
      </c>
      <c s="32">
        <f>0+M277+M281</f>
      </c>
    </row>
    <row r="277" spans="1:16" ht="12.75">
      <c r="A277" t="s">
        <v>50</v>
      </c>
      <c s="34" t="s">
        <v>159</v>
      </c>
      <c s="34" t="s">
        <v>4536</v>
      </c>
      <c s="35" t="s">
        <v>5</v>
      </c>
      <c s="6" t="s">
        <v>4537</v>
      </c>
      <c s="36" t="s">
        <v>147</v>
      </c>
      <c s="37">
        <v>1</v>
      </c>
      <c s="36">
        <v>0.000192</v>
      </c>
      <c s="36">
        <f>ROUND(G277*H277,6)</f>
      </c>
      <c r="L277" s="38">
        <v>0</v>
      </c>
      <c s="32">
        <f>ROUND(ROUND(L277,2)*ROUND(G277,3),2)</f>
      </c>
      <c s="36" t="s">
        <v>307</v>
      </c>
      <c>
        <f>(M277*21)/100</f>
      </c>
      <c t="s">
        <v>28</v>
      </c>
    </row>
    <row r="278" spans="1:5" ht="12.75">
      <c r="A278" s="35" t="s">
        <v>56</v>
      </c>
      <c r="E278" s="39" t="s">
        <v>4537</v>
      </c>
    </row>
    <row r="279" spans="1:5" ht="12.75">
      <c r="A279" s="35" t="s">
        <v>57</v>
      </c>
      <c r="E279" s="40" t="s">
        <v>5</v>
      </c>
    </row>
    <row r="280" spans="1:5" ht="12.75">
      <c r="A280" t="s">
        <v>59</v>
      </c>
      <c r="E280" s="39" t="s">
        <v>5</v>
      </c>
    </row>
    <row r="281" spans="1:16" ht="12.75">
      <c r="A281" t="s">
        <v>50</v>
      </c>
      <c s="34" t="s">
        <v>164</v>
      </c>
      <c s="34" t="s">
        <v>4538</v>
      </c>
      <c s="35" t="s">
        <v>5</v>
      </c>
      <c s="6" t="s">
        <v>4539</v>
      </c>
      <c s="36" t="s">
        <v>147</v>
      </c>
      <c s="37">
        <v>1</v>
      </c>
      <c s="36">
        <v>0.000126</v>
      </c>
      <c s="36">
        <f>ROUND(G281*H281,6)</f>
      </c>
      <c r="L281" s="38">
        <v>0</v>
      </c>
      <c s="32">
        <f>ROUND(ROUND(L281,2)*ROUND(G281,3),2)</f>
      </c>
      <c s="36" t="s">
        <v>307</v>
      </c>
      <c>
        <f>(M281*21)/100</f>
      </c>
      <c t="s">
        <v>28</v>
      </c>
    </row>
    <row r="282" spans="1:5" ht="12.75">
      <c r="A282" s="35" t="s">
        <v>56</v>
      </c>
      <c r="E282" s="39" t="s">
        <v>4539</v>
      </c>
    </row>
    <row r="283" spans="1:5" ht="12.75">
      <c r="A283" s="35" t="s">
        <v>57</v>
      </c>
      <c r="E283" s="40" t="s">
        <v>5</v>
      </c>
    </row>
    <row r="284" spans="1:5" ht="12.75">
      <c r="A284" t="s">
        <v>59</v>
      </c>
      <c r="E284" s="39" t="s">
        <v>5</v>
      </c>
    </row>
    <row r="285" spans="1:13" ht="12.75">
      <c r="A285" t="s">
        <v>47</v>
      </c>
      <c r="C285" s="31" t="s">
        <v>4540</v>
      </c>
      <c r="E285" s="33" t="s">
        <v>4541</v>
      </c>
      <c r="J285" s="32">
        <f>0</f>
      </c>
      <c s="32">
        <f>0</f>
      </c>
      <c s="32">
        <f>0+L286</f>
      </c>
      <c s="32">
        <f>0+M286</f>
      </c>
    </row>
    <row r="286" spans="1:16" ht="38.25">
      <c r="A286" t="s">
        <v>50</v>
      </c>
      <c s="34" t="s">
        <v>167</v>
      </c>
      <c s="34" t="s">
        <v>4542</v>
      </c>
      <c s="35" t="s">
        <v>5</v>
      </c>
      <c s="6" t="s">
        <v>4543</v>
      </c>
      <c s="36" t="s">
        <v>54</v>
      </c>
      <c s="37">
        <v>0.528</v>
      </c>
      <c s="36">
        <v>0</v>
      </c>
      <c s="36">
        <f>ROUND(G286*H286,6)</f>
      </c>
      <c r="L286" s="38">
        <v>0</v>
      </c>
      <c s="32">
        <f>ROUND(ROUND(L286,2)*ROUND(G286,3),2)</f>
      </c>
      <c s="36" t="s">
        <v>307</v>
      </c>
      <c>
        <f>(M286*21)/100</f>
      </c>
      <c t="s">
        <v>28</v>
      </c>
    </row>
    <row r="287" spans="1:5" ht="38.25">
      <c r="A287" s="35" t="s">
        <v>56</v>
      </c>
      <c r="E287" s="39" t="s">
        <v>4544</v>
      </c>
    </row>
    <row r="288" spans="1:5" ht="12.75">
      <c r="A288" s="35" t="s">
        <v>57</v>
      </c>
      <c r="E288" s="40" t="s">
        <v>5</v>
      </c>
    </row>
    <row r="289" spans="1:5" ht="12.75">
      <c r="A289" t="s">
        <v>59</v>
      </c>
      <c r="E289" s="39" t="s">
        <v>5</v>
      </c>
    </row>
    <row r="290" spans="1:13" ht="12.75">
      <c r="A290" t="s">
        <v>47</v>
      </c>
      <c r="C290" s="31" t="s">
        <v>2569</v>
      </c>
      <c r="E290" s="33" t="s">
        <v>4545</v>
      </c>
      <c r="J290" s="32">
        <f>0</f>
      </c>
      <c s="32">
        <f>0</f>
      </c>
      <c s="32">
        <f>0+L291+L295</f>
      </c>
      <c s="32">
        <f>0+M291+M295</f>
      </c>
    </row>
    <row r="291" spans="1:16" ht="25.5">
      <c r="A291" t="s">
        <v>50</v>
      </c>
      <c s="34" t="s">
        <v>643</v>
      </c>
      <c s="34" t="s">
        <v>4546</v>
      </c>
      <c s="35" t="s">
        <v>5</v>
      </c>
      <c s="6" t="s">
        <v>4547</v>
      </c>
      <c s="36" t="s">
        <v>4548</v>
      </c>
      <c s="37">
        <v>8</v>
      </c>
      <c s="36">
        <v>0</v>
      </c>
      <c s="36">
        <f>ROUND(G291*H291,6)</f>
      </c>
      <c r="L291" s="38">
        <v>0</v>
      </c>
      <c s="32">
        <f>ROUND(ROUND(L291,2)*ROUND(G291,3),2)</f>
      </c>
      <c s="36" t="s">
        <v>307</v>
      </c>
      <c>
        <f>(M291*21)/100</f>
      </c>
      <c t="s">
        <v>28</v>
      </c>
    </row>
    <row r="292" spans="1:5" ht="25.5">
      <c r="A292" s="35" t="s">
        <v>56</v>
      </c>
      <c r="E292" s="39" t="s">
        <v>4547</v>
      </c>
    </row>
    <row r="293" spans="1:5" ht="12.75">
      <c r="A293" s="35" t="s">
        <v>57</v>
      </c>
      <c r="E293" s="40" t="s">
        <v>5</v>
      </c>
    </row>
    <row r="294" spans="1:5" ht="12.75">
      <c r="A294" t="s">
        <v>59</v>
      </c>
      <c r="E294" s="39" t="s">
        <v>5</v>
      </c>
    </row>
    <row r="295" spans="1:16" ht="25.5">
      <c r="A295" t="s">
        <v>50</v>
      </c>
      <c s="34" t="s">
        <v>646</v>
      </c>
      <c s="34" t="s">
        <v>4549</v>
      </c>
      <c s="35" t="s">
        <v>5</v>
      </c>
      <c s="6" t="s">
        <v>4550</v>
      </c>
      <c s="36" t="s">
        <v>4548</v>
      </c>
      <c s="37">
        <v>40</v>
      </c>
      <c s="36">
        <v>0</v>
      </c>
      <c s="36">
        <f>ROUND(G295*H295,6)</f>
      </c>
      <c r="L295" s="38">
        <v>0</v>
      </c>
      <c s="32">
        <f>ROUND(ROUND(L295,2)*ROUND(G295,3),2)</f>
      </c>
      <c s="36" t="s">
        <v>307</v>
      </c>
      <c>
        <f>(M295*21)/100</f>
      </c>
      <c t="s">
        <v>28</v>
      </c>
    </row>
    <row r="296" spans="1:5" ht="25.5">
      <c r="A296" s="35" t="s">
        <v>56</v>
      </c>
      <c r="E296" s="39" t="s">
        <v>4550</v>
      </c>
    </row>
    <row r="297" spans="1:5" ht="12.75">
      <c r="A297" s="35" t="s">
        <v>57</v>
      </c>
      <c r="E297" s="40" t="s">
        <v>5</v>
      </c>
    </row>
    <row r="298" spans="1:5" ht="12.75">
      <c r="A298" t="s">
        <v>59</v>
      </c>
      <c r="E2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4553</v>
      </c>
      <c r="E8" s="30" t="s">
        <v>4552</v>
      </c>
      <c r="J8" s="29">
        <f>0+J9+J34+J47+J96+J145</f>
      </c>
      <c s="29">
        <f>0+K9+K34+K47+K96+K145</f>
      </c>
      <c s="29">
        <f>0+L9+L34+L47+L96+L145</f>
      </c>
      <c s="29">
        <f>0+M9+M34+M47+M96+M145</f>
      </c>
    </row>
    <row r="9" spans="1:13" ht="12.75">
      <c r="A9" t="s">
        <v>47</v>
      </c>
      <c r="C9" s="31" t="s">
        <v>48</v>
      </c>
      <c r="E9" s="33" t="s">
        <v>4554</v>
      </c>
      <c r="J9" s="32">
        <f>0</f>
      </c>
      <c s="32">
        <f>0</f>
      </c>
      <c s="32">
        <f>0+L10+L14+L18+L22+L26+L30</f>
      </c>
      <c s="32">
        <f>0+M10+M14+M18+M22+M26+M30</f>
      </c>
    </row>
    <row r="10" spans="1:16" ht="38.25">
      <c r="A10" t="s">
        <v>50</v>
      </c>
      <c s="34" t="s">
        <v>96</v>
      </c>
      <c s="34" t="s">
        <v>4555</v>
      </c>
      <c s="35" t="s">
        <v>5</v>
      </c>
      <c s="6" t="s">
        <v>4556</v>
      </c>
      <c s="36" t="s">
        <v>162</v>
      </c>
      <c s="37">
        <v>1</v>
      </c>
      <c s="36">
        <v>0</v>
      </c>
      <c s="36">
        <f>ROUND(G10*H10,6)</f>
      </c>
      <c r="L10" s="38">
        <v>0</v>
      </c>
      <c s="32">
        <f>ROUND(ROUND(L10,2)*ROUND(G10,3),2)</f>
      </c>
      <c s="36" t="s">
        <v>55</v>
      </c>
      <c>
        <f>(M10*21)/100</f>
      </c>
      <c t="s">
        <v>28</v>
      </c>
    </row>
    <row r="11" spans="1:5" ht="38.25">
      <c r="A11" s="35" t="s">
        <v>56</v>
      </c>
      <c r="E11" s="39" t="s">
        <v>4557</v>
      </c>
    </row>
    <row r="12" spans="1:5" ht="12.75">
      <c r="A12" s="35" t="s">
        <v>57</v>
      </c>
      <c r="E12" s="40" t="s">
        <v>5</v>
      </c>
    </row>
    <row r="13" spans="1:5" ht="12.75">
      <c r="A13" t="s">
        <v>59</v>
      </c>
      <c r="E13" s="39" t="s">
        <v>5</v>
      </c>
    </row>
    <row r="14" spans="1:16" ht="12.75">
      <c r="A14" t="s">
        <v>50</v>
      </c>
      <c s="34" t="s">
        <v>28</v>
      </c>
      <c s="34" t="s">
        <v>4558</v>
      </c>
      <c s="35" t="s">
        <v>5</v>
      </c>
      <c s="6" t="s">
        <v>4559</v>
      </c>
      <c s="36" t="s">
        <v>162</v>
      </c>
      <c s="37">
        <v>1</v>
      </c>
      <c s="36">
        <v>0</v>
      </c>
      <c s="36">
        <f>ROUND(G14*H14,6)</f>
      </c>
      <c r="L14" s="38">
        <v>0</v>
      </c>
      <c s="32">
        <f>ROUND(ROUND(L14,2)*ROUND(G14,3),2)</f>
      </c>
      <c s="36" t="s">
        <v>55</v>
      </c>
      <c>
        <f>(M14*21)/100</f>
      </c>
      <c t="s">
        <v>28</v>
      </c>
    </row>
    <row r="15" spans="1:5" ht="12.75">
      <c r="A15" s="35" t="s">
        <v>56</v>
      </c>
      <c r="E15" s="39" t="s">
        <v>4559</v>
      </c>
    </row>
    <row r="16" spans="1:5" ht="12.75">
      <c r="A16" s="35" t="s">
        <v>57</v>
      </c>
      <c r="E16" s="40" t="s">
        <v>5</v>
      </c>
    </row>
    <row r="17" spans="1:5" ht="12.75">
      <c r="A17" t="s">
        <v>59</v>
      </c>
      <c r="E17" s="39" t="s">
        <v>5</v>
      </c>
    </row>
    <row r="18" spans="1:16" ht="25.5">
      <c r="A18" t="s">
        <v>50</v>
      </c>
      <c s="34" t="s">
        <v>26</v>
      </c>
      <c s="34" t="s">
        <v>4560</v>
      </c>
      <c s="35" t="s">
        <v>5</v>
      </c>
      <c s="6" t="s">
        <v>4561</v>
      </c>
      <c s="36" t="s">
        <v>162</v>
      </c>
      <c s="37">
        <v>1</v>
      </c>
      <c s="36">
        <v>0</v>
      </c>
      <c s="36">
        <f>ROUND(G18*H18,6)</f>
      </c>
      <c r="L18" s="38">
        <v>0</v>
      </c>
      <c s="32">
        <f>ROUND(ROUND(L18,2)*ROUND(G18,3),2)</f>
      </c>
      <c s="36" t="s">
        <v>55</v>
      </c>
      <c>
        <f>(M18*21)/100</f>
      </c>
      <c t="s">
        <v>28</v>
      </c>
    </row>
    <row r="19" spans="1:5" ht="25.5">
      <c r="A19" s="35" t="s">
        <v>56</v>
      </c>
      <c r="E19" s="39" t="s">
        <v>4561</v>
      </c>
    </row>
    <row r="20" spans="1:5" ht="12.75">
      <c r="A20" s="35" t="s">
        <v>57</v>
      </c>
      <c r="E20" s="40" t="s">
        <v>5</v>
      </c>
    </row>
    <row r="21" spans="1:5" ht="12.75">
      <c r="A21" t="s">
        <v>59</v>
      </c>
      <c r="E21" s="39" t="s">
        <v>5</v>
      </c>
    </row>
    <row r="22" spans="1:16" ht="12.75">
      <c r="A22" t="s">
        <v>50</v>
      </c>
      <c s="34" t="s">
        <v>66</v>
      </c>
      <c s="34" t="s">
        <v>4562</v>
      </c>
      <c s="35" t="s">
        <v>5</v>
      </c>
      <c s="6" t="s">
        <v>4563</v>
      </c>
      <c s="36" t="s">
        <v>162</v>
      </c>
      <c s="37">
        <v>1</v>
      </c>
      <c s="36">
        <v>0</v>
      </c>
      <c s="36">
        <f>ROUND(G22*H22,6)</f>
      </c>
      <c r="L22" s="38">
        <v>0</v>
      </c>
      <c s="32">
        <f>ROUND(ROUND(L22,2)*ROUND(G22,3),2)</f>
      </c>
      <c s="36" t="s">
        <v>55</v>
      </c>
      <c>
        <f>(M22*21)/100</f>
      </c>
      <c t="s">
        <v>28</v>
      </c>
    </row>
    <row r="23" spans="1:5" ht="12.75">
      <c r="A23" s="35" t="s">
        <v>56</v>
      </c>
      <c r="E23" s="39" t="s">
        <v>4563</v>
      </c>
    </row>
    <row r="24" spans="1:5" ht="12.75">
      <c r="A24" s="35" t="s">
        <v>57</v>
      </c>
      <c r="E24" s="40" t="s">
        <v>5</v>
      </c>
    </row>
    <row r="25" spans="1:5" ht="12.75">
      <c r="A25" t="s">
        <v>59</v>
      </c>
      <c r="E25" s="39" t="s">
        <v>5</v>
      </c>
    </row>
    <row r="26" spans="1:16" ht="25.5">
      <c r="A26" t="s">
        <v>50</v>
      </c>
      <c s="34" t="s">
        <v>72</v>
      </c>
      <c s="34" t="s">
        <v>4564</v>
      </c>
      <c s="35" t="s">
        <v>5</v>
      </c>
      <c s="6" t="s">
        <v>4565</v>
      </c>
      <c s="36" t="s">
        <v>162</v>
      </c>
      <c s="37">
        <v>1</v>
      </c>
      <c s="36">
        <v>0</v>
      </c>
      <c s="36">
        <f>ROUND(G26*H26,6)</f>
      </c>
      <c r="L26" s="38">
        <v>0</v>
      </c>
      <c s="32">
        <f>ROUND(ROUND(L26,2)*ROUND(G26,3),2)</f>
      </c>
      <c s="36" t="s">
        <v>55</v>
      </c>
      <c>
        <f>(M26*21)/100</f>
      </c>
      <c t="s">
        <v>28</v>
      </c>
    </row>
    <row r="27" spans="1:5" ht="25.5">
      <c r="A27" s="35" t="s">
        <v>56</v>
      </c>
      <c r="E27" s="39" t="s">
        <v>4565</v>
      </c>
    </row>
    <row r="28" spans="1:5" ht="12.75">
      <c r="A28" s="35" t="s">
        <v>57</v>
      </c>
      <c r="E28" s="40" t="s">
        <v>5</v>
      </c>
    </row>
    <row r="29" spans="1:5" ht="12.75">
      <c r="A29" t="s">
        <v>59</v>
      </c>
      <c r="E29" s="39" t="s">
        <v>5</v>
      </c>
    </row>
    <row r="30" spans="1:16" ht="12.75">
      <c r="A30" t="s">
        <v>50</v>
      </c>
      <c s="34" t="s">
        <v>27</v>
      </c>
      <c s="34" t="s">
        <v>4566</v>
      </c>
      <c s="35" t="s">
        <v>5</v>
      </c>
      <c s="6" t="s">
        <v>4567</v>
      </c>
      <c s="36" t="s">
        <v>162</v>
      </c>
      <c s="37">
        <v>1</v>
      </c>
      <c s="36">
        <v>0</v>
      </c>
      <c s="36">
        <f>ROUND(G30*H30,6)</f>
      </c>
      <c r="L30" s="38">
        <v>0</v>
      </c>
      <c s="32">
        <f>ROUND(ROUND(L30,2)*ROUND(G30,3),2)</f>
      </c>
      <c s="36" t="s">
        <v>55</v>
      </c>
      <c>
        <f>(M30*21)/100</f>
      </c>
      <c t="s">
        <v>28</v>
      </c>
    </row>
    <row r="31" spans="1:5" ht="12.75">
      <c r="A31" s="35" t="s">
        <v>56</v>
      </c>
      <c r="E31" s="39" t="s">
        <v>4567</v>
      </c>
    </row>
    <row r="32" spans="1:5" ht="12.75">
      <c r="A32" s="35" t="s">
        <v>57</v>
      </c>
      <c r="E32" s="40" t="s">
        <v>5</v>
      </c>
    </row>
    <row r="33" spans="1:5" ht="12.75">
      <c r="A33" t="s">
        <v>59</v>
      </c>
      <c r="E33" s="39" t="s">
        <v>5</v>
      </c>
    </row>
    <row r="34" spans="1:13" ht="12.75">
      <c r="A34" t="s">
        <v>47</v>
      </c>
      <c r="C34" s="31" t="s">
        <v>257</v>
      </c>
      <c r="E34" s="33" t="s">
        <v>4568</v>
      </c>
      <c r="J34" s="32">
        <f>0</f>
      </c>
      <c s="32">
        <f>0</f>
      </c>
      <c s="32">
        <f>0+L35+L39+L43</f>
      </c>
      <c s="32">
        <f>0+M35+M39+M43</f>
      </c>
    </row>
    <row r="35" spans="1:16" ht="25.5">
      <c r="A35" t="s">
        <v>50</v>
      </c>
      <c s="34" t="s">
        <v>81</v>
      </c>
      <c s="34" t="s">
        <v>4569</v>
      </c>
      <c s="35" t="s">
        <v>5</v>
      </c>
      <c s="6" t="s">
        <v>4570</v>
      </c>
      <c s="36" t="s">
        <v>162</v>
      </c>
      <c s="37">
        <v>1</v>
      </c>
      <c s="36">
        <v>0</v>
      </c>
      <c s="36">
        <f>ROUND(G35*H35,6)</f>
      </c>
      <c r="L35" s="38">
        <v>0</v>
      </c>
      <c s="32">
        <f>ROUND(ROUND(L35,2)*ROUND(G35,3),2)</f>
      </c>
      <c s="36" t="s">
        <v>55</v>
      </c>
      <c>
        <f>(M35*21)/100</f>
      </c>
      <c t="s">
        <v>28</v>
      </c>
    </row>
    <row r="36" spans="1:5" ht="51">
      <c r="A36" s="35" t="s">
        <v>56</v>
      </c>
      <c r="E36" s="39" t="s">
        <v>4571</v>
      </c>
    </row>
    <row r="37" spans="1:5" ht="12.75">
      <c r="A37" s="35" t="s">
        <v>57</v>
      </c>
      <c r="E37" s="40" t="s">
        <v>5</v>
      </c>
    </row>
    <row r="38" spans="1:5" ht="12.75">
      <c r="A38" t="s">
        <v>59</v>
      </c>
      <c r="E38" s="39" t="s">
        <v>5</v>
      </c>
    </row>
    <row r="39" spans="1:16" ht="25.5">
      <c r="A39" t="s">
        <v>50</v>
      </c>
      <c s="34" t="s">
        <v>86</v>
      </c>
      <c s="34" t="s">
        <v>4572</v>
      </c>
      <c s="35" t="s">
        <v>5</v>
      </c>
      <c s="6" t="s">
        <v>4573</v>
      </c>
      <c s="36" t="s">
        <v>162</v>
      </c>
      <c s="37">
        <v>1</v>
      </c>
      <c s="36">
        <v>0</v>
      </c>
      <c s="36">
        <f>ROUND(G39*H39,6)</f>
      </c>
      <c r="L39" s="38">
        <v>0</v>
      </c>
      <c s="32">
        <f>ROUND(ROUND(L39,2)*ROUND(G39,3),2)</f>
      </c>
      <c s="36" t="s">
        <v>55</v>
      </c>
      <c>
        <f>(M39*21)/100</f>
      </c>
      <c t="s">
        <v>28</v>
      </c>
    </row>
    <row r="40" spans="1:5" ht="25.5">
      <c r="A40" s="35" t="s">
        <v>56</v>
      </c>
      <c r="E40" s="39" t="s">
        <v>4573</v>
      </c>
    </row>
    <row r="41" spans="1:5" ht="12.75">
      <c r="A41" s="35" t="s">
        <v>57</v>
      </c>
      <c r="E41" s="40" t="s">
        <v>5</v>
      </c>
    </row>
    <row r="42" spans="1:5" ht="12.75">
      <c r="A42" t="s">
        <v>59</v>
      </c>
      <c r="E42" s="39" t="s">
        <v>5</v>
      </c>
    </row>
    <row r="43" spans="1:16" ht="38.25">
      <c r="A43" t="s">
        <v>50</v>
      </c>
      <c s="34" t="s">
        <v>149</v>
      </c>
      <c s="34" t="s">
        <v>4574</v>
      </c>
      <c s="35" t="s">
        <v>5</v>
      </c>
      <c s="6" t="s">
        <v>4575</v>
      </c>
      <c s="36" t="s">
        <v>162</v>
      </c>
      <c s="37">
        <v>1</v>
      </c>
      <c s="36">
        <v>0</v>
      </c>
      <c s="36">
        <f>ROUND(G43*H43,6)</f>
      </c>
      <c r="L43" s="38">
        <v>0</v>
      </c>
      <c s="32">
        <f>ROUND(ROUND(L43,2)*ROUND(G43,3),2)</f>
      </c>
      <c s="36" t="s">
        <v>55</v>
      </c>
      <c>
        <f>(M43*21)/100</f>
      </c>
      <c t="s">
        <v>28</v>
      </c>
    </row>
    <row r="44" spans="1:5" ht="63.75">
      <c r="A44" s="35" t="s">
        <v>56</v>
      </c>
      <c r="E44" s="39" t="s">
        <v>4576</v>
      </c>
    </row>
    <row r="45" spans="1:5" ht="12.75">
      <c r="A45" s="35" t="s">
        <v>57</v>
      </c>
      <c r="E45" s="40" t="s">
        <v>5</v>
      </c>
    </row>
    <row r="46" spans="1:5" ht="12.75">
      <c r="A46" t="s">
        <v>59</v>
      </c>
      <c r="E46" s="39" t="s">
        <v>5</v>
      </c>
    </row>
    <row r="47" spans="1:13" ht="12.75">
      <c r="A47" t="s">
        <v>47</v>
      </c>
      <c r="C47" s="31" t="s">
        <v>271</v>
      </c>
      <c r="E47" s="33" t="s">
        <v>4577</v>
      </c>
      <c r="J47" s="32">
        <f>0</f>
      </c>
      <c s="32">
        <f>0</f>
      </c>
      <c s="32">
        <f>0+L48+L52+L56+L60+L64+L68+L72+L76+L80+L84+L88+L92</f>
      </c>
      <c s="32">
        <f>0+M48+M52+M56+M60+M64+M68+M72+M76+M80+M84+M88+M92</f>
      </c>
    </row>
    <row r="48" spans="1:16" ht="12.75">
      <c r="A48" t="s">
        <v>50</v>
      </c>
      <c s="34" t="s">
        <v>159</v>
      </c>
      <c s="34" t="s">
        <v>4578</v>
      </c>
      <c s="35" t="s">
        <v>5</v>
      </c>
      <c s="6" t="s">
        <v>4579</v>
      </c>
      <c s="36" t="s">
        <v>147</v>
      </c>
      <c s="37">
        <v>150</v>
      </c>
      <c s="36">
        <v>0</v>
      </c>
      <c s="36">
        <f>ROUND(G48*H48,6)</f>
      </c>
      <c r="L48" s="38">
        <v>0</v>
      </c>
      <c s="32">
        <f>ROUND(ROUND(L48,2)*ROUND(G48,3),2)</f>
      </c>
      <c s="36" t="s">
        <v>55</v>
      </c>
      <c>
        <f>(M48*21)/100</f>
      </c>
      <c t="s">
        <v>28</v>
      </c>
    </row>
    <row r="49" spans="1:5" ht="12.75">
      <c r="A49" s="35" t="s">
        <v>56</v>
      </c>
      <c r="E49" s="39" t="s">
        <v>4579</v>
      </c>
    </row>
    <row r="50" spans="1:5" ht="12.75">
      <c r="A50" s="35" t="s">
        <v>57</v>
      </c>
      <c r="E50" s="40" t="s">
        <v>5</v>
      </c>
    </row>
    <row r="51" spans="1:5" ht="12.75">
      <c r="A51" t="s">
        <v>59</v>
      </c>
      <c r="E51" s="39" t="s">
        <v>5</v>
      </c>
    </row>
    <row r="52" spans="1:16" ht="12.75">
      <c r="A52" t="s">
        <v>50</v>
      </c>
      <c s="34" t="s">
        <v>164</v>
      </c>
      <c s="34" t="s">
        <v>4580</v>
      </c>
      <c s="35" t="s">
        <v>5</v>
      </c>
      <c s="6" t="s">
        <v>4581</v>
      </c>
      <c s="36" t="s">
        <v>147</v>
      </c>
      <c s="37">
        <v>130</v>
      </c>
      <c s="36">
        <v>0</v>
      </c>
      <c s="36">
        <f>ROUND(G52*H52,6)</f>
      </c>
      <c r="L52" s="38">
        <v>0</v>
      </c>
      <c s="32">
        <f>ROUND(ROUND(L52,2)*ROUND(G52,3),2)</f>
      </c>
      <c s="36" t="s">
        <v>55</v>
      </c>
      <c>
        <f>(M52*21)/100</f>
      </c>
      <c t="s">
        <v>28</v>
      </c>
    </row>
    <row r="53" spans="1:5" ht="12.75">
      <c r="A53" s="35" t="s">
        <v>56</v>
      </c>
      <c r="E53" s="39" t="s">
        <v>4581</v>
      </c>
    </row>
    <row r="54" spans="1:5" ht="12.75">
      <c r="A54" s="35" t="s">
        <v>57</v>
      </c>
      <c r="E54" s="40" t="s">
        <v>5</v>
      </c>
    </row>
    <row r="55" spans="1:5" ht="12.75">
      <c r="A55" t="s">
        <v>59</v>
      </c>
      <c r="E55" s="39" t="s">
        <v>5</v>
      </c>
    </row>
    <row r="56" spans="1:16" ht="12.75">
      <c r="A56" t="s">
        <v>50</v>
      </c>
      <c s="34" t="s">
        <v>167</v>
      </c>
      <c s="34" t="s">
        <v>4582</v>
      </c>
      <c s="35" t="s">
        <v>5</v>
      </c>
      <c s="6" t="s">
        <v>4583</v>
      </c>
      <c s="36" t="s">
        <v>147</v>
      </c>
      <c s="37">
        <v>150</v>
      </c>
      <c s="36">
        <v>0</v>
      </c>
      <c s="36">
        <f>ROUND(G56*H56,6)</f>
      </c>
      <c r="L56" s="38">
        <v>0</v>
      </c>
      <c s="32">
        <f>ROUND(ROUND(L56,2)*ROUND(G56,3),2)</f>
      </c>
      <c s="36" t="s">
        <v>55</v>
      </c>
      <c>
        <f>(M56*21)/100</f>
      </c>
      <c t="s">
        <v>28</v>
      </c>
    </row>
    <row r="57" spans="1:5" ht="12.75">
      <c r="A57" s="35" t="s">
        <v>56</v>
      </c>
      <c r="E57" s="39" t="s">
        <v>4583</v>
      </c>
    </row>
    <row r="58" spans="1:5" ht="12.75">
      <c r="A58" s="35" t="s">
        <v>57</v>
      </c>
      <c r="E58" s="40" t="s">
        <v>5</v>
      </c>
    </row>
    <row r="59" spans="1:5" ht="12.75">
      <c r="A59" t="s">
        <v>59</v>
      </c>
      <c r="E59" s="39" t="s">
        <v>5</v>
      </c>
    </row>
    <row r="60" spans="1:16" ht="12.75">
      <c r="A60" t="s">
        <v>50</v>
      </c>
      <c s="34" t="s">
        <v>112</v>
      </c>
      <c s="34" t="s">
        <v>4584</v>
      </c>
      <c s="35" t="s">
        <v>5</v>
      </c>
      <c s="6" t="s">
        <v>4585</v>
      </c>
      <c s="36" t="s">
        <v>147</v>
      </c>
      <c s="37">
        <v>130</v>
      </c>
      <c s="36">
        <v>0</v>
      </c>
      <c s="36">
        <f>ROUND(G60*H60,6)</f>
      </c>
      <c r="L60" s="38">
        <v>0</v>
      </c>
      <c s="32">
        <f>ROUND(ROUND(L60,2)*ROUND(G60,3),2)</f>
      </c>
      <c s="36" t="s">
        <v>55</v>
      </c>
      <c>
        <f>(M60*21)/100</f>
      </c>
      <c t="s">
        <v>28</v>
      </c>
    </row>
    <row r="61" spans="1:5" ht="12.75">
      <c r="A61" s="35" t="s">
        <v>56</v>
      </c>
      <c r="E61" s="39" t="s">
        <v>4585</v>
      </c>
    </row>
    <row r="62" spans="1:5" ht="12.75">
      <c r="A62" s="35" t="s">
        <v>57</v>
      </c>
      <c r="E62" s="40" t="s">
        <v>5</v>
      </c>
    </row>
    <row r="63" spans="1:5" ht="12.75">
      <c r="A63" t="s">
        <v>59</v>
      </c>
      <c r="E63" s="39" t="s">
        <v>5</v>
      </c>
    </row>
    <row r="64" spans="1:16" ht="12.75">
      <c r="A64" t="s">
        <v>50</v>
      </c>
      <c s="34" t="s">
        <v>175</v>
      </c>
      <c s="34" t="s">
        <v>4586</v>
      </c>
      <c s="35" t="s">
        <v>5</v>
      </c>
      <c s="6" t="s">
        <v>4587</v>
      </c>
      <c s="36" t="s">
        <v>162</v>
      </c>
      <c s="37">
        <v>6</v>
      </c>
      <c s="36">
        <v>0</v>
      </c>
      <c s="36">
        <f>ROUND(G64*H64,6)</f>
      </c>
      <c r="L64" s="38">
        <v>0</v>
      </c>
      <c s="32">
        <f>ROUND(ROUND(L64,2)*ROUND(G64,3),2)</f>
      </c>
      <c s="36" t="s">
        <v>55</v>
      </c>
      <c>
        <f>(M64*21)/100</f>
      </c>
      <c t="s">
        <v>28</v>
      </c>
    </row>
    <row r="65" spans="1:5" ht="12.75">
      <c r="A65" s="35" t="s">
        <v>56</v>
      </c>
      <c r="E65" s="39" t="s">
        <v>4587</v>
      </c>
    </row>
    <row r="66" spans="1:5" ht="12.75">
      <c r="A66" s="35" t="s">
        <v>57</v>
      </c>
      <c r="E66" s="40" t="s">
        <v>5</v>
      </c>
    </row>
    <row r="67" spans="1:5" ht="12.75">
      <c r="A67" t="s">
        <v>59</v>
      </c>
      <c r="E67" s="39" t="s">
        <v>5</v>
      </c>
    </row>
    <row r="68" spans="1:16" ht="25.5">
      <c r="A68" t="s">
        <v>50</v>
      </c>
      <c s="34" t="s">
        <v>122</v>
      </c>
      <c s="34" t="s">
        <v>4588</v>
      </c>
      <c s="35" t="s">
        <v>5</v>
      </c>
      <c s="6" t="s">
        <v>4589</v>
      </c>
      <c s="36" t="s">
        <v>162</v>
      </c>
      <c s="37">
        <v>22</v>
      </c>
      <c s="36">
        <v>0</v>
      </c>
      <c s="36">
        <f>ROUND(G68*H68,6)</f>
      </c>
      <c r="L68" s="38">
        <v>0</v>
      </c>
      <c s="32">
        <f>ROUND(ROUND(L68,2)*ROUND(G68,3),2)</f>
      </c>
      <c s="36" t="s">
        <v>55</v>
      </c>
      <c>
        <f>(M68*21)/100</f>
      </c>
      <c t="s">
        <v>28</v>
      </c>
    </row>
    <row r="69" spans="1:5" ht="25.5">
      <c r="A69" s="35" t="s">
        <v>56</v>
      </c>
      <c r="E69" s="39" t="s">
        <v>4589</v>
      </c>
    </row>
    <row r="70" spans="1:5" ht="12.75">
      <c r="A70" s="35" t="s">
        <v>57</v>
      </c>
      <c r="E70" s="40" t="s">
        <v>5</v>
      </c>
    </row>
    <row r="71" spans="1:5" ht="12.75">
      <c r="A71" t="s">
        <v>59</v>
      </c>
      <c r="E71" s="39" t="s">
        <v>5</v>
      </c>
    </row>
    <row r="72" spans="1:16" ht="12.75">
      <c r="A72" t="s">
        <v>50</v>
      </c>
      <c s="34" t="s">
        <v>187</v>
      </c>
      <c s="34" t="s">
        <v>4590</v>
      </c>
      <c s="35" t="s">
        <v>5</v>
      </c>
      <c s="6" t="s">
        <v>4591</v>
      </c>
      <c s="36" t="s">
        <v>162</v>
      </c>
      <c s="37">
        <v>8</v>
      </c>
      <c s="36">
        <v>0</v>
      </c>
      <c s="36">
        <f>ROUND(G72*H72,6)</f>
      </c>
      <c r="L72" s="38">
        <v>0</v>
      </c>
      <c s="32">
        <f>ROUND(ROUND(L72,2)*ROUND(G72,3),2)</f>
      </c>
      <c s="36" t="s">
        <v>55</v>
      </c>
      <c>
        <f>(M72*21)/100</f>
      </c>
      <c t="s">
        <v>28</v>
      </c>
    </row>
    <row r="73" spans="1:5" ht="12.75">
      <c r="A73" s="35" t="s">
        <v>56</v>
      </c>
      <c r="E73" s="39" t="s">
        <v>4591</v>
      </c>
    </row>
    <row r="74" spans="1:5" ht="12.75">
      <c r="A74" s="35" t="s">
        <v>57</v>
      </c>
      <c r="E74" s="40" t="s">
        <v>5</v>
      </c>
    </row>
    <row r="75" spans="1:5" ht="12.75">
      <c r="A75" t="s">
        <v>59</v>
      </c>
      <c r="E75" s="39" t="s">
        <v>5</v>
      </c>
    </row>
    <row r="76" spans="1:16" ht="12.75">
      <c r="A76" t="s">
        <v>50</v>
      </c>
      <c s="34" t="s">
        <v>130</v>
      </c>
      <c s="34" t="s">
        <v>4592</v>
      </c>
      <c s="35" t="s">
        <v>5</v>
      </c>
      <c s="6" t="s">
        <v>4593</v>
      </c>
      <c s="36" t="s">
        <v>162</v>
      </c>
      <c s="37">
        <v>4</v>
      </c>
      <c s="36">
        <v>0</v>
      </c>
      <c s="36">
        <f>ROUND(G76*H76,6)</f>
      </c>
      <c r="L76" s="38">
        <v>0</v>
      </c>
      <c s="32">
        <f>ROUND(ROUND(L76,2)*ROUND(G76,3),2)</f>
      </c>
      <c s="36" t="s">
        <v>55</v>
      </c>
      <c>
        <f>(M76*21)/100</f>
      </c>
      <c t="s">
        <v>28</v>
      </c>
    </row>
    <row r="77" spans="1:5" ht="12.75">
      <c r="A77" s="35" t="s">
        <v>56</v>
      </c>
      <c r="E77" s="39" t="s">
        <v>4593</v>
      </c>
    </row>
    <row r="78" spans="1:5" ht="12.75">
      <c r="A78" s="35" t="s">
        <v>57</v>
      </c>
      <c r="E78" s="40" t="s">
        <v>5</v>
      </c>
    </row>
    <row r="79" spans="1:5" ht="12.75">
      <c r="A79" t="s">
        <v>59</v>
      </c>
      <c r="E79" s="39" t="s">
        <v>5</v>
      </c>
    </row>
    <row r="80" spans="1:16" ht="12.75">
      <c r="A80" t="s">
        <v>50</v>
      </c>
      <c s="34" t="s">
        <v>153</v>
      </c>
      <c s="34" t="s">
        <v>4594</v>
      </c>
      <c s="35" t="s">
        <v>5</v>
      </c>
      <c s="6" t="s">
        <v>4595</v>
      </c>
      <c s="36" t="s">
        <v>162</v>
      </c>
      <c s="37">
        <v>11</v>
      </c>
      <c s="36">
        <v>0</v>
      </c>
      <c s="36">
        <f>ROUND(G80*H80,6)</f>
      </c>
      <c r="L80" s="38">
        <v>0</v>
      </c>
      <c s="32">
        <f>ROUND(ROUND(L80,2)*ROUND(G80,3),2)</f>
      </c>
      <c s="36" t="s">
        <v>55</v>
      </c>
      <c>
        <f>(M80*21)/100</f>
      </c>
      <c t="s">
        <v>28</v>
      </c>
    </row>
    <row r="81" spans="1:5" ht="12.75">
      <c r="A81" s="35" t="s">
        <v>56</v>
      </c>
      <c r="E81" s="39" t="s">
        <v>4595</v>
      </c>
    </row>
    <row r="82" spans="1:5" ht="12.75">
      <c r="A82" s="35" t="s">
        <v>57</v>
      </c>
      <c r="E82" s="40" t="s">
        <v>5</v>
      </c>
    </row>
    <row r="83" spans="1:5" ht="12.75">
      <c r="A83" t="s">
        <v>59</v>
      </c>
      <c r="E83" s="39" t="s">
        <v>5</v>
      </c>
    </row>
    <row r="84" spans="1:16" ht="12.75">
      <c r="A84" t="s">
        <v>50</v>
      </c>
      <c s="34" t="s">
        <v>231</v>
      </c>
      <c s="34" t="s">
        <v>4596</v>
      </c>
      <c s="35" t="s">
        <v>5</v>
      </c>
      <c s="6" t="s">
        <v>4597</v>
      </c>
      <c s="36" t="s">
        <v>147</v>
      </c>
      <c s="37">
        <v>280</v>
      </c>
      <c s="36">
        <v>0</v>
      </c>
      <c s="36">
        <f>ROUND(G84*H84,6)</f>
      </c>
      <c r="L84" s="38">
        <v>0</v>
      </c>
      <c s="32">
        <f>ROUND(ROUND(L84,2)*ROUND(G84,3),2)</f>
      </c>
      <c s="36" t="s">
        <v>55</v>
      </c>
      <c>
        <f>(M84*21)/100</f>
      </c>
      <c t="s">
        <v>28</v>
      </c>
    </row>
    <row r="85" spans="1:5" ht="12.75">
      <c r="A85" s="35" t="s">
        <v>56</v>
      </c>
      <c r="E85" s="39" t="s">
        <v>4597</v>
      </c>
    </row>
    <row r="86" spans="1:5" ht="12.75">
      <c r="A86" s="35" t="s">
        <v>57</v>
      </c>
      <c r="E86" s="40" t="s">
        <v>5</v>
      </c>
    </row>
    <row r="87" spans="1:5" ht="12.75">
      <c r="A87" t="s">
        <v>59</v>
      </c>
      <c r="E87" s="39" t="s">
        <v>5</v>
      </c>
    </row>
    <row r="88" spans="1:16" ht="12.75">
      <c r="A88" t="s">
        <v>50</v>
      </c>
      <c s="34" t="s">
        <v>294</v>
      </c>
      <c s="34" t="s">
        <v>4598</v>
      </c>
      <c s="35" t="s">
        <v>5</v>
      </c>
      <c s="6" t="s">
        <v>4599</v>
      </c>
      <c s="36" t="s">
        <v>162</v>
      </c>
      <c s="37">
        <v>1</v>
      </c>
      <c s="36">
        <v>0</v>
      </c>
      <c s="36">
        <f>ROUND(G88*H88,6)</f>
      </c>
      <c r="L88" s="38">
        <v>0</v>
      </c>
      <c s="32">
        <f>ROUND(ROUND(L88,2)*ROUND(G88,3),2)</f>
      </c>
      <c s="36" t="s">
        <v>55</v>
      </c>
      <c>
        <f>(M88*21)/100</f>
      </c>
      <c t="s">
        <v>28</v>
      </c>
    </row>
    <row r="89" spans="1:5" ht="12.75">
      <c r="A89" s="35" t="s">
        <v>56</v>
      </c>
      <c r="E89" s="39" t="s">
        <v>4599</v>
      </c>
    </row>
    <row r="90" spans="1:5" ht="12.75">
      <c r="A90" s="35" t="s">
        <v>57</v>
      </c>
      <c r="E90" s="40" t="s">
        <v>5</v>
      </c>
    </row>
    <row r="91" spans="1:5" ht="12.75">
      <c r="A91" t="s">
        <v>59</v>
      </c>
      <c r="E91" s="39" t="s">
        <v>5</v>
      </c>
    </row>
    <row r="92" spans="1:16" ht="12.75">
      <c r="A92" t="s">
        <v>50</v>
      </c>
      <c s="34" t="s">
        <v>299</v>
      </c>
      <c s="34" t="s">
        <v>4600</v>
      </c>
      <c s="35" t="s">
        <v>5</v>
      </c>
      <c s="6" t="s">
        <v>4601</v>
      </c>
      <c s="36" t="s">
        <v>162</v>
      </c>
      <c s="37">
        <v>1</v>
      </c>
      <c s="36">
        <v>0</v>
      </c>
      <c s="36">
        <f>ROUND(G92*H92,6)</f>
      </c>
      <c r="L92" s="38">
        <v>0</v>
      </c>
      <c s="32">
        <f>ROUND(ROUND(L92,2)*ROUND(G92,3),2)</f>
      </c>
      <c s="36" t="s">
        <v>55</v>
      </c>
      <c>
        <f>(M92*21)/100</f>
      </c>
      <c t="s">
        <v>28</v>
      </c>
    </row>
    <row r="93" spans="1:5" ht="12.75">
      <c r="A93" s="35" t="s">
        <v>56</v>
      </c>
      <c r="E93" s="39" t="s">
        <v>4601</v>
      </c>
    </row>
    <row r="94" spans="1:5" ht="12.75">
      <c r="A94" s="35" t="s">
        <v>57</v>
      </c>
      <c r="E94" s="40" t="s">
        <v>5</v>
      </c>
    </row>
    <row r="95" spans="1:5" ht="12.75">
      <c r="A95" t="s">
        <v>59</v>
      </c>
      <c r="E95" s="39" t="s">
        <v>5</v>
      </c>
    </row>
    <row r="96" spans="1:13" ht="12.75">
      <c r="A96" t="s">
        <v>47</v>
      </c>
      <c r="C96" s="31" t="s">
        <v>277</v>
      </c>
      <c r="E96" s="33" t="s">
        <v>4602</v>
      </c>
      <c r="J96" s="32">
        <f>0</f>
      </c>
      <c s="32">
        <f>0</f>
      </c>
      <c s="32">
        <f>0+L97+L101+L105+L109+L113+L117+L121+L125+L129+L133+L137+L141</f>
      </c>
      <c s="32">
        <f>0+M97+M101+M105+M109+M113+M117+M121+M125+M129+M133+M137+M141</f>
      </c>
    </row>
    <row r="97" spans="1:16" ht="38.25">
      <c r="A97" t="s">
        <v>50</v>
      </c>
      <c s="34" t="s">
        <v>315</v>
      </c>
      <c s="34" t="s">
        <v>4603</v>
      </c>
      <c s="35" t="s">
        <v>5</v>
      </c>
      <c s="6" t="s">
        <v>4604</v>
      </c>
      <c s="36" t="s">
        <v>162</v>
      </c>
      <c s="37">
        <v>1</v>
      </c>
      <c s="36">
        <v>0</v>
      </c>
      <c s="36">
        <f>ROUND(G97*H97,6)</f>
      </c>
      <c r="L97" s="38">
        <v>0</v>
      </c>
      <c s="32">
        <f>ROUND(ROUND(L97,2)*ROUND(G97,3),2)</f>
      </c>
      <c s="36" t="s">
        <v>55</v>
      </c>
      <c>
        <f>(M97*21)/100</f>
      </c>
      <c t="s">
        <v>28</v>
      </c>
    </row>
    <row r="98" spans="1:5" ht="38.25">
      <c r="A98" s="35" t="s">
        <v>56</v>
      </c>
      <c r="E98" s="39" t="s">
        <v>4605</v>
      </c>
    </row>
    <row r="99" spans="1:5" ht="12.75">
      <c r="A99" s="35" t="s">
        <v>57</v>
      </c>
      <c r="E99" s="40" t="s">
        <v>5</v>
      </c>
    </row>
    <row r="100" spans="1:5" ht="12.75">
      <c r="A100" t="s">
        <v>59</v>
      </c>
      <c r="E100" s="39" t="s">
        <v>5</v>
      </c>
    </row>
    <row r="101" spans="1:16" ht="38.25">
      <c r="A101" t="s">
        <v>50</v>
      </c>
      <c s="34" t="s">
        <v>395</v>
      </c>
      <c s="34" t="s">
        <v>4606</v>
      </c>
      <c s="35" t="s">
        <v>5</v>
      </c>
      <c s="6" t="s">
        <v>4607</v>
      </c>
      <c s="36" t="s">
        <v>162</v>
      </c>
      <c s="37">
        <v>1</v>
      </c>
      <c s="36">
        <v>0</v>
      </c>
      <c s="36">
        <f>ROUND(G101*H101,6)</f>
      </c>
      <c r="L101" s="38">
        <v>0</v>
      </c>
      <c s="32">
        <f>ROUND(ROUND(L101,2)*ROUND(G101,3),2)</f>
      </c>
      <c s="36" t="s">
        <v>55</v>
      </c>
      <c>
        <f>(M101*21)/100</f>
      </c>
      <c t="s">
        <v>28</v>
      </c>
    </row>
    <row r="102" spans="1:5" ht="38.25">
      <c r="A102" s="35" t="s">
        <v>56</v>
      </c>
      <c r="E102" s="39" t="s">
        <v>4608</v>
      </c>
    </row>
    <row r="103" spans="1:5" ht="12.75">
      <c r="A103" s="35" t="s">
        <v>57</v>
      </c>
      <c r="E103" s="40" t="s">
        <v>5</v>
      </c>
    </row>
    <row r="104" spans="1:5" ht="12.75">
      <c r="A104" t="s">
        <v>59</v>
      </c>
      <c r="E104" s="39" t="s">
        <v>5</v>
      </c>
    </row>
    <row r="105" spans="1:16" ht="25.5">
      <c r="A105" t="s">
        <v>50</v>
      </c>
      <c s="34" t="s">
        <v>318</v>
      </c>
      <c s="34" t="s">
        <v>4609</v>
      </c>
      <c s="35" t="s">
        <v>5</v>
      </c>
      <c s="6" t="s">
        <v>4610</v>
      </c>
      <c s="36" t="s">
        <v>147</v>
      </c>
      <c s="37">
        <v>18</v>
      </c>
      <c s="36">
        <v>0</v>
      </c>
      <c s="36">
        <f>ROUND(G105*H105,6)</f>
      </c>
      <c r="L105" s="38">
        <v>0</v>
      </c>
      <c s="32">
        <f>ROUND(ROUND(L105,2)*ROUND(G105,3),2)</f>
      </c>
      <c s="36" t="s">
        <v>55</v>
      </c>
      <c>
        <f>(M105*21)/100</f>
      </c>
      <c t="s">
        <v>28</v>
      </c>
    </row>
    <row r="106" spans="1:5" ht="25.5">
      <c r="A106" s="35" t="s">
        <v>56</v>
      </c>
      <c r="E106" s="39" t="s">
        <v>4610</v>
      </c>
    </row>
    <row r="107" spans="1:5" ht="12.75">
      <c r="A107" s="35" t="s">
        <v>57</v>
      </c>
      <c r="E107" s="40" t="s">
        <v>5</v>
      </c>
    </row>
    <row r="108" spans="1:5" ht="12.75">
      <c r="A108" t="s">
        <v>59</v>
      </c>
      <c r="E108" s="39" t="s">
        <v>5</v>
      </c>
    </row>
    <row r="109" spans="1:16" ht="12.75">
      <c r="A109" t="s">
        <v>50</v>
      </c>
      <c s="34" t="s">
        <v>322</v>
      </c>
      <c s="34" t="s">
        <v>4611</v>
      </c>
      <c s="35" t="s">
        <v>5</v>
      </c>
      <c s="6" t="s">
        <v>4612</v>
      </c>
      <c s="36" t="s">
        <v>162</v>
      </c>
      <c s="37">
        <v>4</v>
      </c>
      <c s="36">
        <v>0</v>
      </c>
      <c s="36">
        <f>ROUND(G109*H109,6)</f>
      </c>
      <c r="L109" s="38">
        <v>0</v>
      </c>
      <c s="32">
        <f>ROUND(ROUND(L109,2)*ROUND(G109,3),2)</f>
      </c>
      <c s="36" t="s">
        <v>55</v>
      </c>
      <c>
        <f>(M109*21)/100</f>
      </c>
      <c t="s">
        <v>28</v>
      </c>
    </row>
    <row r="110" spans="1:5" ht="12.75">
      <c r="A110" s="35" t="s">
        <v>56</v>
      </c>
      <c r="E110" s="39" t="s">
        <v>4612</v>
      </c>
    </row>
    <row r="111" spans="1:5" ht="12.75">
      <c r="A111" s="35" t="s">
        <v>57</v>
      </c>
      <c r="E111" s="40" t="s">
        <v>5</v>
      </c>
    </row>
    <row r="112" spans="1:5" ht="12.75">
      <c r="A112" t="s">
        <v>59</v>
      </c>
      <c r="E112" s="39" t="s">
        <v>5</v>
      </c>
    </row>
    <row r="113" spans="1:16" ht="12.75">
      <c r="A113" t="s">
        <v>50</v>
      </c>
      <c s="34" t="s">
        <v>326</v>
      </c>
      <c s="34" t="s">
        <v>4613</v>
      </c>
      <c s="35" t="s">
        <v>5</v>
      </c>
      <c s="6" t="s">
        <v>4614</v>
      </c>
      <c s="36" t="s">
        <v>162</v>
      </c>
      <c s="37">
        <v>4</v>
      </c>
      <c s="36">
        <v>0</v>
      </c>
      <c s="36">
        <f>ROUND(G113*H113,6)</f>
      </c>
      <c r="L113" s="38">
        <v>0</v>
      </c>
      <c s="32">
        <f>ROUND(ROUND(L113,2)*ROUND(G113,3),2)</f>
      </c>
      <c s="36" t="s">
        <v>55</v>
      </c>
      <c>
        <f>(M113*21)/100</f>
      </c>
      <c t="s">
        <v>28</v>
      </c>
    </row>
    <row r="114" spans="1:5" ht="12.75">
      <c r="A114" s="35" t="s">
        <v>56</v>
      </c>
      <c r="E114" s="39" t="s">
        <v>4614</v>
      </c>
    </row>
    <row r="115" spans="1:5" ht="12.75">
      <c r="A115" s="35" t="s">
        <v>57</v>
      </c>
      <c r="E115" s="40" t="s">
        <v>5</v>
      </c>
    </row>
    <row r="116" spans="1:5" ht="12.75">
      <c r="A116" t="s">
        <v>59</v>
      </c>
      <c r="E116" s="39" t="s">
        <v>5</v>
      </c>
    </row>
    <row r="117" spans="1:16" ht="12.75">
      <c r="A117" t="s">
        <v>50</v>
      </c>
      <c s="34" t="s">
        <v>330</v>
      </c>
      <c s="34" t="s">
        <v>4615</v>
      </c>
      <c s="35" t="s">
        <v>5</v>
      </c>
      <c s="6" t="s">
        <v>4616</v>
      </c>
      <c s="36" t="s">
        <v>162</v>
      </c>
      <c s="37">
        <v>2</v>
      </c>
      <c s="36">
        <v>0</v>
      </c>
      <c s="36">
        <f>ROUND(G117*H117,6)</f>
      </c>
      <c r="L117" s="38">
        <v>0</v>
      </c>
      <c s="32">
        <f>ROUND(ROUND(L117,2)*ROUND(G117,3),2)</f>
      </c>
      <c s="36" t="s">
        <v>55</v>
      </c>
      <c>
        <f>(M117*21)/100</f>
      </c>
      <c t="s">
        <v>28</v>
      </c>
    </row>
    <row r="118" spans="1:5" ht="12.75">
      <c r="A118" s="35" t="s">
        <v>56</v>
      </c>
      <c r="E118" s="39" t="s">
        <v>4616</v>
      </c>
    </row>
    <row r="119" spans="1:5" ht="12.75">
      <c r="A119" s="35" t="s">
        <v>57</v>
      </c>
      <c r="E119" s="40" t="s">
        <v>5</v>
      </c>
    </row>
    <row r="120" spans="1:5" ht="12.75">
      <c r="A120" t="s">
        <v>59</v>
      </c>
      <c r="E120" s="39" t="s">
        <v>5</v>
      </c>
    </row>
    <row r="121" spans="1:16" ht="12.75">
      <c r="A121" t="s">
        <v>50</v>
      </c>
      <c s="34" t="s">
        <v>304</v>
      </c>
      <c s="34" t="s">
        <v>4617</v>
      </c>
      <c s="35" t="s">
        <v>5</v>
      </c>
      <c s="6" t="s">
        <v>4618</v>
      </c>
      <c s="36" t="s">
        <v>162</v>
      </c>
      <c s="37">
        <v>2</v>
      </c>
      <c s="36">
        <v>0</v>
      </c>
      <c s="36">
        <f>ROUND(G121*H121,6)</f>
      </c>
      <c r="L121" s="38">
        <v>0</v>
      </c>
      <c s="32">
        <f>ROUND(ROUND(L121,2)*ROUND(G121,3),2)</f>
      </c>
      <c s="36" t="s">
        <v>55</v>
      </c>
      <c>
        <f>(M121*21)/100</f>
      </c>
      <c t="s">
        <v>28</v>
      </c>
    </row>
    <row r="122" spans="1:5" ht="12.75">
      <c r="A122" s="35" t="s">
        <v>56</v>
      </c>
      <c r="E122" s="39" t="s">
        <v>4618</v>
      </c>
    </row>
    <row r="123" spans="1:5" ht="12.75">
      <c r="A123" s="35" t="s">
        <v>57</v>
      </c>
      <c r="E123" s="40" t="s">
        <v>5</v>
      </c>
    </row>
    <row r="124" spans="1:5" ht="12.75">
      <c r="A124" t="s">
        <v>59</v>
      </c>
      <c r="E124" s="39" t="s">
        <v>5</v>
      </c>
    </row>
    <row r="125" spans="1:16" ht="12.75">
      <c r="A125" t="s">
        <v>50</v>
      </c>
      <c s="34" t="s">
        <v>309</v>
      </c>
      <c s="34" t="s">
        <v>4619</v>
      </c>
      <c s="35" t="s">
        <v>5</v>
      </c>
      <c s="6" t="s">
        <v>4620</v>
      </c>
      <c s="36" t="s">
        <v>162</v>
      </c>
      <c s="37">
        <v>2</v>
      </c>
      <c s="36">
        <v>0</v>
      </c>
      <c s="36">
        <f>ROUND(G125*H125,6)</f>
      </c>
      <c r="L125" s="38">
        <v>0</v>
      </c>
      <c s="32">
        <f>ROUND(ROUND(L125,2)*ROUND(G125,3),2)</f>
      </c>
      <c s="36" t="s">
        <v>55</v>
      </c>
      <c>
        <f>(M125*21)/100</f>
      </c>
      <c t="s">
        <v>28</v>
      </c>
    </row>
    <row r="126" spans="1:5" ht="12.75">
      <c r="A126" s="35" t="s">
        <v>56</v>
      </c>
      <c r="E126" s="39" t="s">
        <v>4620</v>
      </c>
    </row>
    <row r="127" spans="1:5" ht="12.75">
      <c r="A127" s="35" t="s">
        <v>57</v>
      </c>
      <c r="E127" s="40" t="s">
        <v>5</v>
      </c>
    </row>
    <row r="128" spans="1:5" ht="12.75">
      <c r="A128" t="s">
        <v>59</v>
      </c>
      <c r="E128" s="39" t="s">
        <v>5</v>
      </c>
    </row>
    <row r="129" spans="1:16" ht="25.5">
      <c r="A129" t="s">
        <v>50</v>
      </c>
      <c s="34" t="s">
        <v>511</v>
      </c>
      <c s="34" t="s">
        <v>4621</v>
      </c>
      <c s="35" t="s">
        <v>5</v>
      </c>
      <c s="6" t="s">
        <v>4622</v>
      </c>
      <c s="36" t="s">
        <v>162</v>
      </c>
      <c s="37">
        <v>18</v>
      </c>
      <c s="36">
        <v>0</v>
      </c>
      <c s="36">
        <f>ROUND(G129*H129,6)</f>
      </c>
      <c r="L129" s="38">
        <v>0</v>
      </c>
      <c s="32">
        <f>ROUND(ROUND(L129,2)*ROUND(G129,3),2)</f>
      </c>
      <c s="36" t="s">
        <v>55</v>
      </c>
      <c>
        <f>(M129*21)/100</f>
      </c>
      <c t="s">
        <v>28</v>
      </c>
    </row>
    <row r="130" spans="1:5" ht="25.5">
      <c r="A130" s="35" t="s">
        <v>56</v>
      </c>
      <c r="E130" s="39" t="s">
        <v>4622</v>
      </c>
    </row>
    <row r="131" spans="1:5" ht="12.75">
      <c r="A131" s="35" t="s">
        <v>57</v>
      </c>
      <c r="E131" s="40" t="s">
        <v>5</v>
      </c>
    </row>
    <row r="132" spans="1:5" ht="12.75">
      <c r="A132" t="s">
        <v>59</v>
      </c>
      <c r="E132" s="39" t="s">
        <v>5</v>
      </c>
    </row>
    <row r="133" spans="1:16" ht="12.75">
      <c r="A133" t="s">
        <v>50</v>
      </c>
      <c s="34" t="s">
        <v>516</v>
      </c>
      <c s="34" t="s">
        <v>4623</v>
      </c>
      <c s="35" t="s">
        <v>5</v>
      </c>
      <c s="6" t="s">
        <v>4624</v>
      </c>
      <c s="36" t="s">
        <v>162</v>
      </c>
      <c s="37">
        <v>2</v>
      </c>
      <c s="36">
        <v>0</v>
      </c>
      <c s="36">
        <f>ROUND(G133*H133,6)</f>
      </c>
      <c r="L133" s="38">
        <v>0</v>
      </c>
      <c s="32">
        <f>ROUND(ROUND(L133,2)*ROUND(G133,3),2)</f>
      </c>
      <c s="36" t="s">
        <v>55</v>
      </c>
      <c>
        <f>(M133*21)/100</f>
      </c>
      <c t="s">
        <v>28</v>
      </c>
    </row>
    <row r="134" spans="1:5" ht="12.75">
      <c r="A134" s="35" t="s">
        <v>56</v>
      </c>
      <c r="E134" s="39" t="s">
        <v>4624</v>
      </c>
    </row>
    <row r="135" spans="1:5" ht="12.75">
      <c r="A135" s="35" t="s">
        <v>57</v>
      </c>
      <c r="E135" s="40" t="s">
        <v>5</v>
      </c>
    </row>
    <row r="136" spans="1:5" ht="12.75">
      <c r="A136" t="s">
        <v>59</v>
      </c>
      <c r="E136" s="39" t="s">
        <v>5</v>
      </c>
    </row>
    <row r="137" spans="1:16" ht="12.75">
      <c r="A137" t="s">
        <v>50</v>
      </c>
      <c s="34" t="s">
        <v>520</v>
      </c>
      <c s="34" t="s">
        <v>4625</v>
      </c>
      <c s="35" t="s">
        <v>5</v>
      </c>
      <c s="6" t="s">
        <v>4599</v>
      </c>
      <c s="36" t="s">
        <v>162</v>
      </c>
      <c s="37">
        <v>1</v>
      </c>
      <c s="36">
        <v>0</v>
      </c>
      <c s="36">
        <f>ROUND(G137*H137,6)</f>
      </c>
      <c r="L137" s="38">
        <v>0</v>
      </c>
      <c s="32">
        <f>ROUND(ROUND(L137,2)*ROUND(G137,3),2)</f>
      </c>
      <c s="36" t="s">
        <v>55</v>
      </c>
      <c>
        <f>(M137*21)/100</f>
      </c>
      <c t="s">
        <v>28</v>
      </c>
    </row>
    <row r="138" spans="1:5" ht="12.75">
      <c r="A138" s="35" t="s">
        <v>56</v>
      </c>
      <c r="E138" s="39" t="s">
        <v>4599</v>
      </c>
    </row>
    <row r="139" spans="1:5" ht="12.75">
      <c r="A139" s="35" t="s">
        <v>57</v>
      </c>
      <c r="E139" s="40" t="s">
        <v>5</v>
      </c>
    </row>
    <row r="140" spans="1:5" ht="12.75">
      <c r="A140" t="s">
        <v>59</v>
      </c>
      <c r="E140" s="39" t="s">
        <v>5</v>
      </c>
    </row>
    <row r="141" spans="1:16" ht="12.75">
      <c r="A141" t="s">
        <v>50</v>
      </c>
      <c s="34" t="s">
        <v>524</v>
      </c>
      <c s="34" t="s">
        <v>4626</v>
      </c>
      <c s="35" t="s">
        <v>5</v>
      </c>
      <c s="6" t="s">
        <v>4627</v>
      </c>
      <c s="36" t="s">
        <v>162</v>
      </c>
      <c s="37">
        <v>1</v>
      </c>
      <c s="36">
        <v>0</v>
      </c>
      <c s="36">
        <f>ROUND(G141*H141,6)</f>
      </c>
      <c r="L141" s="38">
        <v>0</v>
      </c>
      <c s="32">
        <f>ROUND(ROUND(L141,2)*ROUND(G141,3),2)</f>
      </c>
      <c s="36" t="s">
        <v>55</v>
      </c>
      <c>
        <f>(M141*21)/100</f>
      </c>
      <c t="s">
        <v>28</v>
      </c>
    </row>
    <row r="142" spans="1:5" ht="12.75">
      <c r="A142" s="35" t="s">
        <v>56</v>
      </c>
      <c r="E142" s="39" t="s">
        <v>4627</v>
      </c>
    </row>
    <row r="143" spans="1:5" ht="12.75">
      <c r="A143" s="35" t="s">
        <v>57</v>
      </c>
      <c r="E143" s="40" t="s">
        <v>5</v>
      </c>
    </row>
    <row r="144" spans="1:5" ht="12.75">
      <c r="A144" t="s">
        <v>59</v>
      </c>
      <c r="E144" s="39" t="s">
        <v>5</v>
      </c>
    </row>
    <row r="145" spans="1:13" ht="12.75">
      <c r="A145" t="s">
        <v>47</v>
      </c>
      <c r="C145" s="31" t="s">
        <v>285</v>
      </c>
      <c r="E145" s="33" t="s">
        <v>4628</v>
      </c>
      <c r="J145" s="32">
        <f>0</f>
      </c>
      <c s="32">
        <f>0</f>
      </c>
      <c s="32">
        <f>0+L146+L150</f>
      </c>
      <c s="32">
        <f>0+M146+M150</f>
      </c>
    </row>
    <row r="146" spans="1:16" ht="12.75">
      <c r="A146" t="s">
        <v>50</v>
      </c>
      <c s="34" t="s">
        <v>526</v>
      </c>
      <c s="34" t="s">
        <v>4629</v>
      </c>
      <c s="35" t="s">
        <v>5</v>
      </c>
      <c s="6" t="s">
        <v>4630</v>
      </c>
      <c s="36" t="s">
        <v>162</v>
      </c>
      <c s="37">
        <v>1</v>
      </c>
      <c s="36">
        <v>0</v>
      </c>
      <c s="36">
        <f>ROUND(G146*H146,6)</f>
      </c>
      <c r="L146" s="38">
        <v>0</v>
      </c>
      <c s="32">
        <f>ROUND(ROUND(L146,2)*ROUND(G146,3),2)</f>
      </c>
      <c s="36" t="s">
        <v>55</v>
      </c>
      <c>
        <f>(M146*21)/100</f>
      </c>
      <c t="s">
        <v>28</v>
      </c>
    </row>
    <row r="147" spans="1:5" ht="12.75">
      <c r="A147" s="35" t="s">
        <v>56</v>
      </c>
      <c r="E147" s="39" t="s">
        <v>4630</v>
      </c>
    </row>
    <row r="148" spans="1:5" ht="12.75">
      <c r="A148" s="35" t="s">
        <v>57</v>
      </c>
      <c r="E148" s="40" t="s">
        <v>5</v>
      </c>
    </row>
    <row r="149" spans="1:5" ht="12.75">
      <c r="A149" t="s">
        <v>59</v>
      </c>
      <c r="E149" s="39" t="s">
        <v>5</v>
      </c>
    </row>
    <row r="150" spans="1:16" ht="12.75">
      <c r="A150" t="s">
        <v>50</v>
      </c>
      <c s="34" t="s">
        <v>531</v>
      </c>
      <c s="34" t="s">
        <v>4631</v>
      </c>
      <c s="35" t="s">
        <v>5</v>
      </c>
      <c s="6" t="s">
        <v>4632</v>
      </c>
      <c s="36" t="s">
        <v>162</v>
      </c>
      <c s="37">
        <v>1</v>
      </c>
      <c s="36">
        <v>0</v>
      </c>
      <c s="36">
        <f>ROUND(G150*H150,6)</f>
      </c>
      <c r="L150" s="38">
        <v>0</v>
      </c>
      <c s="32">
        <f>ROUND(ROUND(L150,2)*ROUND(G150,3),2)</f>
      </c>
      <c s="36" t="s">
        <v>55</v>
      </c>
      <c>
        <f>(M150*21)/100</f>
      </c>
      <c t="s">
        <v>28</v>
      </c>
    </row>
    <row r="151" spans="1:5" ht="12.75">
      <c r="A151" s="35" t="s">
        <v>56</v>
      </c>
      <c r="E151" s="39" t="s">
        <v>4632</v>
      </c>
    </row>
    <row r="152" spans="1:5" ht="12.75">
      <c r="A152" s="35" t="s">
        <v>57</v>
      </c>
      <c r="E152" s="40" t="s">
        <v>5</v>
      </c>
    </row>
    <row r="153" spans="1:5" ht="12.75">
      <c r="A153" t="s">
        <v>59</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4635</v>
      </c>
      <c r="E8" s="30" t="s">
        <v>4634</v>
      </c>
      <c r="J8" s="29">
        <f>0+J9+J18+J127+J176+J345+J510</f>
      </c>
      <c s="29">
        <f>0+K9+K18+K127+K176+K345+K510</f>
      </c>
      <c s="29">
        <f>0+L9+L18+L127+L176+L345+L510</f>
      </c>
      <c s="29">
        <f>0+M9+M18+M127+M176+M345+M510</f>
      </c>
    </row>
    <row r="9" spans="1:13" ht="12.75">
      <c r="A9" t="s">
        <v>47</v>
      </c>
      <c r="C9" s="31" t="s">
        <v>2562</v>
      </c>
      <c r="E9" s="33" t="s">
        <v>4636</v>
      </c>
      <c r="J9" s="32">
        <f>0</f>
      </c>
      <c s="32">
        <f>0</f>
      </c>
      <c s="32">
        <f>0+L10+L14</f>
      </c>
      <c s="32">
        <f>0+M10+M14</f>
      </c>
    </row>
    <row r="10" spans="1:16" ht="12.75">
      <c r="A10" t="s">
        <v>50</v>
      </c>
      <c s="34" t="s">
        <v>1229</v>
      </c>
      <c s="34" t="s">
        <v>4637</v>
      </c>
      <c s="35" t="s">
        <v>5</v>
      </c>
      <c s="6" t="s">
        <v>4638</v>
      </c>
      <c s="36" t="s">
        <v>244</v>
      </c>
      <c s="37">
        <v>1</v>
      </c>
      <c s="36">
        <v>0</v>
      </c>
      <c s="36">
        <f>ROUND(G10*H10,6)</f>
      </c>
      <c r="L10" s="38">
        <v>0</v>
      </c>
      <c s="32">
        <f>ROUND(ROUND(L10,2)*ROUND(G10,3),2)</f>
      </c>
      <c s="36" t="s">
        <v>55</v>
      </c>
      <c>
        <f>(M10*21)/100</f>
      </c>
      <c t="s">
        <v>28</v>
      </c>
    </row>
    <row r="11" spans="1:5" ht="12.75">
      <c r="A11" s="35" t="s">
        <v>56</v>
      </c>
      <c r="E11" s="39" t="s">
        <v>4638</v>
      </c>
    </row>
    <row r="12" spans="1:5" ht="12.75">
      <c r="A12" s="35" t="s">
        <v>57</v>
      </c>
      <c r="E12" s="40" t="s">
        <v>5</v>
      </c>
    </row>
    <row r="13" spans="1:5" ht="12.75">
      <c r="A13" t="s">
        <v>59</v>
      </c>
      <c r="E13" s="39" t="s">
        <v>5</v>
      </c>
    </row>
    <row r="14" spans="1:16" ht="12.75">
      <c r="A14" t="s">
        <v>50</v>
      </c>
      <c s="34" t="s">
        <v>1234</v>
      </c>
      <c s="34" t="s">
        <v>4639</v>
      </c>
      <c s="35" t="s">
        <v>5</v>
      </c>
      <c s="6" t="s">
        <v>4640</v>
      </c>
      <c s="36" t="s">
        <v>244</v>
      </c>
      <c s="37">
        <v>1</v>
      </c>
      <c s="36">
        <v>0</v>
      </c>
      <c s="36">
        <f>ROUND(G14*H14,6)</f>
      </c>
      <c r="L14" s="38">
        <v>0</v>
      </c>
      <c s="32">
        <f>ROUND(ROUND(L14,2)*ROUND(G14,3),2)</f>
      </c>
      <c s="36" t="s">
        <v>55</v>
      </c>
      <c>
        <f>(M14*21)/100</f>
      </c>
      <c t="s">
        <v>28</v>
      </c>
    </row>
    <row r="15" spans="1:5" ht="12.75">
      <c r="A15" s="35" t="s">
        <v>56</v>
      </c>
      <c r="E15" s="39" t="s">
        <v>4640</v>
      </c>
    </row>
    <row r="16" spans="1:5" ht="12.75">
      <c r="A16" s="35" t="s">
        <v>57</v>
      </c>
      <c r="E16" s="40" t="s">
        <v>5</v>
      </c>
    </row>
    <row r="17" spans="1:5" ht="12.75">
      <c r="A17" t="s">
        <v>59</v>
      </c>
      <c r="E17" s="39" t="s">
        <v>5</v>
      </c>
    </row>
    <row r="18" spans="1:13" ht="12.75">
      <c r="A18" t="s">
        <v>47</v>
      </c>
      <c r="C18" s="31" t="s">
        <v>271</v>
      </c>
      <c r="E18" s="33" t="s">
        <v>4641</v>
      </c>
      <c r="J18" s="32">
        <f>0</f>
      </c>
      <c s="32">
        <f>0</f>
      </c>
      <c s="32">
        <f>0+L19+L23+L27+L31+L35+L39+L43+L47+L51+L55+L59+L63+L67+L71+L75+L79+L83+L87+L91+L95+L99+L103+L107+L111+L115+L119+L123</f>
      </c>
      <c s="32">
        <f>0+M19+M23+M27+M31+M35+M39+M43+M47+M51+M55+M59+M63+M67+M71+M75+M79+M83+M87+M91+M95+M99+M103+M107+M111+M115+M119+M123</f>
      </c>
    </row>
    <row r="19" spans="1:16" ht="12.75">
      <c r="A19" t="s">
        <v>50</v>
      </c>
      <c s="34" t="s">
        <v>96</v>
      </c>
      <c s="34" t="s">
        <v>4642</v>
      </c>
      <c s="35" t="s">
        <v>5</v>
      </c>
      <c s="6" t="s">
        <v>4643</v>
      </c>
      <c s="36" t="s">
        <v>244</v>
      </c>
      <c s="37">
        <v>2</v>
      </c>
      <c s="36">
        <v>0</v>
      </c>
      <c s="36">
        <f>ROUND(G19*H19,6)</f>
      </c>
      <c r="L19" s="38">
        <v>0</v>
      </c>
      <c s="32">
        <f>ROUND(ROUND(L19,2)*ROUND(G19,3),2)</f>
      </c>
      <c s="36" t="s">
        <v>55</v>
      </c>
      <c>
        <f>(M19*21)/100</f>
      </c>
      <c t="s">
        <v>28</v>
      </c>
    </row>
    <row r="20" spans="1:5" ht="12.75">
      <c r="A20" s="35" t="s">
        <v>56</v>
      </c>
      <c r="E20" s="39" t="s">
        <v>4643</v>
      </c>
    </row>
    <row r="21" spans="1:5" ht="12.75">
      <c r="A21" s="35" t="s">
        <v>57</v>
      </c>
      <c r="E21" s="40" t="s">
        <v>5</v>
      </c>
    </row>
    <row r="22" spans="1:5" ht="12.75">
      <c r="A22" t="s">
        <v>59</v>
      </c>
      <c r="E22" s="39" t="s">
        <v>5</v>
      </c>
    </row>
    <row r="23" spans="1:16" ht="12.75">
      <c r="A23" t="s">
        <v>50</v>
      </c>
      <c s="34" t="s">
        <v>28</v>
      </c>
      <c s="34" t="s">
        <v>4644</v>
      </c>
      <c s="35" t="s">
        <v>5</v>
      </c>
      <c s="6" t="s">
        <v>4645</v>
      </c>
      <c s="36" t="s">
        <v>244</v>
      </c>
      <c s="37">
        <v>1</v>
      </c>
      <c s="36">
        <v>0</v>
      </c>
      <c s="36">
        <f>ROUND(G23*H23,6)</f>
      </c>
      <c r="L23" s="38">
        <v>0</v>
      </c>
      <c s="32">
        <f>ROUND(ROUND(L23,2)*ROUND(G23,3),2)</f>
      </c>
      <c s="36" t="s">
        <v>55</v>
      </c>
      <c>
        <f>(M23*21)/100</f>
      </c>
      <c t="s">
        <v>28</v>
      </c>
    </row>
    <row r="24" spans="1:5" ht="12.75">
      <c r="A24" s="35" t="s">
        <v>56</v>
      </c>
      <c r="E24" s="39" t="s">
        <v>4645</v>
      </c>
    </row>
    <row r="25" spans="1:5" ht="12.75">
      <c r="A25" s="35" t="s">
        <v>57</v>
      </c>
      <c r="E25" s="40" t="s">
        <v>5</v>
      </c>
    </row>
    <row r="26" spans="1:5" ht="12.75">
      <c r="A26" t="s">
        <v>59</v>
      </c>
      <c r="E26" s="39" t="s">
        <v>5</v>
      </c>
    </row>
    <row r="27" spans="1:16" ht="12.75">
      <c r="A27" t="s">
        <v>50</v>
      </c>
      <c s="34" t="s">
        <v>26</v>
      </c>
      <c s="34" t="s">
        <v>4646</v>
      </c>
      <c s="35" t="s">
        <v>5</v>
      </c>
      <c s="6" t="s">
        <v>4647</v>
      </c>
      <c s="36" t="s">
        <v>244</v>
      </c>
      <c s="37">
        <v>1</v>
      </c>
      <c s="36">
        <v>0</v>
      </c>
      <c s="36">
        <f>ROUND(G27*H27,6)</f>
      </c>
      <c r="L27" s="38">
        <v>0</v>
      </c>
      <c s="32">
        <f>ROUND(ROUND(L27,2)*ROUND(G27,3),2)</f>
      </c>
      <c s="36" t="s">
        <v>55</v>
      </c>
      <c>
        <f>(M27*21)/100</f>
      </c>
      <c t="s">
        <v>28</v>
      </c>
    </row>
    <row r="28" spans="1:5" ht="12.75">
      <c r="A28" s="35" t="s">
        <v>56</v>
      </c>
      <c r="E28" s="39" t="s">
        <v>4647</v>
      </c>
    </row>
    <row r="29" spans="1:5" ht="12.75">
      <c r="A29" s="35" t="s">
        <v>57</v>
      </c>
      <c r="E29" s="40" t="s">
        <v>5</v>
      </c>
    </row>
    <row r="30" spans="1:5" ht="12.75">
      <c r="A30" t="s">
        <v>59</v>
      </c>
      <c r="E30" s="39" t="s">
        <v>5</v>
      </c>
    </row>
    <row r="31" spans="1:16" ht="12.75">
      <c r="A31" t="s">
        <v>50</v>
      </c>
      <c s="34" t="s">
        <v>66</v>
      </c>
      <c s="34" t="s">
        <v>4648</v>
      </c>
      <c s="35" t="s">
        <v>5</v>
      </c>
      <c s="6" t="s">
        <v>4649</v>
      </c>
      <c s="36" t="s">
        <v>244</v>
      </c>
      <c s="37">
        <v>1</v>
      </c>
      <c s="36">
        <v>0</v>
      </c>
      <c s="36">
        <f>ROUND(G31*H31,6)</f>
      </c>
      <c r="L31" s="38">
        <v>0</v>
      </c>
      <c s="32">
        <f>ROUND(ROUND(L31,2)*ROUND(G31,3),2)</f>
      </c>
      <c s="36" t="s">
        <v>55</v>
      </c>
      <c>
        <f>(M31*21)/100</f>
      </c>
      <c t="s">
        <v>28</v>
      </c>
    </row>
    <row r="32" spans="1:5" ht="12.75">
      <c r="A32" s="35" t="s">
        <v>56</v>
      </c>
      <c r="E32" s="39" t="s">
        <v>4649</v>
      </c>
    </row>
    <row r="33" spans="1:5" ht="12.75">
      <c r="A33" s="35" t="s">
        <v>57</v>
      </c>
      <c r="E33" s="40" t="s">
        <v>5</v>
      </c>
    </row>
    <row r="34" spans="1:5" ht="12.75">
      <c r="A34" t="s">
        <v>59</v>
      </c>
      <c r="E34" s="39" t="s">
        <v>5</v>
      </c>
    </row>
    <row r="35" spans="1:16" ht="12.75">
      <c r="A35" t="s">
        <v>50</v>
      </c>
      <c s="34" t="s">
        <v>72</v>
      </c>
      <c s="34" t="s">
        <v>4650</v>
      </c>
      <c s="35" t="s">
        <v>5</v>
      </c>
      <c s="6" t="s">
        <v>4651</v>
      </c>
      <c s="36" t="s">
        <v>244</v>
      </c>
      <c s="37">
        <v>1</v>
      </c>
      <c s="36">
        <v>0</v>
      </c>
      <c s="36">
        <f>ROUND(G35*H35,6)</f>
      </c>
      <c r="L35" s="38">
        <v>0</v>
      </c>
      <c s="32">
        <f>ROUND(ROUND(L35,2)*ROUND(G35,3),2)</f>
      </c>
      <c s="36" t="s">
        <v>55</v>
      </c>
      <c>
        <f>(M35*21)/100</f>
      </c>
      <c t="s">
        <v>28</v>
      </c>
    </row>
    <row r="36" spans="1:5" ht="12.75">
      <c r="A36" s="35" t="s">
        <v>56</v>
      </c>
      <c r="E36" s="39" t="s">
        <v>4651</v>
      </c>
    </row>
    <row r="37" spans="1:5" ht="12.75">
      <c r="A37" s="35" t="s">
        <v>57</v>
      </c>
      <c r="E37" s="40" t="s">
        <v>5</v>
      </c>
    </row>
    <row r="38" spans="1:5" ht="12.75">
      <c r="A38" t="s">
        <v>59</v>
      </c>
      <c r="E38" s="39" t="s">
        <v>5</v>
      </c>
    </row>
    <row r="39" spans="1:16" ht="12.75">
      <c r="A39" t="s">
        <v>50</v>
      </c>
      <c s="34" t="s">
        <v>27</v>
      </c>
      <c s="34" t="s">
        <v>4652</v>
      </c>
      <c s="35" t="s">
        <v>5</v>
      </c>
      <c s="6" t="s">
        <v>4653</v>
      </c>
      <c s="36" t="s">
        <v>244</v>
      </c>
      <c s="37">
        <v>1</v>
      </c>
      <c s="36">
        <v>0</v>
      </c>
      <c s="36">
        <f>ROUND(G39*H39,6)</f>
      </c>
      <c r="L39" s="38">
        <v>0</v>
      </c>
      <c s="32">
        <f>ROUND(ROUND(L39,2)*ROUND(G39,3),2)</f>
      </c>
      <c s="36" t="s">
        <v>55</v>
      </c>
      <c>
        <f>(M39*21)/100</f>
      </c>
      <c t="s">
        <v>28</v>
      </c>
    </row>
    <row r="40" spans="1:5" ht="12.75">
      <c r="A40" s="35" t="s">
        <v>56</v>
      </c>
      <c r="E40" s="39" t="s">
        <v>4653</v>
      </c>
    </row>
    <row r="41" spans="1:5" ht="12.75">
      <c r="A41" s="35" t="s">
        <v>57</v>
      </c>
      <c r="E41" s="40" t="s">
        <v>5</v>
      </c>
    </row>
    <row r="42" spans="1:5" ht="12.75">
      <c r="A42" t="s">
        <v>59</v>
      </c>
      <c r="E42" s="39" t="s">
        <v>5</v>
      </c>
    </row>
    <row r="43" spans="1:16" ht="12.75">
      <c r="A43" t="s">
        <v>50</v>
      </c>
      <c s="34" t="s">
        <v>81</v>
      </c>
      <c s="34" t="s">
        <v>4654</v>
      </c>
      <c s="35" t="s">
        <v>5</v>
      </c>
      <c s="6" t="s">
        <v>4655</v>
      </c>
      <c s="36" t="s">
        <v>244</v>
      </c>
      <c s="37">
        <v>9</v>
      </c>
      <c s="36">
        <v>0</v>
      </c>
      <c s="36">
        <f>ROUND(G43*H43,6)</f>
      </c>
      <c r="L43" s="38">
        <v>0</v>
      </c>
      <c s="32">
        <f>ROUND(ROUND(L43,2)*ROUND(G43,3),2)</f>
      </c>
      <c s="36" t="s">
        <v>55</v>
      </c>
      <c>
        <f>(M43*21)/100</f>
      </c>
      <c t="s">
        <v>28</v>
      </c>
    </row>
    <row r="44" spans="1:5" ht="12.75">
      <c r="A44" s="35" t="s">
        <v>56</v>
      </c>
      <c r="E44" s="39" t="s">
        <v>4655</v>
      </c>
    </row>
    <row r="45" spans="1:5" ht="12.75">
      <c r="A45" s="35" t="s">
        <v>57</v>
      </c>
      <c r="E45" s="40" t="s">
        <v>5</v>
      </c>
    </row>
    <row r="46" spans="1:5" ht="12.75">
      <c r="A46" t="s">
        <v>59</v>
      </c>
      <c r="E46" s="39" t="s">
        <v>5</v>
      </c>
    </row>
    <row r="47" spans="1:16" ht="12.75">
      <c r="A47" t="s">
        <v>50</v>
      </c>
      <c s="34" t="s">
        <v>86</v>
      </c>
      <c s="34" t="s">
        <v>4656</v>
      </c>
      <c s="35" t="s">
        <v>5</v>
      </c>
      <c s="6" t="s">
        <v>4657</v>
      </c>
      <c s="36" t="s">
        <v>244</v>
      </c>
      <c s="37">
        <v>9</v>
      </c>
      <c s="36">
        <v>0</v>
      </c>
      <c s="36">
        <f>ROUND(G47*H47,6)</f>
      </c>
      <c r="L47" s="38">
        <v>0</v>
      </c>
      <c s="32">
        <f>ROUND(ROUND(L47,2)*ROUND(G47,3),2)</f>
      </c>
      <c s="36" t="s">
        <v>55</v>
      </c>
      <c>
        <f>(M47*21)/100</f>
      </c>
      <c t="s">
        <v>28</v>
      </c>
    </row>
    <row r="48" spans="1:5" ht="12.75">
      <c r="A48" s="35" t="s">
        <v>56</v>
      </c>
      <c r="E48" s="39" t="s">
        <v>4657</v>
      </c>
    </row>
    <row r="49" spans="1:5" ht="12.75">
      <c r="A49" s="35" t="s">
        <v>57</v>
      </c>
      <c r="E49" s="40" t="s">
        <v>5</v>
      </c>
    </row>
    <row r="50" spans="1:5" ht="12.75">
      <c r="A50" t="s">
        <v>59</v>
      </c>
      <c r="E50" s="39" t="s">
        <v>5</v>
      </c>
    </row>
    <row r="51" spans="1:16" ht="12.75">
      <c r="A51" t="s">
        <v>50</v>
      </c>
      <c s="34" t="s">
        <v>149</v>
      </c>
      <c s="34" t="s">
        <v>4658</v>
      </c>
      <c s="35" t="s">
        <v>5</v>
      </c>
      <c s="6" t="s">
        <v>4659</v>
      </c>
      <c s="36" t="s">
        <v>244</v>
      </c>
      <c s="37">
        <v>9</v>
      </c>
      <c s="36">
        <v>0</v>
      </c>
      <c s="36">
        <f>ROUND(G51*H51,6)</f>
      </c>
      <c r="L51" s="38">
        <v>0</v>
      </c>
      <c s="32">
        <f>ROUND(ROUND(L51,2)*ROUND(G51,3),2)</f>
      </c>
      <c s="36" t="s">
        <v>55</v>
      </c>
      <c>
        <f>(M51*21)/100</f>
      </c>
      <c t="s">
        <v>28</v>
      </c>
    </row>
    <row r="52" spans="1:5" ht="12.75">
      <c r="A52" s="35" t="s">
        <v>56</v>
      </c>
      <c r="E52" s="39" t="s">
        <v>4659</v>
      </c>
    </row>
    <row r="53" spans="1:5" ht="12.75">
      <c r="A53" s="35" t="s">
        <v>57</v>
      </c>
      <c r="E53" s="40" t="s">
        <v>5</v>
      </c>
    </row>
    <row r="54" spans="1:5" ht="12.75">
      <c r="A54" t="s">
        <v>59</v>
      </c>
      <c r="E54" s="39" t="s">
        <v>5</v>
      </c>
    </row>
    <row r="55" spans="1:16" ht="12.75">
      <c r="A55" t="s">
        <v>50</v>
      </c>
      <c s="34" t="s">
        <v>159</v>
      </c>
      <c s="34" t="s">
        <v>4660</v>
      </c>
      <c s="35" t="s">
        <v>5</v>
      </c>
      <c s="6" t="s">
        <v>4661</v>
      </c>
      <c s="36" t="s">
        <v>244</v>
      </c>
      <c s="37">
        <v>2</v>
      </c>
      <c s="36">
        <v>0</v>
      </c>
      <c s="36">
        <f>ROUND(G55*H55,6)</f>
      </c>
      <c r="L55" s="38">
        <v>0</v>
      </c>
      <c s="32">
        <f>ROUND(ROUND(L55,2)*ROUND(G55,3),2)</f>
      </c>
      <c s="36" t="s">
        <v>55</v>
      </c>
      <c>
        <f>(M55*21)/100</f>
      </c>
      <c t="s">
        <v>28</v>
      </c>
    </row>
    <row r="56" spans="1:5" ht="12.75">
      <c r="A56" s="35" t="s">
        <v>56</v>
      </c>
      <c r="E56" s="39" t="s">
        <v>4661</v>
      </c>
    </row>
    <row r="57" spans="1:5" ht="12.75">
      <c r="A57" s="35" t="s">
        <v>57</v>
      </c>
      <c r="E57" s="40" t="s">
        <v>5</v>
      </c>
    </row>
    <row r="58" spans="1:5" ht="12.75">
      <c r="A58" t="s">
        <v>59</v>
      </c>
      <c r="E58" s="39" t="s">
        <v>5</v>
      </c>
    </row>
    <row r="59" spans="1:16" ht="12.75">
      <c r="A59" t="s">
        <v>50</v>
      </c>
      <c s="34" t="s">
        <v>164</v>
      </c>
      <c s="34" t="s">
        <v>4662</v>
      </c>
      <c s="35" t="s">
        <v>5</v>
      </c>
      <c s="6" t="s">
        <v>4663</v>
      </c>
      <c s="36" t="s">
        <v>244</v>
      </c>
      <c s="37">
        <v>7</v>
      </c>
      <c s="36">
        <v>0</v>
      </c>
      <c s="36">
        <f>ROUND(G59*H59,6)</f>
      </c>
      <c r="L59" s="38">
        <v>0</v>
      </c>
      <c s="32">
        <f>ROUND(ROUND(L59,2)*ROUND(G59,3),2)</f>
      </c>
      <c s="36" t="s">
        <v>55</v>
      </c>
      <c>
        <f>(M59*21)/100</f>
      </c>
      <c t="s">
        <v>28</v>
      </c>
    </row>
    <row r="60" spans="1:5" ht="12.75">
      <c r="A60" s="35" t="s">
        <v>56</v>
      </c>
      <c r="E60" s="39" t="s">
        <v>4663</v>
      </c>
    </row>
    <row r="61" spans="1:5" ht="12.75">
      <c r="A61" s="35" t="s">
        <v>57</v>
      </c>
      <c r="E61" s="40" t="s">
        <v>5</v>
      </c>
    </row>
    <row r="62" spans="1:5" ht="12.75">
      <c r="A62" t="s">
        <v>59</v>
      </c>
      <c r="E62" s="39" t="s">
        <v>5</v>
      </c>
    </row>
    <row r="63" spans="1:16" ht="12.75">
      <c r="A63" t="s">
        <v>50</v>
      </c>
      <c s="34" t="s">
        <v>167</v>
      </c>
      <c s="34" t="s">
        <v>4664</v>
      </c>
      <c s="35" t="s">
        <v>5</v>
      </c>
      <c s="6" t="s">
        <v>4665</v>
      </c>
      <c s="36" t="s">
        <v>244</v>
      </c>
      <c s="37">
        <v>5</v>
      </c>
      <c s="36">
        <v>0</v>
      </c>
      <c s="36">
        <f>ROUND(G63*H63,6)</f>
      </c>
      <c r="L63" s="38">
        <v>0</v>
      </c>
      <c s="32">
        <f>ROUND(ROUND(L63,2)*ROUND(G63,3),2)</f>
      </c>
      <c s="36" t="s">
        <v>55</v>
      </c>
      <c>
        <f>(M63*21)/100</f>
      </c>
      <c t="s">
        <v>28</v>
      </c>
    </row>
    <row r="64" spans="1:5" ht="12.75">
      <c r="A64" s="35" t="s">
        <v>56</v>
      </c>
      <c r="E64" s="39" t="s">
        <v>4665</v>
      </c>
    </row>
    <row r="65" spans="1:5" ht="12.75">
      <c r="A65" s="35" t="s">
        <v>57</v>
      </c>
      <c r="E65" s="40" t="s">
        <v>5</v>
      </c>
    </row>
    <row r="66" spans="1:5" ht="12.75">
      <c r="A66" t="s">
        <v>59</v>
      </c>
      <c r="E66" s="39" t="s">
        <v>5</v>
      </c>
    </row>
    <row r="67" spans="1:16" ht="12.75">
      <c r="A67" t="s">
        <v>50</v>
      </c>
      <c s="34" t="s">
        <v>112</v>
      </c>
      <c s="34" t="s">
        <v>4666</v>
      </c>
      <c s="35" t="s">
        <v>5</v>
      </c>
      <c s="6" t="s">
        <v>4667</v>
      </c>
      <c s="36" t="s">
        <v>244</v>
      </c>
      <c s="37">
        <v>5</v>
      </c>
      <c s="36">
        <v>0</v>
      </c>
      <c s="36">
        <f>ROUND(G67*H67,6)</f>
      </c>
      <c r="L67" s="38">
        <v>0</v>
      </c>
      <c s="32">
        <f>ROUND(ROUND(L67,2)*ROUND(G67,3),2)</f>
      </c>
      <c s="36" t="s">
        <v>55</v>
      </c>
      <c>
        <f>(M67*21)/100</f>
      </c>
      <c t="s">
        <v>28</v>
      </c>
    </row>
    <row r="68" spans="1:5" ht="12.75">
      <c r="A68" s="35" t="s">
        <v>56</v>
      </c>
      <c r="E68" s="39" t="s">
        <v>4667</v>
      </c>
    </row>
    <row r="69" spans="1:5" ht="12.75">
      <c r="A69" s="35" t="s">
        <v>57</v>
      </c>
      <c r="E69" s="40" t="s">
        <v>5</v>
      </c>
    </row>
    <row r="70" spans="1:5" ht="12.75">
      <c r="A70" t="s">
        <v>59</v>
      </c>
      <c r="E70" s="39" t="s">
        <v>5</v>
      </c>
    </row>
    <row r="71" spans="1:16" ht="12.75">
      <c r="A71" t="s">
        <v>50</v>
      </c>
      <c s="34" t="s">
        <v>175</v>
      </c>
      <c s="34" t="s">
        <v>4668</v>
      </c>
      <c s="35" t="s">
        <v>5</v>
      </c>
      <c s="6" t="s">
        <v>4669</v>
      </c>
      <c s="36" t="s">
        <v>244</v>
      </c>
      <c s="37">
        <v>6</v>
      </c>
      <c s="36">
        <v>0</v>
      </c>
      <c s="36">
        <f>ROUND(G71*H71,6)</f>
      </c>
      <c r="L71" s="38">
        <v>0</v>
      </c>
      <c s="32">
        <f>ROUND(ROUND(L71,2)*ROUND(G71,3),2)</f>
      </c>
      <c s="36" t="s">
        <v>55</v>
      </c>
      <c>
        <f>(M71*21)/100</f>
      </c>
      <c t="s">
        <v>28</v>
      </c>
    </row>
    <row r="72" spans="1:5" ht="12.75">
      <c r="A72" s="35" t="s">
        <v>56</v>
      </c>
      <c r="E72" s="39" t="s">
        <v>4669</v>
      </c>
    </row>
    <row r="73" spans="1:5" ht="12.75">
      <c r="A73" s="35" t="s">
        <v>57</v>
      </c>
      <c r="E73" s="40" t="s">
        <v>5</v>
      </c>
    </row>
    <row r="74" spans="1:5" ht="12.75">
      <c r="A74" t="s">
        <v>59</v>
      </c>
      <c r="E74" s="39" t="s">
        <v>5</v>
      </c>
    </row>
    <row r="75" spans="1:16" ht="12.75">
      <c r="A75" t="s">
        <v>50</v>
      </c>
      <c s="34" t="s">
        <v>122</v>
      </c>
      <c s="34" t="s">
        <v>4670</v>
      </c>
      <c s="35" t="s">
        <v>5</v>
      </c>
      <c s="6" t="s">
        <v>4671</v>
      </c>
      <c s="36" t="s">
        <v>244</v>
      </c>
      <c s="37">
        <v>9</v>
      </c>
      <c s="36">
        <v>0</v>
      </c>
      <c s="36">
        <f>ROUND(G75*H75,6)</f>
      </c>
      <c r="L75" s="38">
        <v>0</v>
      </c>
      <c s="32">
        <f>ROUND(ROUND(L75,2)*ROUND(G75,3),2)</f>
      </c>
      <c s="36" t="s">
        <v>55</v>
      </c>
      <c>
        <f>(M75*21)/100</f>
      </c>
      <c t="s">
        <v>28</v>
      </c>
    </row>
    <row r="76" spans="1:5" ht="12.75">
      <c r="A76" s="35" t="s">
        <v>56</v>
      </c>
      <c r="E76" s="39" t="s">
        <v>4671</v>
      </c>
    </row>
    <row r="77" spans="1:5" ht="12.75">
      <c r="A77" s="35" t="s">
        <v>57</v>
      </c>
      <c r="E77" s="40" t="s">
        <v>5</v>
      </c>
    </row>
    <row r="78" spans="1:5" ht="12.75">
      <c r="A78" t="s">
        <v>59</v>
      </c>
      <c r="E78" s="39" t="s">
        <v>5</v>
      </c>
    </row>
    <row r="79" spans="1:16" ht="12.75">
      <c r="A79" t="s">
        <v>50</v>
      </c>
      <c s="34" t="s">
        <v>187</v>
      </c>
      <c s="34" t="s">
        <v>4672</v>
      </c>
      <c s="35" t="s">
        <v>5</v>
      </c>
      <c s="6" t="s">
        <v>4673</v>
      </c>
      <c s="36" t="s">
        <v>244</v>
      </c>
      <c s="37">
        <v>9</v>
      </c>
      <c s="36">
        <v>0</v>
      </c>
      <c s="36">
        <f>ROUND(G79*H79,6)</f>
      </c>
      <c r="L79" s="38">
        <v>0</v>
      </c>
      <c s="32">
        <f>ROUND(ROUND(L79,2)*ROUND(G79,3),2)</f>
      </c>
      <c s="36" t="s">
        <v>55</v>
      </c>
      <c>
        <f>(M79*21)/100</f>
      </c>
      <c t="s">
        <v>28</v>
      </c>
    </row>
    <row r="80" spans="1:5" ht="12.75">
      <c r="A80" s="35" t="s">
        <v>56</v>
      </c>
      <c r="E80" s="39" t="s">
        <v>4673</v>
      </c>
    </row>
    <row r="81" spans="1:5" ht="12.75">
      <c r="A81" s="35" t="s">
        <v>57</v>
      </c>
      <c r="E81" s="40" t="s">
        <v>5</v>
      </c>
    </row>
    <row r="82" spans="1:5" ht="12.75">
      <c r="A82" t="s">
        <v>59</v>
      </c>
      <c r="E82" s="39" t="s">
        <v>5</v>
      </c>
    </row>
    <row r="83" spans="1:16" ht="12.75">
      <c r="A83" t="s">
        <v>50</v>
      </c>
      <c s="34" t="s">
        <v>130</v>
      </c>
      <c s="34" t="s">
        <v>4674</v>
      </c>
      <c s="35" t="s">
        <v>5</v>
      </c>
      <c s="6" t="s">
        <v>4675</v>
      </c>
      <c s="36" t="s">
        <v>244</v>
      </c>
      <c s="37">
        <v>5</v>
      </c>
      <c s="36">
        <v>0</v>
      </c>
      <c s="36">
        <f>ROUND(G83*H83,6)</f>
      </c>
      <c r="L83" s="38">
        <v>0</v>
      </c>
      <c s="32">
        <f>ROUND(ROUND(L83,2)*ROUND(G83,3),2)</f>
      </c>
      <c s="36" t="s">
        <v>55</v>
      </c>
      <c>
        <f>(M83*21)/100</f>
      </c>
      <c t="s">
        <v>28</v>
      </c>
    </row>
    <row r="84" spans="1:5" ht="12.75">
      <c r="A84" s="35" t="s">
        <v>56</v>
      </c>
      <c r="E84" s="39" t="s">
        <v>4675</v>
      </c>
    </row>
    <row r="85" spans="1:5" ht="12.75">
      <c r="A85" s="35" t="s">
        <v>57</v>
      </c>
      <c r="E85" s="40" t="s">
        <v>5</v>
      </c>
    </row>
    <row r="86" spans="1:5" ht="12.75">
      <c r="A86" t="s">
        <v>59</v>
      </c>
      <c r="E86" s="39" t="s">
        <v>5</v>
      </c>
    </row>
    <row r="87" spans="1:16" ht="12.75">
      <c r="A87" t="s">
        <v>50</v>
      </c>
      <c s="34" t="s">
        <v>153</v>
      </c>
      <c s="34" t="s">
        <v>4676</v>
      </c>
      <c s="35" t="s">
        <v>5</v>
      </c>
      <c s="6" t="s">
        <v>4677</v>
      </c>
      <c s="36" t="s">
        <v>244</v>
      </c>
      <c s="37">
        <v>5</v>
      </c>
      <c s="36">
        <v>0</v>
      </c>
      <c s="36">
        <f>ROUND(G87*H87,6)</f>
      </c>
      <c r="L87" s="38">
        <v>0</v>
      </c>
      <c s="32">
        <f>ROUND(ROUND(L87,2)*ROUND(G87,3),2)</f>
      </c>
      <c s="36" t="s">
        <v>55</v>
      </c>
      <c>
        <f>(M87*21)/100</f>
      </c>
      <c t="s">
        <v>28</v>
      </c>
    </row>
    <row r="88" spans="1:5" ht="12.75">
      <c r="A88" s="35" t="s">
        <v>56</v>
      </c>
      <c r="E88" s="39" t="s">
        <v>4677</v>
      </c>
    </row>
    <row r="89" spans="1:5" ht="12.75">
      <c r="A89" s="35" t="s">
        <v>57</v>
      </c>
      <c r="E89" s="40" t="s">
        <v>5</v>
      </c>
    </row>
    <row r="90" spans="1:5" ht="12.75">
      <c r="A90" t="s">
        <v>59</v>
      </c>
      <c r="E90" s="39" t="s">
        <v>5</v>
      </c>
    </row>
    <row r="91" spans="1:16" ht="12.75">
      <c r="A91" t="s">
        <v>50</v>
      </c>
      <c s="34" t="s">
        <v>624</v>
      </c>
      <c s="34" t="s">
        <v>4678</v>
      </c>
      <c s="35" t="s">
        <v>5</v>
      </c>
      <c s="6" t="s">
        <v>4679</v>
      </c>
      <c s="36" t="s">
        <v>244</v>
      </c>
      <c s="37">
        <v>1</v>
      </c>
      <c s="36">
        <v>0</v>
      </c>
      <c s="36">
        <f>ROUND(G91*H91,6)</f>
      </c>
      <c r="L91" s="38">
        <v>0</v>
      </c>
      <c s="32">
        <f>ROUND(ROUND(L91,2)*ROUND(G91,3),2)</f>
      </c>
      <c s="36" t="s">
        <v>55</v>
      </c>
      <c>
        <f>(M91*21)/100</f>
      </c>
      <c t="s">
        <v>28</v>
      </c>
    </row>
    <row r="92" spans="1:5" ht="12.75">
      <c r="A92" s="35" t="s">
        <v>56</v>
      </c>
      <c r="E92" s="39" t="s">
        <v>4679</v>
      </c>
    </row>
    <row r="93" spans="1:5" ht="12.75">
      <c r="A93" s="35" t="s">
        <v>57</v>
      </c>
      <c r="E93" s="40" t="s">
        <v>5</v>
      </c>
    </row>
    <row r="94" spans="1:5" ht="12.75">
      <c r="A94" t="s">
        <v>59</v>
      </c>
      <c r="E94" s="39" t="s">
        <v>5</v>
      </c>
    </row>
    <row r="95" spans="1:16" ht="12.75">
      <c r="A95" t="s">
        <v>50</v>
      </c>
      <c s="34" t="s">
        <v>626</v>
      </c>
      <c s="34" t="s">
        <v>4680</v>
      </c>
      <c s="35" t="s">
        <v>5</v>
      </c>
      <c s="6" t="s">
        <v>4681</v>
      </c>
      <c s="36" t="s">
        <v>244</v>
      </c>
      <c s="37">
        <v>1</v>
      </c>
      <c s="36">
        <v>0</v>
      </c>
      <c s="36">
        <f>ROUND(G95*H95,6)</f>
      </c>
      <c r="L95" s="38">
        <v>0</v>
      </c>
      <c s="32">
        <f>ROUND(ROUND(L95,2)*ROUND(G95,3),2)</f>
      </c>
      <c s="36" t="s">
        <v>55</v>
      </c>
      <c>
        <f>(M95*21)/100</f>
      </c>
      <c t="s">
        <v>28</v>
      </c>
    </row>
    <row r="96" spans="1:5" ht="12.75">
      <c r="A96" s="35" t="s">
        <v>56</v>
      </c>
      <c r="E96" s="39" t="s">
        <v>4681</v>
      </c>
    </row>
    <row r="97" spans="1:5" ht="12.75">
      <c r="A97" s="35" t="s">
        <v>57</v>
      </c>
      <c r="E97" s="40" t="s">
        <v>5</v>
      </c>
    </row>
    <row r="98" spans="1:5" ht="12.75">
      <c r="A98" t="s">
        <v>59</v>
      </c>
      <c r="E98" s="39" t="s">
        <v>5</v>
      </c>
    </row>
    <row r="99" spans="1:16" ht="12.75">
      <c r="A99" t="s">
        <v>50</v>
      </c>
      <c s="34" t="s">
        <v>627</v>
      </c>
      <c s="34" t="s">
        <v>4682</v>
      </c>
      <c s="35" t="s">
        <v>5</v>
      </c>
      <c s="6" t="s">
        <v>4683</v>
      </c>
      <c s="36" t="s">
        <v>244</v>
      </c>
      <c s="37">
        <v>1</v>
      </c>
      <c s="36">
        <v>0</v>
      </c>
      <c s="36">
        <f>ROUND(G99*H99,6)</f>
      </c>
      <c r="L99" s="38">
        <v>0</v>
      </c>
      <c s="32">
        <f>ROUND(ROUND(L99,2)*ROUND(G99,3),2)</f>
      </c>
      <c s="36" t="s">
        <v>55</v>
      </c>
      <c>
        <f>(M99*21)/100</f>
      </c>
      <c t="s">
        <v>28</v>
      </c>
    </row>
    <row r="100" spans="1:5" ht="12.75">
      <c r="A100" s="35" t="s">
        <v>56</v>
      </c>
      <c r="E100" s="39" t="s">
        <v>4683</v>
      </c>
    </row>
    <row r="101" spans="1:5" ht="12.75">
      <c r="A101" s="35" t="s">
        <v>57</v>
      </c>
      <c r="E101" s="40" t="s">
        <v>5</v>
      </c>
    </row>
    <row r="102" spans="1:5" ht="12.75">
      <c r="A102" t="s">
        <v>59</v>
      </c>
      <c r="E102" s="39" t="s">
        <v>5</v>
      </c>
    </row>
    <row r="103" spans="1:16" ht="12.75">
      <c r="A103" t="s">
        <v>50</v>
      </c>
      <c s="34" t="s">
        <v>631</v>
      </c>
      <c s="34" t="s">
        <v>4684</v>
      </c>
      <c s="35" t="s">
        <v>5</v>
      </c>
      <c s="6" t="s">
        <v>4685</v>
      </c>
      <c s="36" t="s">
        <v>99</v>
      </c>
      <c s="37">
        <v>1</v>
      </c>
      <c s="36">
        <v>0</v>
      </c>
      <c s="36">
        <f>ROUND(G103*H103,6)</f>
      </c>
      <c r="L103" s="38">
        <v>0</v>
      </c>
      <c s="32">
        <f>ROUND(ROUND(L103,2)*ROUND(G103,3),2)</f>
      </c>
      <c s="36" t="s">
        <v>55</v>
      </c>
      <c>
        <f>(M103*21)/100</f>
      </c>
      <c t="s">
        <v>28</v>
      </c>
    </row>
    <row r="104" spans="1:5" ht="12.75">
      <c r="A104" s="35" t="s">
        <v>56</v>
      </c>
      <c r="E104" s="39" t="s">
        <v>4685</v>
      </c>
    </row>
    <row r="105" spans="1:5" ht="12.75">
      <c r="A105" s="35" t="s">
        <v>57</v>
      </c>
      <c r="E105" s="40" t="s">
        <v>5</v>
      </c>
    </row>
    <row r="106" spans="1:5" ht="12.75">
      <c r="A106" t="s">
        <v>59</v>
      </c>
      <c r="E106" s="39" t="s">
        <v>5</v>
      </c>
    </row>
    <row r="107" spans="1:16" ht="12.75">
      <c r="A107" t="s">
        <v>50</v>
      </c>
      <c s="34" t="s">
        <v>635</v>
      </c>
      <c s="34" t="s">
        <v>4650</v>
      </c>
      <c s="35" t="s">
        <v>96</v>
      </c>
      <c s="6" t="s">
        <v>4651</v>
      </c>
      <c s="36" t="s">
        <v>244</v>
      </c>
      <c s="37">
        <v>1</v>
      </c>
      <c s="36">
        <v>0</v>
      </c>
      <c s="36">
        <f>ROUND(G107*H107,6)</f>
      </c>
      <c r="L107" s="38">
        <v>0</v>
      </c>
      <c s="32">
        <f>ROUND(ROUND(L107,2)*ROUND(G107,3),2)</f>
      </c>
      <c s="36" t="s">
        <v>55</v>
      </c>
      <c>
        <f>(M107*21)/100</f>
      </c>
      <c t="s">
        <v>28</v>
      </c>
    </row>
    <row r="108" spans="1:5" ht="12.75">
      <c r="A108" s="35" t="s">
        <v>56</v>
      </c>
      <c r="E108" s="39" t="s">
        <v>4651</v>
      </c>
    </row>
    <row r="109" spans="1:5" ht="12.75">
      <c r="A109" s="35" t="s">
        <v>57</v>
      </c>
      <c r="E109" s="40" t="s">
        <v>5</v>
      </c>
    </row>
    <row r="110" spans="1:5" ht="12.75">
      <c r="A110" t="s">
        <v>59</v>
      </c>
      <c r="E110" s="39" t="s">
        <v>5</v>
      </c>
    </row>
    <row r="111" spans="1:16" ht="12.75">
      <c r="A111" t="s">
        <v>50</v>
      </c>
      <c s="34" t="s">
        <v>639</v>
      </c>
      <c s="34" t="s">
        <v>4686</v>
      </c>
      <c s="35" t="s">
        <v>5</v>
      </c>
      <c s="6" t="s">
        <v>4687</v>
      </c>
      <c s="36" t="s">
        <v>244</v>
      </c>
      <c s="37">
        <v>2</v>
      </c>
      <c s="36">
        <v>0</v>
      </c>
      <c s="36">
        <f>ROUND(G111*H111,6)</f>
      </c>
      <c r="L111" s="38">
        <v>0</v>
      </c>
      <c s="32">
        <f>ROUND(ROUND(L111,2)*ROUND(G111,3),2)</f>
      </c>
      <c s="36" t="s">
        <v>55</v>
      </c>
      <c>
        <f>(M111*21)/100</f>
      </c>
      <c t="s">
        <v>28</v>
      </c>
    </row>
    <row r="112" spans="1:5" ht="12.75">
      <c r="A112" s="35" t="s">
        <v>56</v>
      </c>
      <c r="E112" s="39" t="s">
        <v>4687</v>
      </c>
    </row>
    <row r="113" spans="1:5" ht="12.75">
      <c r="A113" s="35" t="s">
        <v>57</v>
      </c>
      <c r="E113" s="40" t="s">
        <v>5</v>
      </c>
    </row>
    <row r="114" spans="1:5" ht="12.75">
      <c r="A114" t="s">
        <v>59</v>
      </c>
      <c r="E114" s="39" t="s">
        <v>5</v>
      </c>
    </row>
    <row r="115" spans="1:16" ht="12.75">
      <c r="A115" t="s">
        <v>50</v>
      </c>
      <c s="34" t="s">
        <v>643</v>
      </c>
      <c s="34" t="s">
        <v>4688</v>
      </c>
      <c s="35" t="s">
        <v>5</v>
      </c>
      <c s="6" t="s">
        <v>4689</v>
      </c>
      <c s="36" t="s">
        <v>244</v>
      </c>
      <c s="37">
        <v>1</v>
      </c>
      <c s="36">
        <v>0</v>
      </c>
      <c s="36">
        <f>ROUND(G115*H115,6)</f>
      </c>
      <c r="L115" s="38">
        <v>0</v>
      </c>
      <c s="32">
        <f>ROUND(ROUND(L115,2)*ROUND(G115,3),2)</f>
      </c>
      <c s="36" t="s">
        <v>55</v>
      </c>
      <c>
        <f>(M115*21)/100</f>
      </c>
      <c t="s">
        <v>28</v>
      </c>
    </row>
    <row r="116" spans="1:5" ht="12.75">
      <c r="A116" s="35" t="s">
        <v>56</v>
      </c>
      <c r="E116" s="39" t="s">
        <v>4689</v>
      </c>
    </row>
    <row r="117" spans="1:5" ht="12.75">
      <c r="A117" s="35" t="s">
        <v>57</v>
      </c>
      <c r="E117" s="40" t="s">
        <v>5</v>
      </c>
    </row>
    <row r="118" spans="1:5" ht="12.75">
      <c r="A118" t="s">
        <v>59</v>
      </c>
      <c r="E118" s="39" t="s">
        <v>5</v>
      </c>
    </row>
    <row r="119" spans="1:16" ht="12.75">
      <c r="A119" t="s">
        <v>50</v>
      </c>
      <c s="34" t="s">
        <v>906</v>
      </c>
      <c s="34" t="s">
        <v>4690</v>
      </c>
      <c s="35" t="s">
        <v>5</v>
      </c>
      <c s="6" t="s">
        <v>4691</v>
      </c>
      <c s="36" t="s">
        <v>244</v>
      </c>
      <c s="37">
        <v>1</v>
      </c>
      <c s="36">
        <v>0</v>
      </c>
      <c s="36">
        <f>ROUND(G119*H119,6)</f>
      </c>
      <c r="L119" s="38">
        <v>0</v>
      </c>
      <c s="32">
        <f>ROUND(ROUND(L119,2)*ROUND(G119,3),2)</f>
      </c>
      <c s="36" t="s">
        <v>55</v>
      </c>
      <c>
        <f>(M119*21)/100</f>
      </c>
      <c t="s">
        <v>28</v>
      </c>
    </row>
    <row r="120" spans="1:5" ht="12.75">
      <c r="A120" s="35" t="s">
        <v>56</v>
      </c>
      <c r="E120" s="39" t="s">
        <v>4691</v>
      </c>
    </row>
    <row r="121" spans="1:5" ht="12.75">
      <c r="A121" s="35" t="s">
        <v>57</v>
      </c>
      <c r="E121" s="40" t="s">
        <v>5</v>
      </c>
    </row>
    <row r="122" spans="1:5" ht="12.75">
      <c r="A122" t="s">
        <v>59</v>
      </c>
      <c r="E122" s="39" t="s">
        <v>5</v>
      </c>
    </row>
    <row r="123" spans="1:16" ht="12.75">
      <c r="A123" t="s">
        <v>50</v>
      </c>
      <c s="34" t="s">
        <v>920</v>
      </c>
      <c s="34" t="s">
        <v>4692</v>
      </c>
      <c s="35" t="s">
        <v>5</v>
      </c>
      <c s="6" t="s">
        <v>4643</v>
      </c>
      <c s="36" t="s">
        <v>244</v>
      </c>
      <c s="37">
        <v>2</v>
      </c>
      <c s="36">
        <v>0</v>
      </c>
      <c s="36">
        <f>ROUND(G123*H123,6)</f>
      </c>
      <c r="L123" s="38">
        <v>0</v>
      </c>
      <c s="32">
        <f>ROUND(ROUND(L123,2)*ROUND(G123,3),2)</f>
      </c>
      <c s="36" t="s">
        <v>55</v>
      </c>
      <c>
        <f>(M123*21)/100</f>
      </c>
      <c t="s">
        <v>28</v>
      </c>
    </row>
    <row r="124" spans="1:5" ht="12.75">
      <c r="A124" s="35" t="s">
        <v>56</v>
      </c>
      <c r="E124" s="39" t="s">
        <v>4643</v>
      </c>
    </row>
    <row r="125" spans="1:5" ht="12.75">
      <c r="A125" s="35" t="s">
        <v>57</v>
      </c>
      <c r="E125" s="40" t="s">
        <v>5</v>
      </c>
    </row>
    <row r="126" spans="1:5" ht="12.75">
      <c r="A126" t="s">
        <v>59</v>
      </c>
      <c r="E126" s="39" t="s">
        <v>5</v>
      </c>
    </row>
    <row r="127" spans="1:13" ht="12.75">
      <c r="A127" t="s">
        <v>47</v>
      </c>
      <c r="C127" s="31" t="s">
        <v>277</v>
      </c>
      <c r="E127" s="33" t="s">
        <v>4693</v>
      </c>
      <c r="J127" s="32">
        <f>0</f>
      </c>
      <c s="32">
        <f>0</f>
      </c>
      <c s="32">
        <f>0+L128+L132+L136+L140+L144+L148+L152+L156+L160+L164+L168+L172</f>
      </c>
      <c s="32">
        <f>0+M128+M132+M136+M140+M144+M148+M152+M156+M160+M164+M168+M172</f>
      </c>
    </row>
    <row r="128" spans="1:16" ht="12.75">
      <c r="A128" t="s">
        <v>50</v>
      </c>
      <c s="34" t="s">
        <v>231</v>
      </c>
      <c s="34" t="s">
        <v>4694</v>
      </c>
      <c s="35" t="s">
        <v>5</v>
      </c>
      <c s="6" t="s">
        <v>4695</v>
      </c>
      <c s="36" t="s">
        <v>244</v>
      </c>
      <c s="37">
        <v>1</v>
      </c>
      <c s="36">
        <v>0</v>
      </c>
      <c s="36">
        <f>ROUND(G128*H128,6)</f>
      </c>
      <c r="L128" s="38">
        <v>0</v>
      </c>
      <c s="32">
        <f>ROUND(ROUND(L128,2)*ROUND(G128,3),2)</f>
      </c>
      <c s="36" t="s">
        <v>55</v>
      </c>
      <c>
        <f>(M128*21)/100</f>
      </c>
      <c t="s">
        <v>28</v>
      </c>
    </row>
    <row r="129" spans="1:5" ht="12.75">
      <c r="A129" s="35" t="s">
        <v>56</v>
      </c>
      <c r="E129" s="39" t="s">
        <v>4695</v>
      </c>
    </row>
    <row r="130" spans="1:5" ht="12.75">
      <c r="A130" s="35" t="s">
        <v>57</v>
      </c>
      <c r="E130" s="40" t="s">
        <v>5</v>
      </c>
    </row>
    <row r="131" spans="1:5" ht="12.75">
      <c r="A131" t="s">
        <v>59</v>
      </c>
      <c r="E131" s="39" t="s">
        <v>5</v>
      </c>
    </row>
    <row r="132" spans="1:16" ht="12.75">
      <c r="A132" t="s">
        <v>50</v>
      </c>
      <c s="34" t="s">
        <v>294</v>
      </c>
      <c s="34" t="s">
        <v>4696</v>
      </c>
      <c s="35" t="s">
        <v>5</v>
      </c>
      <c s="6" t="s">
        <v>4659</v>
      </c>
      <c s="36" t="s">
        <v>244</v>
      </c>
      <c s="37">
        <v>1</v>
      </c>
      <c s="36">
        <v>0</v>
      </c>
      <c s="36">
        <f>ROUND(G132*H132,6)</f>
      </c>
      <c r="L132" s="38">
        <v>0</v>
      </c>
      <c s="32">
        <f>ROUND(ROUND(L132,2)*ROUND(G132,3),2)</f>
      </c>
      <c s="36" t="s">
        <v>55</v>
      </c>
      <c>
        <f>(M132*21)/100</f>
      </c>
      <c t="s">
        <v>28</v>
      </c>
    </row>
    <row r="133" spans="1:5" ht="12.75">
      <c r="A133" s="35" t="s">
        <v>56</v>
      </c>
      <c r="E133" s="39" t="s">
        <v>4659</v>
      </c>
    </row>
    <row r="134" spans="1:5" ht="12.75">
      <c r="A134" s="35" t="s">
        <v>57</v>
      </c>
      <c r="E134" s="40" t="s">
        <v>5</v>
      </c>
    </row>
    <row r="135" spans="1:5" ht="12.75">
      <c r="A135" t="s">
        <v>59</v>
      </c>
      <c r="E135" s="39" t="s">
        <v>5</v>
      </c>
    </row>
    <row r="136" spans="1:16" ht="12.75">
      <c r="A136" t="s">
        <v>50</v>
      </c>
      <c s="34" t="s">
        <v>299</v>
      </c>
      <c s="34" t="s">
        <v>4697</v>
      </c>
      <c s="35" t="s">
        <v>5</v>
      </c>
      <c s="6" t="s">
        <v>4698</v>
      </c>
      <c s="36" t="s">
        <v>244</v>
      </c>
      <c s="37">
        <v>1</v>
      </c>
      <c s="36">
        <v>0</v>
      </c>
      <c s="36">
        <f>ROUND(G136*H136,6)</f>
      </c>
      <c r="L136" s="38">
        <v>0</v>
      </c>
      <c s="32">
        <f>ROUND(ROUND(L136,2)*ROUND(G136,3),2)</f>
      </c>
      <c s="36" t="s">
        <v>55</v>
      </c>
      <c>
        <f>(M136*21)/100</f>
      </c>
      <c t="s">
        <v>28</v>
      </c>
    </row>
    <row r="137" spans="1:5" ht="12.75">
      <c r="A137" s="35" t="s">
        <v>56</v>
      </c>
      <c r="E137" s="39" t="s">
        <v>4698</v>
      </c>
    </row>
    <row r="138" spans="1:5" ht="12.75">
      <c r="A138" s="35" t="s">
        <v>57</v>
      </c>
      <c r="E138" s="40" t="s">
        <v>5</v>
      </c>
    </row>
    <row r="139" spans="1:5" ht="12.75">
      <c r="A139" t="s">
        <v>59</v>
      </c>
      <c r="E139" s="39" t="s">
        <v>5</v>
      </c>
    </row>
    <row r="140" spans="1:16" ht="12.75">
      <c r="A140" t="s">
        <v>50</v>
      </c>
      <c s="34" t="s">
        <v>315</v>
      </c>
      <c s="34" t="s">
        <v>4699</v>
      </c>
      <c s="35" t="s">
        <v>5</v>
      </c>
      <c s="6" t="s">
        <v>4700</v>
      </c>
      <c s="36" t="s">
        <v>244</v>
      </c>
      <c s="37">
        <v>1</v>
      </c>
      <c s="36">
        <v>0</v>
      </c>
      <c s="36">
        <f>ROUND(G140*H140,6)</f>
      </c>
      <c r="L140" s="38">
        <v>0</v>
      </c>
      <c s="32">
        <f>ROUND(ROUND(L140,2)*ROUND(G140,3),2)</f>
      </c>
      <c s="36" t="s">
        <v>55</v>
      </c>
      <c>
        <f>(M140*21)/100</f>
      </c>
      <c t="s">
        <v>28</v>
      </c>
    </row>
    <row r="141" spans="1:5" ht="12.75">
      <c r="A141" s="35" t="s">
        <v>56</v>
      </c>
      <c r="E141" s="39" t="s">
        <v>4700</v>
      </c>
    </row>
    <row r="142" spans="1:5" ht="12.75">
      <c r="A142" s="35" t="s">
        <v>57</v>
      </c>
      <c r="E142" s="40" t="s">
        <v>5</v>
      </c>
    </row>
    <row r="143" spans="1:5" ht="12.75">
      <c r="A143" t="s">
        <v>59</v>
      </c>
      <c r="E143" s="39" t="s">
        <v>5</v>
      </c>
    </row>
    <row r="144" spans="1:16" ht="12.75">
      <c r="A144" t="s">
        <v>50</v>
      </c>
      <c s="34" t="s">
        <v>646</v>
      </c>
      <c s="34" t="s">
        <v>4701</v>
      </c>
      <c s="35" t="s">
        <v>5</v>
      </c>
      <c s="6" t="s">
        <v>4702</v>
      </c>
      <c s="36" t="s">
        <v>244</v>
      </c>
      <c s="37">
        <v>1</v>
      </c>
      <c s="36">
        <v>0</v>
      </c>
      <c s="36">
        <f>ROUND(G144*H144,6)</f>
      </c>
      <c r="L144" s="38">
        <v>0</v>
      </c>
      <c s="32">
        <f>ROUND(ROUND(L144,2)*ROUND(G144,3),2)</f>
      </c>
      <c s="36" t="s">
        <v>55</v>
      </c>
      <c>
        <f>(M144*21)/100</f>
      </c>
      <c t="s">
        <v>28</v>
      </c>
    </row>
    <row r="145" spans="1:5" ht="12.75">
      <c r="A145" s="35" t="s">
        <v>56</v>
      </c>
      <c r="E145" s="39" t="s">
        <v>4702</v>
      </c>
    </row>
    <row r="146" spans="1:5" ht="12.75">
      <c r="A146" s="35" t="s">
        <v>57</v>
      </c>
      <c r="E146" s="40" t="s">
        <v>5</v>
      </c>
    </row>
    <row r="147" spans="1:5" ht="12.75">
      <c r="A147" t="s">
        <v>59</v>
      </c>
      <c r="E147" s="39" t="s">
        <v>5</v>
      </c>
    </row>
    <row r="148" spans="1:16" ht="12.75">
      <c r="A148" t="s">
        <v>50</v>
      </c>
      <c s="34" t="s">
        <v>648</v>
      </c>
      <c s="34" t="s">
        <v>4696</v>
      </c>
      <c s="35" t="s">
        <v>96</v>
      </c>
      <c s="6" t="s">
        <v>4659</v>
      </c>
      <c s="36" t="s">
        <v>244</v>
      </c>
      <c s="37">
        <v>1</v>
      </c>
      <c s="36">
        <v>0</v>
      </c>
      <c s="36">
        <f>ROUND(G148*H148,6)</f>
      </c>
      <c r="L148" s="38">
        <v>0</v>
      </c>
      <c s="32">
        <f>ROUND(ROUND(L148,2)*ROUND(G148,3),2)</f>
      </c>
      <c s="36" t="s">
        <v>55</v>
      </c>
      <c>
        <f>(M148*21)/100</f>
      </c>
      <c t="s">
        <v>28</v>
      </c>
    </row>
    <row r="149" spans="1:5" ht="12.75">
      <c r="A149" s="35" t="s">
        <v>56</v>
      </c>
      <c r="E149" s="39" t="s">
        <v>4659</v>
      </c>
    </row>
    <row r="150" spans="1:5" ht="12.75">
      <c r="A150" s="35" t="s">
        <v>57</v>
      </c>
      <c r="E150" s="40" t="s">
        <v>5</v>
      </c>
    </row>
    <row r="151" spans="1:5" ht="12.75">
      <c r="A151" t="s">
        <v>59</v>
      </c>
      <c r="E151" s="39" t="s">
        <v>5</v>
      </c>
    </row>
    <row r="152" spans="1:16" ht="12.75">
      <c r="A152" t="s">
        <v>50</v>
      </c>
      <c s="34" t="s">
        <v>652</v>
      </c>
      <c s="34" t="s">
        <v>4703</v>
      </c>
      <c s="35" t="s">
        <v>5</v>
      </c>
      <c s="6" t="s">
        <v>4704</v>
      </c>
      <c s="36" t="s">
        <v>244</v>
      </c>
      <c s="37">
        <v>1</v>
      </c>
      <c s="36">
        <v>0</v>
      </c>
      <c s="36">
        <f>ROUND(G152*H152,6)</f>
      </c>
      <c r="L152" s="38">
        <v>0</v>
      </c>
      <c s="32">
        <f>ROUND(ROUND(L152,2)*ROUND(G152,3),2)</f>
      </c>
      <c s="36" t="s">
        <v>55</v>
      </c>
      <c>
        <f>(M152*21)/100</f>
      </c>
      <c t="s">
        <v>28</v>
      </c>
    </row>
    <row r="153" spans="1:5" ht="12.75">
      <c r="A153" s="35" t="s">
        <v>56</v>
      </c>
      <c r="E153" s="39" t="s">
        <v>4704</v>
      </c>
    </row>
    <row r="154" spans="1:5" ht="12.75">
      <c r="A154" s="35" t="s">
        <v>57</v>
      </c>
      <c r="E154" s="40" t="s">
        <v>5</v>
      </c>
    </row>
    <row r="155" spans="1:5" ht="12.75">
      <c r="A155" t="s">
        <v>59</v>
      </c>
      <c r="E155" s="39" t="s">
        <v>5</v>
      </c>
    </row>
    <row r="156" spans="1:16" ht="12.75">
      <c r="A156" t="s">
        <v>50</v>
      </c>
      <c s="34" t="s">
        <v>656</v>
      </c>
      <c s="34" t="s">
        <v>4705</v>
      </c>
      <c s="35" t="s">
        <v>5</v>
      </c>
      <c s="6" t="s">
        <v>4706</v>
      </c>
      <c s="36" t="s">
        <v>244</v>
      </c>
      <c s="37">
        <v>1</v>
      </c>
      <c s="36">
        <v>0</v>
      </c>
      <c s="36">
        <f>ROUND(G156*H156,6)</f>
      </c>
      <c r="L156" s="38">
        <v>0</v>
      </c>
      <c s="32">
        <f>ROUND(ROUND(L156,2)*ROUND(G156,3),2)</f>
      </c>
      <c s="36" t="s">
        <v>55</v>
      </c>
      <c>
        <f>(M156*21)/100</f>
      </c>
      <c t="s">
        <v>28</v>
      </c>
    </row>
    <row r="157" spans="1:5" ht="12.75">
      <c r="A157" s="35" t="s">
        <v>56</v>
      </c>
      <c r="E157" s="39" t="s">
        <v>4706</v>
      </c>
    </row>
    <row r="158" spans="1:5" ht="12.75">
      <c r="A158" s="35" t="s">
        <v>57</v>
      </c>
      <c r="E158" s="40" t="s">
        <v>5</v>
      </c>
    </row>
    <row r="159" spans="1:5" ht="12.75">
      <c r="A159" t="s">
        <v>59</v>
      </c>
      <c r="E159" s="39" t="s">
        <v>5</v>
      </c>
    </row>
    <row r="160" spans="1:16" ht="12.75">
      <c r="A160" t="s">
        <v>50</v>
      </c>
      <c s="34" t="s">
        <v>660</v>
      </c>
      <c s="34" t="s">
        <v>4699</v>
      </c>
      <c s="35" t="s">
        <v>96</v>
      </c>
      <c s="6" t="s">
        <v>4700</v>
      </c>
      <c s="36" t="s">
        <v>244</v>
      </c>
      <c s="37">
        <v>1</v>
      </c>
      <c s="36">
        <v>0</v>
      </c>
      <c s="36">
        <f>ROUND(G160*H160,6)</f>
      </c>
      <c r="L160" s="38">
        <v>0</v>
      </c>
      <c s="32">
        <f>ROUND(ROUND(L160,2)*ROUND(G160,3),2)</f>
      </c>
      <c s="36" t="s">
        <v>55</v>
      </c>
      <c>
        <f>(M160*21)/100</f>
      </c>
      <c t="s">
        <v>28</v>
      </c>
    </row>
    <row r="161" spans="1:5" ht="12.75">
      <c r="A161" s="35" t="s">
        <v>56</v>
      </c>
      <c r="E161" s="39" t="s">
        <v>4700</v>
      </c>
    </row>
    <row r="162" spans="1:5" ht="12.75">
      <c r="A162" s="35" t="s">
        <v>57</v>
      </c>
      <c r="E162" s="40" t="s">
        <v>5</v>
      </c>
    </row>
    <row r="163" spans="1:5" ht="12.75">
      <c r="A163" t="s">
        <v>59</v>
      </c>
      <c r="E163" s="39" t="s">
        <v>5</v>
      </c>
    </row>
    <row r="164" spans="1:16" ht="12.75">
      <c r="A164" t="s">
        <v>50</v>
      </c>
      <c s="34" t="s">
        <v>1305</v>
      </c>
      <c s="34" t="s">
        <v>4701</v>
      </c>
      <c s="35" t="s">
        <v>96</v>
      </c>
      <c s="6" t="s">
        <v>4702</v>
      </c>
      <c s="36" t="s">
        <v>244</v>
      </c>
      <c s="37">
        <v>1</v>
      </c>
      <c s="36">
        <v>0</v>
      </c>
      <c s="36">
        <f>ROUND(G164*H164,6)</f>
      </c>
      <c r="L164" s="38">
        <v>0</v>
      </c>
      <c s="32">
        <f>ROUND(ROUND(L164,2)*ROUND(G164,3),2)</f>
      </c>
      <c s="36" t="s">
        <v>55</v>
      </c>
      <c>
        <f>(M164*21)/100</f>
      </c>
      <c t="s">
        <v>28</v>
      </c>
    </row>
    <row r="165" spans="1:5" ht="12.75">
      <c r="A165" s="35" t="s">
        <v>56</v>
      </c>
      <c r="E165" s="39" t="s">
        <v>4702</v>
      </c>
    </row>
    <row r="166" spans="1:5" ht="12.75">
      <c r="A166" s="35" t="s">
        <v>57</v>
      </c>
      <c r="E166" s="40" t="s">
        <v>5</v>
      </c>
    </row>
    <row r="167" spans="1:5" ht="12.75">
      <c r="A167" t="s">
        <v>59</v>
      </c>
      <c r="E167" s="39" t="s">
        <v>5</v>
      </c>
    </row>
    <row r="168" spans="1:16" ht="12.75">
      <c r="A168" t="s">
        <v>50</v>
      </c>
      <c s="34" t="s">
        <v>1063</v>
      </c>
      <c s="34" t="s">
        <v>4696</v>
      </c>
      <c s="35" t="s">
        <v>28</v>
      </c>
      <c s="6" t="s">
        <v>4659</v>
      </c>
      <c s="36" t="s">
        <v>244</v>
      </c>
      <c s="37">
        <v>1</v>
      </c>
      <c s="36">
        <v>0</v>
      </c>
      <c s="36">
        <f>ROUND(G168*H168,6)</f>
      </c>
      <c r="L168" s="38">
        <v>0</v>
      </c>
      <c s="32">
        <f>ROUND(ROUND(L168,2)*ROUND(G168,3),2)</f>
      </c>
      <c s="36" t="s">
        <v>55</v>
      </c>
      <c>
        <f>(M168*21)/100</f>
      </c>
      <c t="s">
        <v>28</v>
      </c>
    </row>
    <row r="169" spans="1:5" ht="12.75">
      <c r="A169" s="35" t="s">
        <v>56</v>
      </c>
      <c r="E169" s="39" t="s">
        <v>4659</v>
      </c>
    </row>
    <row r="170" spans="1:5" ht="12.75">
      <c r="A170" s="35" t="s">
        <v>57</v>
      </c>
      <c r="E170" s="40" t="s">
        <v>5</v>
      </c>
    </row>
    <row r="171" spans="1:5" ht="12.75">
      <c r="A171" t="s">
        <v>59</v>
      </c>
      <c r="E171" s="39" t="s">
        <v>5</v>
      </c>
    </row>
    <row r="172" spans="1:16" ht="12.75">
      <c r="A172" t="s">
        <v>50</v>
      </c>
      <c s="34" t="s">
        <v>1314</v>
      </c>
      <c s="34" t="s">
        <v>4699</v>
      </c>
      <c s="35" t="s">
        <v>28</v>
      </c>
      <c s="6" t="s">
        <v>4700</v>
      </c>
      <c s="36" t="s">
        <v>244</v>
      </c>
      <c s="37">
        <v>1</v>
      </c>
      <c s="36">
        <v>0</v>
      </c>
      <c s="36">
        <f>ROUND(G172*H172,6)</f>
      </c>
      <c r="L172" s="38">
        <v>0</v>
      </c>
      <c s="32">
        <f>ROUND(ROUND(L172,2)*ROUND(G172,3),2)</f>
      </c>
      <c s="36" t="s">
        <v>55</v>
      </c>
      <c>
        <f>(M172*21)/100</f>
      </c>
      <c t="s">
        <v>28</v>
      </c>
    </row>
    <row r="173" spans="1:5" ht="12.75">
      <c r="A173" s="35" t="s">
        <v>56</v>
      </c>
      <c r="E173" s="39" t="s">
        <v>4700</v>
      </c>
    </row>
    <row r="174" spans="1:5" ht="12.75">
      <c r="A174" s="35" t="s">
        <v>57</v>
      </c>
      <c r="E174" s="40" t="s">
        <v>5</v>
      </c>
    </row>
    <row r="175" spans="1:5" ht="12.75">
      <c r="A175" t="s">
        <v>59</v>
      </c>
      <c r="E175" s="39" t="s">
        <v>5</v>
      </c>
    </row>
    <row r="176" spans="1:13" ht="12.75">
      <c r="A176" t="s">
        <v>47</v>
      </c>
      <c r="C176" s="31" t="s">
        <v>285</v>
      </c>
      <c r="E176" s="33" t="s">
        <v>4707</v>
      </c>
      <c r="J176" s="32">
        <f>0</f>
      </c>
      <c s="32">
        <f>0</f>
      </c>
      <c s="32">
        <f>0+L177+L181+L185+L189+L193+L197+L201+L205+L209+L213+L217+L221+L225+L229+L233+L237+L241+L245+L249+L253+L257+L261+L265+L269+L273+L277+L281+L285+L289+L293+L297+L301+L305+L309+L313+L317+L321+L325+L329+L333+L337+L341</f>
      </c>
      <c s="32">
        <f>0+M177+M181+M185+M189+M193+M197+M201+M205+M209+M213+M217+M221+M225+M229+M233+M237+M241+M245+M249+M253+M257+M261+M265+M269+M273+M277+M281+M285+M289+M293+M297+M301+M305+M309+M313+M317+M321+M325+M329+M333+M337+M341</f>
      </c>
    </row>
    <row r="177" spans="1:16" ht="25.5">
      <c r="A177" t="s">
        <v>50</v>
      </c>
      <c s="34" t="s">
        <v>395</v>
      </c>
      <c s="34" t="s">
        <v>4708</v>
      </c>
      <c s="35" t="s">
        <v>5</v>
      </c>
      <c s="6" t="s">
        <v>4709</v>
      </c>
      <c s="36" t="s">
        <v>244</v>
      </c>
      <c s="37">
        <v>1</v>
      </c>
      <c s="36">
        <v>0</v>
      </c>
      <c s="36">
        <f>ROUND(G177*H177,6)</f>
      </c>
      <c r="L177" s="38">
        <v>0</v>
      </c>
      <c s="32">
        <f>ROUND(ROUND(L177,2)*ROUND(G177,3),2)</f>
      </c>
      <c s="36" t="s">
        <v>55</v>
      </c>
      <c>
        <f>(M177*21)/100</f>
      </c>
      <c t="s">
        <v>28</v>
      </c>
    </row>
    <row r="178" spans="1:5" ht="25.5">
      <c r="A178" s="35" t="s">
        <v>56</v>
      </c>
      <c r="E178" s="39" t="s">
        <v>4709</v>
      </c>
    </row>
    <row r="179" spans="1:5" ht="12.75">
      <c r="A179" s="35" t="s">
        <v>57</v>
      </c>
      <c r="E179" s="40" t="s">
        <v>5</v>
      </c>
    </row>
    <row r="180" spans="1:5" ht="12.75">
      <c r="A180" t="s">
        <v>59</v>
      </c>
      <c r="E180" s="39" t="s">
        <v>5</v>
      </c>
    </row>
    <row r="181" spans="1:16" ht="12.75">
      <c r="A181" t="s">
        <v>50</v>
      </c>
      <c s="34" t="s">
        <v>318</v>
      </c>
      <c s="34" t="s">
        <v>4710</v>
      </c>
      <c s="35" t="s">
        <v>5</v>
      </c>
      <c s="6" t="s">
        <v>4711</v>
      </c>
      <c s="36" t="s">
        <v>244</v>
      </c>
      <c s="37">
        <v>1</v>
      </c>
      <c s="36">
        <v>0</v>
      </c>
      <c s="36">
        <f>ROUND(G181*H181,6)</f>
      </c>
      <c r="L181" s="38">
        <v>0</v>
      </c>
      <c s="32">
        <f>ROUND(ROUND(L181,2)*ROUND(G181,3),2)</f>
      </c>
      <c s="36" t="s">
        <v>55</v>
      </c>
      <c>
        <f>(M181*21)/100</f>
      </c>
      <c t="s">
        <v>28</v>
      </c>
    </row>
    <row r="182" spans="1:5" ht="12.75">
      <c r="A182" s="35" t="s">
        <v>56</v>
      </c>
      <c r="E182" s="39" t="s">
        <v>4711</v>
      </c>
    </row>
    <row r="183" spans="1:5" ht="12.75">
      <c r="A183" s="35" t="s">
        <v>57</v>
      </c>
      <c r="E183" s="40" t="s">
        <v>5</v>
      </c>
    </row>
    <row r="184" spans="1:5" ht="12.75">
      <c r="A184" t="s">
        <v>59</v>
      </c>
      <c r="E184" s="39" t="s">
        <v>5</v>
      </c>
    </row>
    <row r="185" spans="1:16" ht="12.75">
      <c r="A185" t="s">
        <v>50</v>
      </c>
      <c s="34" t="s">
        <v>322</v>
      </c>
      <c s="34" t="s">
        <v>4712</v>
      </c>
      <c s="35" t="s">
        <v>5</v>
      </c>
      <c s="6" t="s">
        <v>4713</v>
      </c>
      <c s="36" t="s">
        <v>244</v>
      </c>
      <c s="37">
        <v>2</v>
      </c>
      <c s="36">
        <v>0</v>
      </c>
      <c s="36">
        <f>ROUND(G185*H185,6)</f>
      </c>
      <c r="L185" s="38">
        <v>0</v>
      </c>
      <c s="32">
        <f>ROUND(ROUND(L185,2)*ROUND(G185,3),2)</f>
      </c>
      <c s="36" t="s">
        <v>55</v>
      </c>
      <c>
        <f>(M185*21)/100</f>
      </c>
      <c t="s">
        <v>28</v>
      </c>
    </row>
    <row r="186" spans="1:5" ht="12.75">
      <c r="A186" s="35" t="s">
        <v>56</v>
      </c>
      <c r="E186" s="39" t="s">
        <v>4713</v>
      </c>
    </row>
    <row r="187" spans="1:5" ht="12.75">
      <c r="A187" s="35" t="s">
        <v>57</v>
      </c>
      <c r="E187" s="40" t="s">
        <v>5</v>
      </c>
    </row>
    <row r="188" spans="1:5" ht="12.75">
      <c r="A188" t="s">
        <v>59</v>
      </c>
      <c r="E188" s="39" t="s">
        <v>5</v>
      </c>
    </row>
    <row r="189" spans="1:16" ht="12.75">
      <c r="A189" t="s">
        <v>50</v>
      </c>
      <c s="34" t="s">
        <v>326</v>
      </c>
      <c s="34" t="s">
        <v>4714</v>
      </c>
      <c s="35" t="s">
        <v>5</v>
      </c>
      <c s="6" t="s">
        <v>4715</v>
      </c>
      <c s="36" t="s">
        <v>244</v>
      </c>
      <c s="37">
        <v>1</v>
      </c>
      <c s="36">
        <v>0</v>
      </c>
      <c s="36">
        <f>ROUND(G189*H189,6)</f>
      </c>
      <c r="L189" s="38">
        <v>0</v>
      </c>
      <c s="32">
        <f>ROUND(ROUND(L189,2)*ROUND(G189,3),2)</f>
      </c>
      <c s="36" t="s">
        <v>55</v>
      </c>
      <c>
        <f>(M189*21)/100</f>
      </c>
      <c t="s">
        <v>28</v>
      </c>
    </row>
    <row r="190" spans="1:5" ht="12.75">
      <c r="A190" s="35" t="s">
        <v>56</v>
      </c>
      <c r="E190" s="39" t="s">
        <v>4715</v>
      </c>
    </row>
    <row r="191" spans="1:5" ht="12.75">
      <c r="A191" s="35" t="s">
        <v>57</v>
      </c>
      <c r="E191" s="40" t="s">
        <v>5</v>
      </c>
    </row>
    <row r="192" spans="1:5" ht="12.75">
      <c r="A192" t="s">
        <v>59</v>
      </c>
      <c r="E192" s="39" t="s">
        <v>5</v>
      </c>
    </row>
    <row r="193" spans="1:16" ht="12.75">
      <c r="A193" t="s">
        <v>50</v>
      </c>
      <c s="34" t="s">
        <v>330</v>
      </c>
      <c s="34" t="s">
        <v>4716</v>
      </c>
      <c s="35" t="s">
        <v>5</v>
      </c>
      <c s="6" t="s">
        <v>4717</v>
      </c>
      <c s="36" t="s">
        <v>244</v>
      </c>
      <c s="37">
        <v>1</v>
      </c>
      <c s="36">
        <v>0</v>
      </c>
      <c s="36">
        <f>ROUND(G193*H193,6)</f>
      </c>
      <c r="L193" s="38">
        <v>0</v>
      </c>
      <c s="32">
        <f>ROUND(ROUND(L193,2)*ROUND(G193,3),2)</f>
      </c>
      <c s="36" t="s">
        <v>55</v>
      </c>
      <c>
        <f>(M193*21)/100</f>
      </c>
      <c t="s">
        <v>28</v>
      </c>
    </row>
    <row r="194" spans="1:5" ht="12.75">
      <c r="A194" s="35" t="s">
        <v>56</v>
      </c>
      <c r="E194" s="39" t="s">
        <v>4717</v>
      </c>
    </row>
    <row r="195" spans="1:5" ht="12.75">
      <c r="A195" s="35" t="s">
        <v>57</v>
      </c>
      <c r="E195" s="40" t="s">
        <v>5</v>
      </c>
    </row>
    <row r="196" spans="1:5" ht="12.75">
      <c r="A196" t="s">
        <v>59</v>
      </c>
      <c r="E196" s="39" t="s">
        <v>5</v>
      </c>
    </row>
    <row r="197" spans="1:16" ht="12.75">
      <c r="A197" t="s">
        <v>50</v>
      </c>
      <c s="34" t="s">
        <v>304</v>
      </c>
      <c s="34" t="s">
        <v>4718</v>
      </c>
      <c s="35" t="s">
        <v>5</v>
      </c>
      <c s="6" t="s">
        <v>4719</v>
      </c>
      <c s="36" t="s">
        <v>244</v>
      </c>
      <c s="37">
        <v>1</v>
      </c>
      <c s="36">
        <v>0</v>
      </c>
      <c s="36">
        <f>ROUND(G197*H197,6)</f>
      </c>
      <c r="L197" s="38">
        <v>0</v>
      </c>
      <c s="32">
        <f>ROUND(ROUND(L197,2)*ROUND(G197,3),2)</f>
      </c>
      <c s="36" t="s">
        <v>55</v>
      </c>
      <c>
        <f>(M197*21)/100</f>
      </c>
      <c t="s">
        <v>28</v>
      </c>
    </row>
    <row r="198" spans="1:5" ht="12.75">
      <c r="A198" s="35" t="s">
        <v>56</v>
      </c>
      <c r="E198" s="39" t="s">
        <v>4719</v>
      </c>
    </row>
    <row r="199" spans="1:5" ht="12.75">
      <c r="A199" s="35" t="s">
        <v>57</v>
      </c>
      <c r="E199" s="40" t="s">
        <v>5</v>
      </c>
    </row>
    <row r="200" spans="1:5" ht="12.75">
      <c r="A200" t="s">
        <v>59</v>
      </c>
      <c r="E200" s="39" t="s">
        <v>5</v>
      </c>
    </row>
    <row r="201" spans="1:16" ht="12.75">
      <c r="A201" t="s">
        <v>50</v>
      </c>
      <c s="34" t="s">
        <v>309</v>
      </c>
      <c s="34" t="s">
        <v>4720</v>
      </c>
      <c s="35" t="s">
        <v>5</v>
      </c>
      <c s="6" t="s">
        <v>4721</v>
      </c>
      <c s="36" t="s">
        <v>244</v>
      </c>
      <c s="37">
        <v>2</v>
      </c>
      <c s="36">
        <v>0</v>
      </c>
      <c s="36">
        <f>ROUND(G201*H201,6)</f>
      </c>
      <c r="L201" s="38">
        <v>0</v>
      </c>
      <c s="32">
        <f>ROUND(ROUND(L201,2)*ROUND(G201,3),2)</f>
      </c>
      <c s="36" t="s">
        <v>55</v>
      </c>
      <c>
        <f>(M201*21)/100</f>
      </c>
      <c t="s">
        <v>28</v>
      </c>
    </row>
    <row r="202" spans="1:5" ht="12.75">
      <c r="A202" s="35" t="s">
        <v>56</v>
      </c>
      <c r="E202" s="39" t="s">
        <v>4721</v>
      </c>
    </row>
    <row r="203" spans="1:5" ht="12.75">
      <c r="A203" s="35" t="s">
        <v>57</v>
      </c>
      <c r="E203" s="40" t="s">
        <v>5</v>
      </c>
    </row>
    <row r="204" spans="1:5" ht="12.75">
      <c r="A204" t="s">
        <v>59</v>
      </c>
      <c r="E204" s="39" t="s">
        <v>5</v>
      </c>
    </row>
    <row r="205" spans="1:16" ht="12.75">
      <c r="A205" t="s">
        <v>50</v>
      </c>
      <c s="34" t="s">
        <v>511</v>
      </c>
      <c s="34" t="s">
        <v>4722</v>
      </c>
      <c s="35" t="s">
        <v>5</v>
      </c>
      <c s="6" t="s">
        <v>4723</v>
      </c>
      <c s="36" t="s">
        <v>244</v>
      </c>
      <c s="37">
        <v>1</v>
      </c>
      <c s="36">
        <v>0</v>
      </c>
      <c s="36">
        <f>ROUND(G205*H205,6)</f>
      </c>
      <c r="L205" s="38">
        <v>0</v>
      </c>
      <c s="32">
        <f>ROUND(ROUND(L205,2)*ROUND(G205,3),2)</f>
      </c>
      <c s="36" t="s">
        <v>55</v>
      </c>
      <c>
        <f>(M205*21)/100</f>
      </c>
      <c t="s">
        <v>28</v>
      </c>
    </row>
    <row r="206" spans="1:5" ht="12.75">
      <c r="A206" s="35" t="s">
        <v>56</v>
      </c>
      <c r="E206" s="39" t="s">
        <v>4723</v>
      </c>
    </row>
    <row r="207" spans="1:5" ht="12.75">
      <c r="A207" s="35" t="s">
        <v>57</v>
      </c>
      <c r="E207" s="40" t="s">
        <v>5</v>
      </c>
    </row>
    <row r="208" spans="1:5" ht="12.75">
      <c r="A208" t="s">
        <v>59</v>
      </c>
      <c r="E208" s="39" t="s">
        <v>5</v>
      </c>
    </row>
    <row r="209" spans="1:16" ht="12.75">
      <c r="A209" t="s">
        <v>50</v>
      </c>
      <c s="34" t="s">
        <v>516</v>
      </c>
      <c s="34" t="s">
        <v>4724</v>
      </c>
      <c s="35" t="s">
        <v>5</v>
      </c>
      <c s="6" t="s">
        <v>4725</v>
      </c>
      <c s="36" t="s">
        <v>244</v>
      </c>
      <c s="37">
        <v>80</v>
      </c>
      <c s="36">
        <v>0</v>
      </c>
      <c s="36">
        <f>ROUND(G209*H209,6)</f>
      </c>
      <c r="L209" s="38">
        <v>0</v>
      </c>
      <c s="32">
        <f>ROUND(ROUND(L209,2)*ROUND(G209,3),2)</f>
      </c>
      <c s="36" t="s">
        <v>55</v>
      </c>
      <c>
        <f>(M209*21)/100</f>
      </c>
      <c t="s">
        <v>28</v>
      </c>
    </row>
    <row r="210" spans="1:5" ht="12.75">
      <c r="A210" s="35" t="s">
        <v>56</v>
      </c>
      <c r="E210" s="39" t="s">
        <v>4725</v>
      </c>
    </row>
    <row r="211" spans="1:5" ht="12.75">
      <c r="A211" s="35" t="s">
        <v>57</v>
      </c>
      <c r="E211" s="40" t="s">
        <v>5</v>
      </c>
    </row>
    <row r="212" spans="1:5" ht="12.75">
      <c r="A212" t="s">
        <v>59</v>
      </c>
      <c r="E212" s="39" t="s">
        <v>5</v>
      </c>
    </row>
    <row r="213" spans="1:16" ht="12.75">
      <c r="A213" t="s">
        <v>50</v>
      </c>
      <c s="34" t="s">
        <v>520</v>
      </c>
      <c s="34" t="s">
        <v>4726</v>
      </c>
      <c s="35" t="s">
        <v>5</v>
      </c>
      <c s="6" t="s">
        <v>4727</v>
      </c>
      <c s="36" t="s">
        <v>244</v>
      </c>
      <c s="37">
        <v>2</v>
      </c>
      <c s="36">
        <v>0</v>
      </c>
      <c s="36">
        <f>ROUND(G213*H213,6)</f>
      </c>
      <c r="L213" s="38">
        <v>0</v>
      </c>
      <c s="32">
        <f>ROUND(ROUND(L213,2)*ROUND(G213,3),2)</f>
      </c>
      <c s="36" t="s">
        <v>55</v>
      </c>
      <c>
        <f>(M213*21)/100</f>
      </c>
      <c t="s">
        <v>28</v>
      </c>
    </row>
    <row r="214" spans="1:5" ht="12.75">
      <c r="A214" s="35" t="s">
        <v>56</v>
      </c>
      <c r="E214" s="39" t="s">
        <v>4727</v>
      </c>
    </row>
    <row r="215" spans="1:5" ht="12.75">
      <c r="A215" s="35" t="s">
        <v>57</v>
      </c>
      <c r="E215" s="40" t="s">
        <v>5</v>
      </c>
    </row>
    <row r="216" spans="1:5" ht="12.75">
      <c r="A216" t="s">
        <v>59</v>
      </c>
      <c r="E216" s="39" t="s">
        <v>5</v>
      </c>
    </row>
    <row r="217" spans="1:16" ht="12.75">
      <c r="A217" t="s">
        <v>50</v>
      </c>
      <c s="34" t="s">
        <v>524</v>
      </c>
      <c s="34" t="s">
        <v>4728</v>
      </c>
      <c s="35" t="s">
        <v>5</v>
      </c>
      <c s="6" t="s">
        <v>4729</v>
      </c>
      <c s="36" t="s">
        <v>244</v>
      </c>
      <c s="37">
        <v>2</v>
      </c>
      <c s="36">
        <v>0</v>
      </c>
      <c s="36">
        <f>ROUND(G217*H217,6)</f>
      </c>
      <c r="L217" s="38">
        <v>0</v>
      </c>
      <c s="32">
        <f>ROUND(ROUND(L217,2)*ROUND(G217,3),2)</f>
      </c>
      <c s="36" t="s">
        <v>55</v>
      </c>
      <c>
        <f>(M217*21)/100</f>
      </c>
      <c t="s">
        <v>28</v>
      </c>
    </row>
    <row r="218" spans="1:5" ht="12.75">
      <c r="A218" s="35" t="s">
        <v>56</v>
      </c>
      <c r="E218" s="39" t="s">
        <v>4729</v>
      </c>
    </row>
    <row r="219" spans="1:5" ht="12.75">
      <c r="A219" s="35" t="s">
        <v>57</v>
      </c>
      <c r="E219" s="40" t="s">
        <v>5</v>
      </c>
    </row>
    <row r="220" spans="1:5" ht="12.75">
      <c r="A220" t="s">
        <v>59</v>
      </c>
      <c r="E220" s="39" t="s">
        <v>5</v>
      </c>
    </row>
    <row r="221" spans="1:16" ht="12.75">
      <c r="A221" t="s">
        <v>50</v>
      </c>
      <c s="34" t="s">
        <v>526</v>
      </c>
      <c s="34" t="s">
        <v>4730</v>
      </c>
      <c s="35" t="s">
        <v>5</v>
      </c>
      <c s="6" t="s">
        <v>4731</v>
      </c>
      <c s="36" t="s">
        <v>147</v>
      </c>
      <c s="37">
        <v>5</v>
      </c>
      <c s="36">
        <v>0</v>
      </c>
      <c s="36">
        <f>ROUND(G221*H221,6)</f>
      </c>
      <c r="L221" s="38">
        <v>0</v>
      </c>
      <c s="32">
        <f>ROUND(ROUND(L221,2)*ROUND(G221,3),2)</f>
      </c>
      <c s="36" t="s">
        <v>55</v>
      </c>
      <c>
        <f>(M221*21)/100</f>
      </c>
      <c t="s">
        <v>28</v>
      </c>
    </row>
    <row r="222" spans="1:5" ht="12.75">
      <c r="A222" s="35" t="s">
        <v>56</v>
      </c>
      <c r="E222" s="39" t="s">
        <v>4731</v>
      </c>
    </row>
    <row r="223" spans="1:5" ht="12.75">
      <c r="A223" s="35" t="s">
        <v>57</v>
      </c>
      <c r="E223" s="40" t="s">
        <v>5</v>
      </c>
    </row>
    <row r="224" spans="1:5" ht="12.75">
      <c r="A224" t="s">
        <v>59</v>
      </c>
      <c r="E224" s="39" t="s">
        <v>5</v>
      </c>
    </row>
    <row r="225" spans="1:16" ht="12.75">
      <c r="A225" t="s">
        <v>50</v>
      </c>
      <c s="34" t="s">
        <v>531</v>
      </c>
      <c s="34" t="s">
        <v>4732</v>
      </c>
      <c s="35" t="s">
        <v>5</v>
      </c>
      <c s="6" t="s">
        <v>4733</v>
      </c>
      <c s="36" t="s">
        <v>244</v>
      </c>
      <c s="37">
        <v>1</v>
      </c>
      <c s="36">
        <v>0</v>
      </c>
      <c s="36">
        <f>ROUND(G225*H225,6)</f>
      </c>
      <c r="L225" s="38">
        <v>0</v>
      </c>
      <c s="32">
        <f>ROUND(ROUND(L225,2)*ROUND(G225,3),2)</f>
      </c>
      <c s="36" t="s">
        <v>55</v>
      </c>
      <c>
        <f>(M225*21)/100</f>
      </c>
      <c t="s">
        <v>28</v>
      </c>
    </row>
    <row r="226" spans="1:5" ht="12.75">
      <c r="A226" s="35" t="s">
        <v>56</v>
      </c>
      <c r="E226" s="39" t="s">
        <v>4733</v>
      </c>
    </row>
    <row r="227" spans="1:5" ht="12.75">
      <c r="A227" s="35" t="s">
        <v>57</v>
      </c>
      <c r="E227" s="40" t="s">
        <v>5</v>
      </c>
    </row>
    <row r="228" spans="1:5" ht="12.75">
      <c r="A228" t="s">
        <v>59</v>
      </c>
      <c r="E228" s="39" t="s">
        <v>5</v>
      </c>
    </row>
    <row r="229" spans="1:16" ht="12.75">
      <c r="A229" t="s">
        <v>50</v>
      </c>
      <c s="34" t="s">
        <v>535</v>
      </c>
      <c s="34" t="s">
        <v>4734</v>
      </c>
      <c s="35" t="s">
        <v>5</v>
      </c>
      <c s="6" t="s">
        <v>4735</v>
      </c>
      <c s="36" t="s">
        <v>244</v>
      </c>
      <c s="37">
        <v>8</v>
      </c>
      <c s="36">
        <v>0</v>
      </c>
      <c s="36">
        <f>ROUND(G229*H229,6)</f>
      </c>
      <c r="L229" s="38">
        <v>0</v>
      </c>
      <c s="32">
        <f>ROUND(ROUND(L229,2)*ROUND(G229,3),2)</f>
      </c>
      <c s="36" t="s">
        <v>55</v>
      </c>
      <c>
        <f>(M229*21)/100</f>
      </c>
      <c t="s">
        <v>28</v>
      </c>
    </row>
    <row r="230" spans="1:5" ht="12.75">
      <c r="A230" s="35" t="s">
        <v>56</v>
      </c>
      <c r="E230" s="39" t="s">
        <v>4735</v>
      </c>
    </row>
    <row r="231" spans="1:5" ht="12.75">
      <c r="A231" s="35" t="s">
        <v>57</v>
      </c>
      <c r="E231" s="40" t="s">
        <v>5</v>
      </c>
    </row>
    <row r="232" spans="1:5" ht="12.75">
      <c r="A232" t="s">
        <v>59</v>
      </c>
      <c r="E232" s="39" t="s">
        <v>5</v>
      </c>
    </row>
    <row r="233" spans="1:16" ht="12.75">
      <c r="A233" t="s">
        <v>50</v>
      </c>
      <c s="34" t="s">
        <v>539</v>
      </c>
      <c s="34" t="s">
        <v>4736</v>
      </c>
      <c s="35" t="s">
        <v>5</v>
      </c>
      <c s="6" t="s">
        <v>4737</v>
      </c>
      <c s="36" t="s">
        <v>244</v>
      </c>
      <c s="37">
        <v>1</v>
      </c>
      <c s="36">
        <v>0</v>
      </c>
      <c s="36">
        <f>ROUND(G233*H233,6)</f>
      </c>
      <c r="L233" s="38">
        <v>0</v>
      </c>
      <c s="32">
        <f>ROUND(ROUND(L233,2)*ROUND(G233,3),2)</f>
      </c>
      <c s="36" t="s">
        <v>55</v>
      </c>
      <c>
        <f>(M233*21)/100</f>
      </c>
      <c t="s">
        <v>28</v>
      </c>
    </row>
    <row r="234" spans="1:5" ht="12.75">
      <c r="A234" s="35" t="s">
        <v>56</v>
      </c>
      <c r="E234" s="39" t="s">
        <v>4737</v>
      </c>
    </row>
    <row r="235" spans="1:5" ht="12.75">
      <c r="A235" s="35" t="s">
        <v>57</v>
      </c>
      <c r="E235" s="40" t="s">
        <v>5</v>
      </c>
    </row>
    <row r="236" spans="1:5" ht="12.75">
      <c r="A236" t="s">
        <v>59</v>
      </c>
      <c r="E236" s="39" t="s">
        <v>5</v>
      </c>
    </row>
    <row r="237" spans="1:16" ht="12.75">
      <c r="A237" t="s">
        <v>50</v>
      </c>
      <c s="34" t="s">
        <v>543</v>
      </c>
      <c s="34" t="s">
        <v>4738</v>
      </c>
      <c s="35" t="s">
        <v>5</v>
      </c>
      <c s="6" t="s">
        <v>4739</v>
      </c>
      <c s="36" t="s">
        <v>99</v>
      </c>
      <c s="37">
        <v>1</v>
      </c>
      <c s="36">
        <v>0</v>
      </c>
      <c s="36">
        <f>ROUND(G237*H237,6)</f>
      </c>
      <c r="L237" s="38">
        <v>0</v>
      </c>
      <c s="32">
        <f>ROUND(ROUND(L237,2)*ROUND(G237,3),2)</f>
      </c>
      <c s="36" t="s">
        <v>55</v>
      </c>
      <c>
        <f>(M237*21)/100</f>
      </c>
      <c t="s">
        <v>28</v>
      </c>
    </row>
    <row r="238" spans="1:5" ht="12.75">
      <c r="A238" s="35" t="s">
        <v>56</v>
      </c>
      <c r="E238" s="39" t="s">
        <v>4739</v>
      </c>
    </row>
    <row r="239" spans="1:5" ht="12.75">
      <c r="A239" s="35" t="s">
        <v>57</v>
      </c>
      <c r="E239" s="40" t="s">
        <v>5</v>
      </c>
    </row>
    <row r="240" spans="1:5" ht="12.75">
      <c r="A240" t="s">
        <v>59</v>
      </c>
      <c r="E240" s="39" t="s">
        <v>5</v>
      </c>
    </row>
    <row r="241" spans="1:16" ht="12.75">
      <c r="A241" t="s">
        <v>50</v>
      </c>
      <c s="34" t="s">
        <v>547</v>
      </c>
      <c s="34" t="s">
        <v>4740</v>
      </c>
      <c s="35" t="s">
        <v>5</v>
      </c>
      <c s="6" t="s">
        <v>4741</v>
      </c>
      <c s="36" t="s">
        <v>99</v>
      </c>
      <c s="37">
        <v>1</v>
      </c>
      <c s="36">
        <v>0</v>
      </c>
      <c s="36">
        <f>ROUND(G241*H241,6)</f>
      </c>
      <c r="L241" s="38">
        <v>0</v>
      </c>
      <c s="32">
        <f>ROUND(ROUND(L241,2)*ROUND(G241,3),2)</f>
      </c>
      <c s="36" t="s">
        <v>55</v>
      </c>
      <c>
        <f>(M241*21)/100</f>
      </c>
      <c t="s">
        <v>28</v>
      </c>
    </row>
    <row r="242" spans="1:5" ht="12.75">
      <c r="A242" s="35" t="s">
        <v>56</v>
      </c>
      <c r="E242" s="39" t="s">
        <v>4741</v>
      </c>
    </row>
    <row r="243" spans="1:5" ht="12.75">
      <c r="A243" s="35" t="s">
        <v>57</v>
      </c>
      <c r="E243" s="40" t="s">
        <v>5</v>
      </c>
    </row>
    <row r="244" spans="1:5" ht="12.75">
      <c r="A244" t="s">
        <v>59</v>
      </c>
      <c r="E244" s="39" t="s">
        <v>5</v>
      </c>
    </row>
    <row r="245" spans="1:16" ht="25.5">
      <c r="A245" t="s">
        <v>50</v>
      </c>
      <c s="34" t="s">
        <v>663</v>
      </c>
      <c s="34" t="s">
        <v>4708</v>
      </c>
      <c s="35" t="s">
        <v>96</v>
      </c>
      <c s="6" t="s">
        <v>4709</v>
      </c>
      <c s="36" t="s">
        <v>244</v>
      </c>
      <c s="37">
        <v>1</v>
      </c>
      <c s="36">
        <v>0</v>
      </c>
      <c s="36">
        <f>ROUND(G245*H245,6)</f>
      </c>
      <c r="L245" s="38">
        <v>0</v>
      </c>
      <c s="32">
        <f>ROUND(ROUND(L245,2)*ROUND(G245,3),2)</f>
      </c>
      <c s="36" t="s">
        <v>55</v>
      </c>
      <c>
        <f>(M245*21)/100</f>
      </c>
      <c t="s">
        <v>28</v>
      </c>
    </row>
    <row r="246" spans="1:5" ht="25.5">
      <c r="A246" s="35" t="s">
        <v>56</v>
      </c>
      <c r="E246" s="39" t="s">
        <v>4709</v>
      </c>
    </row>
    <row r="247" spans="1:5" ht="12.75">
      <c r="A247" s="35" t="s">
        <v>57</v>
      </c>
      <c r="E247" s="40" t="s">
        <v>5</v>
      </c>
    </row>
    <row r="248" spans="1:5" ht="12.75">
      <c r="A248" t="s">
        <v>59</v>
      </c>
      <c r="E248" s="39" t="s">
        <v>5</v>
      </c>
    </row>
    <row r="249" spans="1:16" ht="12.75">
      <c r="A249" t="s">
        <v>50</v>
      </c>
      <c s="34" t="s">
        <v>667</v>
      </c>
      <c s="34" t="s">
        <v>4710</v>
      </c>
      <c s="35" t="s">
        <v>96</v>
      </c>
      <c s="6" t="s">
        <v>4711</v>
      </c>
      <c s="36" t="s">
        <v>244</v>
      </c>
      <c s="37">
        <v>1</v>
      </c>
      <c s="36">
        <v>0</v>
      </c>
      <c s="36">
        <f>ROUND(G249*H249,6)</f>
      </c>
      <c r="L249" s="38">
        <v>0</v>
      </c>
      <c s="32">
        <f>ROUND(ROUND(L249,2)*ROUND(G249,3),2)</f>
      </c>
      <c s="36" t="s">
        <v>55</v>
      </c>
      <c>
        <f>(M249*21)/100</f>
      </c>
      <c t="s">
        <v>28</v>
      </c>
    </row>
    <row r="250" spans="1:5" ht="12.75">
      <c r="A250" s="35" t="s">
        <v>56</v>
      </c>
      <c r="E250" s="39" t="s">
        <v>4711</v>
      </c>
    </row>
    <row r="251" spans="1:5" ht="12.75">
      <c r="A251" s="35" t="s">
        <v>57</v>
      </c>
      <c r="E251" s="40" t="s">
        <v>5</v>
      </c>
    </row>
    <row r="252" spans="1:5" ht="12.75">
      <c r="A252" t="s">
        <v>59</v>
      </c>
      <c r="E252" s="39" t="s">
        <v>5</v>
      </c>
    </row>
    <row r="253" spans="1:16" ht="12.75">
      <c r="A253" t="s">
        <v>50</v>
      </c>
      <c s="34" t="s">
        <v>670</v>
      </c>
      <c s="34" t="s">
        <v>4742</v>
      </c>
      <c s="35" t="s">
        <v>5</v>
      </c>
      <c s="6" t="s">
        <v>4713</v>
      </c>
      <c s="36" t="s">
        <v>244</v>
      </c>
      <c s="37">
        <v>4</v>
      </c>
      <c s="36">
        <v>0</v>
      </c>
      <c s="36">
        <f>ROUND(G253*H253,6)</f>
      </c>
      <c r="L253" s="38">
        <v>0</v>
      </c>
      <c s="32">
        <f>ROUND(ROUND(L253,2)*ROUND(G253,3),2)</f>
      </c>
      <c s="36" t="s">
        <v>55</v>
      </c>
      <c>
        <f>(M253*21)/100</f>
      </c>
      <c t="s">
        <v>28</v>
      </c>
    </row>
    <row r="254" spans="1:5" ht="12.75">
      <c r="A254" s="35" t="s">
        <v>56</v>
      </c>
      <c r="E254" s="39" t="s">
        <v>4713</v>
      </c>
    </row>
    <row r="255" spans="1:5" ht="12.75">
      <c r="A255" s="35" t="s">
        <v>57</v>
      </c>
      <c r="E255" s="40" t="s">
        <v>5</v>
      </c>
    </row>
    <row r="256" spans="1:5" ht="12.75">
      <c r="A256" t="s">
        <v>59</v>
      </c>
      <c r="E256" s="39" t="s">
        <v>5</v>
      </c>
    </row>
    <row r="257" spans="1:16" ht="12.75">
      <c r="A257" t="s">
        <v>50</v>
      </c>
      <c s="34" t="s">
        <v>675</v>
      </c>
      <c s="34" t="s">
        <v>4743</v>
      </c>
      <c s="35" t="s">
        <v>5</v>
      </c>
      <c s="6" t="s">
        <v>4715</v>
      </c>
      <c s="36" t="s">
        <v>244</v>
      </c>
      <c s="37">
        <v>1</v>
      </c>
      <c s="36">
        <v>0</v>
      </c>
      <c s="36">
        <f>ROUND(G257*H257,6)</f>
      </c>
      <c r="L257" s="38">
        <v>0</v>
      </c>
      <c s="32">
        <f>ROUND(ROUND(L257,2)*ROUND(G257,3),2)</f>
      </c>
      <c s="36" t="s">
        <v>55</v>
      </c>
      <c>
        <f>(M257*21)/100</f>
      </c>
      <c t="s">
        <v>28</v>
      </c>
    </row>
    <row r="258" spans="1:5" ht="12.75">
      <c r="A258" s="35" t="s">
        <v>56</v>
      </c>
      <c r="E258" s="39" t="s">
        <v>4715</v>
      </c>
    </row>
    <row r="259" spans="1:5" ht="12.75">
      <c r="A259" s="35" t="s">
        <v>57</v>
      </c>
      <c r="E259" s="40" t="s">
        <v>5</v>
      </c>
    </row>
    <row r="260" spans="1:5" ht="12.75">
      <c r="A260" t="s">
        <v>59</v>
      </c>
      <c r="E260" s="39" t="s">
        <v>5</v>
      </c>
    </row>
    <row r="261" spans="1:16" ht="12.75">
      <c r="A261" t="s">
        <v>50</v>
      </c>
      <c s="34" t="s">
        <v>680</v>
      </c>
      <c s="34" t="s">
        <v>4716</v>
      </c>
      <c s="35" t="s">
        <v>96</v>
      </c>
      <c s="6" t="s">
        <v>4717</v>
      </c>
      <c s="36" t="s">
        <v>244</v>
      </c>
      <c s="37">
        <v>1</v>
      </c>
      <c s="36">
        <v>0</v>
      </c>
      <c s="36">
        <f>ROUND(G261*H261,6)</f>
      </c>
      <c r="L261" s="38">
        <v>0</v>
      </c>
      <c s="32">
        <f>ROUND(ROUND(L261,2)*ROUND(G261,3),2)</f>
      </c>
      <c s="36" t="s">
        <v>55</v>
      </c>
      <c>
        <f>(M261*21)/100</f>
      </c>
      <c t="s">
        <v>28</v>
      </c>
    </row>
    <row r="262" spans="1:5" ht="12.75">
      <c r="A262" s="35" t="s">
        <v>56</v>
      </c>
      <c r="E262" s="39" t="s">
        <v>4717</v>
      </c>
    </row>
    <row r="263" spans="1:5" ht="12.75">
      <c r="A263" s="35" t="s">
        <v>57</v>
      </c>
      <c r="E263" s="40" t="s">
        <v>5</v>
      </c>
    </row>
    <row r="264" spans="1:5" ht="12.75">
      <c r="A264" t="s">
        <v>59</v>
      </c>
      <c r="E264" s="39" t="s">
        <v>5</v>
      </c>
    </row>
    <row r="265" spans="1:16" ht="12.75">
      <c r="A265" t="s">
        <v>50</v>
      </c>
      <c s="34" t="s">
        <v>683</v>
      </c>
      <c s="34" t="s">
        <v>4724</v>
      </c>
      <c s="35" t="s">
        <v>96</v>
      </c>
      <c s="6" t="s">
        <v>4725</v>
      </c>
      <c s="36" t="s">
        <v>244</v>
      </c>
      <c s="37">
        <v>100</v>
      </c>
      <c s="36">
        <v>0</v>
      </c>
      <c s="36">
        <f>ROUND(G265*H265,6)</f>
      </c>
      <c r="L265" s="38">
        <v>0</v>
      </c>
      <c s="32">
        <f>ROUND(ROUND(L265,2)*ROUND(G265,3),2)</f>
      </c>
      <c s="36" t="s">
        <v>55</v>
      </c>
      <c>
        <f>(M265*21)/100</f>
      </c>
      <c t="s">
        <v>28</v>
      </c>
    </row>
    <row r="266" spans="1:5" ht="12.75">
      <c r="A266" s="35" t="s">
        <v>56</v>
      </c>
      <c r="E266" s="39" t="s">
        <v>4725</v>
      </c>
    </row>
    <row r="267" spans="1:5" ht="12.75">
      <c r="A267" s="35" t="s">
        <v>57</v>
      </c>
      <c r="E267" s="40" t="s">
        <v>5</v>
      </c>
    </row>
    <row r="268" spans="1:5" ht="12.75">
      <c r="A268" t="s">
        <v>59</v>
      </c>
      <c r="E268" s="39" t="s">
        <v>5</v>
      </c>
    </row>
    <row r="269" spans="1:16" ht="12.75">
      <c r="A269" t="s">
        <v>50</v>
      </c>
      <c s="34" t="s">
        <v>690</v>
      </c>
      <c s="34" t="s">
        <v>4726</v>
      </c>
      <c s="35" t="s">
        <v>96</v>
      </c>
      <c s="6" t="s">
        <v>4727</v>
      </c>
      <c s="36" t="s">
        <v>244</v>
      </c>
      <c s="37">
        <v>4</v>
      </c>
      <c s="36">
        <v>0</v>
      </c>
      <c s="36">
        <f>ROUND(G269*H269,6)</f>
      </c>
      <c r="L269" s="38">
        <v>0</v>
      </c>
      <c s="32">
        <f>ROUND(ROUND(L269,2)*ROUND(G269,3),2)</f>
      </c>
      <c s="36" t="s">
        <v>55</v>
      </c>
      <c>
        <f>(M269*21)/100</f>
      </c>
      <c t="s">
        <v>28</v>
      </c>
    </row>
    <row r="270" spans="1:5" ht="12.75">
      <c r="A270" s="35" t="s">
        <v>56</v>
      </c>
      <c r="E270" s="39" t="s">
        <v>4727</v>
      </c>
    </row>
    <row r="271" spans="1:5" ht="12.75">
      <c r="A271" s="35" t="s">
        <v>57</v>
      </c>
      <c r="E271" s="40" t="s">
        <v>5</v>
      </c>
    </row>
    <row r="272" spans="1:5" ht="12.75">
      <c r="A272" t="s">
        <v>59</v>
      </c>
      <c r="E272" s="39" t="s">
        <v>5</v>
      </c>
    </row>
    <row r="273" spans="1:16" ht="12.75">
      <c r="A273" t="s">
        <v>50</v>
      </c>
      <c s="34" t="s">
        <v>695</v>
      </c>
      <c s="34" t="s">
        <v>4728</v>
      </c>
      <c s="35" t="s">
        <v>96</v>
      </c>
      <c s="6" t="s">
        <v>4729</v>
      </c>
      <c s="36" t="s">
        <v>244</v>
      </c>
      <c s="37">
        <v>4</v>
      </c>
      <c s="36">
        <v>0</v>
      </c>
      <c s="36">
        <f>ROUND(G273*H273,6)</f>
      </c>
      <c r="L273" s="38">
        <v>0</v>
      </c>
      <c s="32">
        <f>ROUND(ROUND(L273,2)*ROUND(G273,3),2)</f>
      </c>
      <c s="36" t="s">
        <v>55</v>
      </c>
      <c>
        <f>(M273*21)/100</f>
      </c>
      <c t="s">
        <v>28</v>
      </c>
    </row>
    <row r="274" spans="1:5" ht="12.75">
      <c r="A274" s="35" t="s">
        <v>56</v>
      </c>
      <c r="E274" s="39" t="s">
        <v>4729</v>
      </c>
    </row>
    <row r="275" spans="1:5" ht="12.75">
      <c r="A275" s="35" t="s">
        <v>57</v>
      </c>
      <c r="E275" s="40" t="s">
        <v>5</v>
      </c>
    </row>
    <row r="276" spans="1:5" ht="12.75">
      <c r="A276" t="s">
        <v>59</v>
      </c>
      <c r="E276" s="39" t="s">
        <v>5</v>
      </c>
    </row>
    <row r="277" spans="1:16" ht="12.75">
      <c r="A277" t="s">
        <v>50</v>
      </c>
      <c s="34" t="s">
        <v>699</v>
      </c>
      <c s="34" t="s">
        <v>4730</v>
      </c>
      <c s="35" t="s">
        <v>96</v>
      </c>
      <c s="6" t="s">
        <v>4731</v>
      </c>
      <c s="36" t="s">
        <v>147</v>
      </c>
      <c s="37">
        <v>5</v>
      </c>
      <c s="36">
        <v>0</v>
      </c>
      <c s="36">
        <f>ROUND(G277*H277,6)</f>
      </c>
      <c r="L277" s="38">
        <v>0</v>
      </c>
      <c s="32">
        <f>ROUND(ROUND(L277,2)*ROUND(G277,3),2)</f>
      </c>
      <c s="36" t="s">
        <v>55</v>
      </c>
      <c>
        <f>(M277*21)/100</f>
      </c>
      <c t="s">
        <v>28</v>
      </c>
    </row>
    <row r="278" spans="1:5" ht="12.75">
      <c r="A278" s="35" t="s">
        <v>56</v>
      </c>
      <c r="E278" s="39" t="s">
        <v>4731</v>
      </c>
    </row>
    <row r="279" spans="1:5" ht="12.75">
      <c r="A279" s="35" t="s">
        <v>57</v>
      </c>
      <c r="E279" s="40" t="s">
        <v>5</v>
      </c>
    </row>
    <row r="280" spans="1:5" ht="12.75">
      <c r="A280" t="s">
        <v>59</v>
      </c>
      <c r="E280" s="39" t="s">
        <v>5</v>
      </c>
    </row>
    <row r="281" spans="1:16" ht="12.75">
      <c r="A281" t="s">
        <v>50</v>
      </c>
      <c s="34" t="s">
        <v>704</v>
      </c>
      <c s="34" t="s">
        <v>4734</v>
      </c>
      <c s="35" t="s">
        <v>96</v>
      </c>
      <c s="6" t="s">
        <v>4735</v>
      </c>
      <c s="36" t="s">
        <v>244</v>
      </c>
      <c s="37">
        <v>8</v>
      </c>
      <c s="36">
        <v>0</v>
      </c>
      <c s="36">
        <f>ROUND(G281*H281,6)</f>
      </c>
      <c r="L281" s="38">
        <v>0</v>
      </c>
      <c s="32">
        <f>ROUND(ROUND(L281,2)*ROUND(G281,3),2)</f>
      </c>
      <c s="36" t="s">
        <v>55</v>
      </c>
      <c>
        <f>(M281*21)/100</f>
      </c>
      <c t="s">
        <v>28</v>
      </c>
    </row>
    <row r="282" spans="1:5" ht="12.75">
      <c r="A282" s="35" t="s">
        <v>56</v>
      </c>
      <c r="E282" s="39" t="s">
        <v>4735</v>
      </c>
    </row>
    <row r="283" spans="1:5" ht="12.75">
      <c r="A283" s="35" t="s">
        <v>57</v>
      </c>
      <c r="E283" s="40" t="s">
        <v>5</v>
      </c>
    </row>
    <row r="284" spans="1:5" ht="12.75">
      <c r="A284" t="s">
        <v>59</v>
      </c>
      <c r="E284" s="39" t="s">
        <v>5</v>
      </c>
    </row>
    <row r="285" spans="1:16" ht="12.75">
      <c r="A285" t="s">
        <v>50</v>
      </c>
      <c s="34" t="s">
        <v>708</v>
      </c>
      <c s="34" t="s">
        <v>4736</v>
      </c>
      <c s="35" t="s">
        <v>96</v>
      </c>
      <c s="6" t="s">
        <v>4737</v>
      </c>
      <c s="36" t="s">
        <v>244</v>
      </c>
      <c s="37">
        <v>1</v>
      </c>
      <c s="36">
        <v>0</v>
      </c>
      <c s="36">
        <f>ROUND(G285*H285,6)</f>
      </c>
      <c r="L285" s="38">
        <v>0</v>
      </c>
      <c s="32">
        <f>ROUND(ROUND(L285,2)*ROUND(G285,3),2)</f>
      </c>
      <c s="36" t="s">
        <v>55</v>
      </c>
      <c>
        <f>(M285*21)/100</f>
      </c>
      <c t="s">
        <v>28</v>
      </c>
    </row>
    <row r="286" spans="1:5" ht="12.75">
      <c r="A286" s="35" t="s">
        <v>56</v>
      </c>
      <c r="E286" s="39" t="s">
        <v>4737</v>
      </c>
    </row>
    <row r="287" spans="1:5" ht="12.75">
      <c r="A287" s="35" t="s">
        <v>57</v>
      </c>
      <c r="E287" s="40" t="s">
        <v>5</v>
      </c>
    </row>
    <row r="288" spans="1:5" ht="12.75">
      <c r="A288" t="s">
        <v>59</v>
      </c>
      <c r="E288" s="39" t="s">
        <v>5</v>
      </c>
    </row>
    <row r="289" spans="1:16" ht="12.75">
      <c r="A289" t="s">
        <v>50</v>
      </c>
      <c s="34" t="s">
        <v>712</v>
      </c>
      <c s="34" t="s">
        <v>4738</v>
      </c>
      <c s="35" t="s">
        <v>96</v>
      </c>
      <c s="6" t="s">
        <v>4739</v>
      </c>
      <c s="36" t="s">
        <v>99</v>
      </c>
      <c s="37">
        <v>1</v>
      </c>
      <c s="36">
        <v>0</v>
      </c>
      <c s="36">
        <f>ROUND(G289*H289,6)</f>
      </c>
      <c r="L289" s="38">
        <v>0</v>
      </c>
      <c s="32">
        <f>ROUND(ROUND(L289,2)*ROUND(G289,3),2)</f>
      </c>
      <c s="36" t="s">
        <v>55</v>
      </c>
      <c>
        <f>(M289*21)/100</f>
      </c>
      <c t="s">
        <v>28</v>
      </c>
    </row>
    <row r="290" spans="1:5" ht="12.75">
      <c r="A290" s="35" t="s">
        <v>56</v>
      </c>
      <c r="E290" s="39" t="s">
        <v>4739</v>
      </c>
    </row>
    <row r="291" spans="1:5" ht="12.75">
      <c r="A291" s="35" t="s">
        <v>57</v>
      </c>
      <c r="E291" s="40" t="s">
        <v>5</v>
      </c>
    </row>
    <row r="292" spans="1:5" ht="12.75">
      <c r="A292" t="s">
        <v>59</v>
      </c>
      <c r="E292" s="39" t="s">
        <v>5</v>
      </c>
    </row>
    <row r="293" spans="1:16" ht="12.75">
      <c r="A293" t="s">
        <v>50</v>
      </c>
      <c s="34" t="s">
        <v>143</v>
      </c>
      <c s="34" t="s">
        <v>4740</v>
      </c>
      <c s="35" t="s">
        <v>96</v>
      </c>
      <c s="6" t="s">
        <v>4741</v>
      </c>
      <c s="36" t="s">
        <v>99</v>
      </c>
      <c s="37">
        <v>1</v>
      </c>
      <c s="36">
        <v>0</v>
      </c>
      <c s="36">
        <f>ROUND(G293*H293,6)</f>
      </c>
      <c r="L293" s="38">
        <v>0</v>
      </c>
      <c s="32">
        <f>ROUND(ROUND(L293,2)*ROUND(G293,3),2)</f>
      </c>
      <c s="36" t="s">
        <v>55</v>
      </c>
      <c>
        <f>(M293*21)/100</f>
      </c>
      <c t="s">
        <v>28</v>
      </c>
    </row>
    <row r="294" spans="1:5" ht="12.75">
      <c r="A294" s="35" t="s">
        <v>56</v>
      </c>
      <c r="E294" s="39" t="s">
        <v>4741</v>
      </c>
    </row>
    <row r="295" spans="1:5" ht="12.75">
      <c r="A295" s="35" t="s">
        <v>57</v>
      </c>
      <c r="E295" s="40" t="s">
        <v>5</v>
      </c>
    </row>
    <row r="296" spans="1:5" ht="12.75">
      <c r="A296" t="s">
        <v>59</v>
      </c>
      <c r="E296" s="39" t="s">
        <v>5</v>
      </c>
    </row>
    <row r="297" spans="1:16" ht="12.75">
      <c r="A297" t="s">
        <v>50</v>
      </c>
      <c s="34" t="s">
        <v>1317</v>
      </c>
      <c s="34" t="s">
        <v>4744</v>
      </c>
      <c s="35" t="s">
        <v>5</v>
      </c>
      <c s="6" t="s">
        <v>4745</v>
      </c>
      <c s="36" t="s">
        <v>244</v>
      </c>
      <c s="37">
        <v>1</v>
      </c>
      <c s="36">
        <v>0</v>
      </c>
      <c s="36">
        <f>ROUND(G297*H297,6)</f>
      </c>
      <c r="L297" s="38">
        <v>0</v>
      </c>
      <c s="32">
        <f>ROUND(ROUND(L297,2)*ROUND(G297,3),2)</f>
      </c>
      <c s="36" t="s">
        <v>55</v>
      </c>
      <c>
        <f>(M297*21)/100</f>
      </c>
      <c t="s">
        <v>28</v>
      </c>
    </row>
    <row r="298" spans="1:5" ht="12.75">
      <c r="A298" s="35" t="s">
        <v>56</v>
      </c>
      <c r="E298" s="39" t="s">
        <v>4745</v>
      </c>
    </row>
    <row r="299" spans="1:5" ht="12.75">
      <c r="A299" s="35" t="s">
        <v>57</v>
      </c>
      <c r="E299" s="40" t="s">
        <v>5</v>
      </c>
    </row>
    <row r="300" spans="1:5" ht="12.75">
      <c r="A300" t="s">
        <v>59</v>
      </c>
      <c r="E300" s="39" t="s">
        <v>5</v>
      </c>
    </row>
    <row r="301" spans="1:16" ht="12.75">
      <c r="A301" t="s">
        <v>50</v>
      </c>
      <c s="34" t="s">
        <v>1321</v>
      </c>
      <c s="34" t="s">
        <v>4710</v>
      </c>
      <c s="35" t="s">
        <v>28</v>
      </c>
      <c s="6" t="s">
        <v>4711</v>
      </c>
      <c s="36" t="s">
        <v>244</v>
      </c>
      <c s="37">
        <v>1</v>
      </c>
      <c s="36">
        <v>0</v>
      </c>
      <c s="36">
        <f>ROUND(G301*H301,6)</f>
      </c>
      <c r="L301" s="38">
        <v>0</v>
      </c>
      <c s="32">
        <f>ROUND(ROUND(L301,2)*ROUND(G301,3),2)</f>
      </c>
      <c s="36" t="s">
        <v>55</v>
      </c>
      <c>
        <f>(M301*21)/100</f>
      </c>
      <c t="s">
        <v>28</v>
      </c>
    </row>
    <row r="302" spans="1:5" ht="12.75">
      <c r="A302" s="35" t="s">
        <v>56</v>
      </c>
      <c r="E302" s="39" t="s">
        <v>4711</v>
      </c>
    </row>
    <row r="303" spans="1:5" ht="12.75">
      <c r="A303" s="35" t="s">
        <v>57</v>
      </c>
      <c r="E303" s="40" t="s">
        <v>5</v>
      </c>
    </row>
    <row r="304" spans="1:5" ht="12.75">
      <c r="A304" t="s">
        <v>59</v>
      </c>
      <c r="E304" s="39" t="s">
        <v>5</v>
      </c>
    </row>
    <row r="305" spans="1:16" ht="12.75">
      <c r="A305" t="s">
        <v>50</v>
      </c>
      <c s="34" t="s">
        <v>1325</v>
      </c>
      <c s="34" t="s">
        <v>4746</v>
      </c>
      <c s="35" t="s">
        <v>5</v>
      </c>
      <c s="6" t="s">
        <v>4713</v>
      </c>
      <c s="36" t="s">
        <v>244</v>
      </c>
      <c s="37">
        <v>3</v>
      </c>
      <c s="36">
        <v>0</v>
      </c>
      <c s="36">
        <f>ROUND(G305*H305,6)</f>
      </c>
      <c r="L305" s="38">
        <v>0</v>
      </c>
      <c s="32">
        <f>ROUND(ROUND(L305,2)*ROUND(G305,3),2)</f>
      </c>
      <c s="36" t="s">
        <v>55</v>
      </c>
      <c>
        <f>(M305*21)/100</f>
      </c>
      <c t="s">
        <v>28</v>
      </c>
    </row>
    <row r="306" spans="1:5" ht="12.75">
      <c r="A306" s="35" t="s">
        <v>56</v>
      </c>
      <c r="E306" s="39" t="s">
        <v>4713</v>
      </c>
    </row>
    <row r="307" spans="1:5" ht="12.75">
      <c r="A307" s="35" t="s">
        <v>57</v>
      </c>
      <c r="E307" s="40" t="s">
        <v>5</v>
      </c>
    </row>
    <row r="308" spans="1:5" ht="12.75">
      <c r="A308" t="s">
        <v>59</v>
      </c>
      <c r="E308" s="39" t="s">
        <v>5</v>
      </c>
    </row>
    <row r="309" spans="1:16" ht="12.75">
      <c r="A309" t="s">
        <v>50</v>
      </c>
      <c s="34" t="s">
        <v>1329</v>
      </c>
      <c s="34" t="s">
        <v>4743</v>
      </c>
      <c s="35" t="s">
        <v>96</v>
      </c>
      <c s="6" t="s">
        <v>4715</v>
      </c>
      <c s="36" t="s">
        <v>244</v>
      </c>
      <c s="37">
        <v>1</v>
      </c>
      <c s="36">
        <v>0</v>
      </c>
      <c s="36">
        <f>ROUND(G309*H309,6)</f>
      </c>
      <c r="L309" s="38">
        <v>0</v>
      </c>
      <c s="32">
        <f>ROUND(ROUND(L309,2)*ROUND(G309,3),2)</f>
      </c>
      <c s="36" t="s">
        <v>55</v>
      </c>
      <c>
        <f>(M309*21)/100</f>
      </c>
      <c t="s">
        <v>28</v>
      </c>
    </row>
    <row r="310" spans="1:5" ht="12.75">
      <c r="A310" s="35" t="s">
        <v>56</v>
      </c>
      <c r="E310" s="39" t="s">
        <v>4715</v>
      </c>
    </row>
    <row r="311" spans="1:5" ht="12.75">
      <c r="A311" s="35" t="s">
        <v>57</v>
      </c>
      <c r="E311" s="40" t="s">
        <v>5</v>
      </c>
    </row>
    <row r="312" spans="1:5" ht="12.75">
      <c r="A312" t="s">
        <v>59</v>
      </c>
      <c r="E312" s="39" t="s">
        <v>5</v>
      </c>
    </row>
    <row r="313" spans="1:16" ht="12.75">
      <c r="A313" t="s">
        <v>50</v>
      </c>
      <c s="34" t="s">
        <v>1332</v>
      </c>
      <c s="34" t="s">
        <v>4716</v>
      </c>
      <c s="35" t="s">
        <v>28</v>
      </c>
      <c s="6" t="s">
        <v>4717</v>
      </c>
      <c s="36" t="s">
        <v>244</v>
      </c>
      <c s="37">
        <v>1</v>
      </c>
      <c s="36">
        <v>0</v>
      </c>
      <c s="36">
        <f>ROUND(G313*H313,6)</f>
      </c>
      <c r="L313" s="38">
        <v>0</v>
      </c>
      <c s="32">
        <f>ROUND(ROUND(L313,2)*ROUND(G313,3),2)</f>
      </c>
      <c s="36" t="s">
        <v>55</v>
      </c>
      <c>
        <f>(M313*21)/100</f>
      </c>
      <c t="s">
        <v>28</v>
      </c>
    </row>
    <row r="314" spans="1:5" ht="12.75">
      <c r="A314" s="35" t="s">
        <v>56</v>
      </c>
      <c r="E314" s="39" t="s">
        <v>4717</v>
      </c>
    </row>
    <row r="315" spans="1:5" ht="12.75">
      <c r="A315" s="35" t="s">
        <v>57</v>
      </c>
      <c r="E315" s="40" t="s">
        <v>5</v>
      </c>
    </row>
    <row r="316" spans="1:5" ht="12.75">
      <c r="A316" t="s">
        <v>59</v>
      </c>
      <c r="E316" s="39" t="s">
        <v>5</v>
      </c>
    </row>
    <row r="317" spans="1:16" ht="12.75">
      <c r="A317" t="s">
        <v>50</v>
      </c>
      <c s="34" t="s">
        <v>1336</v>
      </c>
      <c s="34" t="s">
        <v>4724</v>
      </c>
      <c s="35" t="s">
        <v>28</v>
      </c>
      <c s="6" t="s">
        <v>4725</v>
      </c>
      <c s="36" t="s">
        <v>244</v>
      </c>
      <c s="37">
        <v>20</v>
      </c>
      <c s="36">
        <v>0</v>
      </c>
      <c s="36">
        <f>ROUND(G317*H317,6)</f>
      </c>
      <c r="L317" s="38">
        <v>0</v>
      </c>
      <c s="32">
        <f>ROUND(ROUND(L317,2)*ROUND(G317,3),2)</f>
      </c>
      <c s="36" t="s">
        <v>55</v>
      </c>
      <c>
        <f>(M317*21)/100</f>
      </c>
      <c t="s">
        <v>28</v>
      </c>
    </row>
    <row r="318" spans="1:5" ht="12.75">
      <c r="A318" s="35" t="s">
        <v>56</v>
      </c>
      <c r="E318" s="39" t="s">
        <v>4725</v>
      </c>
    </row>
    <row r="319" spans="1:5" ht="12.75">
      <c r="A319" s="35" t="s">
        <v>57</v>
      </c>
      <c r="E319" s="40" t="s">
        <v>5</v>
      </c>
    </row>
    <row r="320" spans="1:5" ht="12.75">
      <c r="A320" t="s">
        <v>59</v>
      </c>
      <c r="E320" s="39" t="s">
        <v>5</v>
      </c>
    </row>
    <row r="321" spans="1:16" ht="12.75">
      <c r="A321" t="s">
        <v>50</v>
      </c>
      <c s="34" t="s">
        <v>1339</v>
      </c>
      <c s="34" t="s">
        <v>4726</v>
      </c>
      <c s="35" t="s">
        <v>28</v>
      </c>
      <c s="6" t="s">
        <v>4727</v>
      </c>
      <c s="36" t="s">
        <v>244</v>
      </c>
      <c s="37">
        <v>3</v>
      </c>
      <c s="36">
        <v>0</v>
      </c>
      <c s="36">
        <f>ROUND(G321*H321,6)</f>
      </c>
      <c r="L321" s="38">
        <v>0</v>
      </c>
      <c s="32">
        <f>ROUND(ROUND(L321,2)*ROUND(G321,3),2)</f>
      </c>
      <c s="36" t="s">
        <v>55</v>
      </c>
      <c>
        <f>(M321*21)/100</f>
      </c>
      <c t="s">
        <v>28</v>
      </c>
    </row>
    <row r="322" spans="1:5" ht="12.75">
      <c r="A322" s="35" t="s">
        <v>56</v>
      </c>
      <c r="E322" s="39" t="s">
        <v>4727</v>
      </c>
    </row>
    <row r="323" spans="1:5" ht="12.75">
      <c r="A323" s="35" t="s">
        <v>57</v>
      </c>
      <c r="E323" s="40" t="s">
        <v>5</v>
      </c>
    </row>
    <row r="324" spans="1:5" ht="12.75">
      <c r="A324" t="s">
        <v>59</v>
      </c>
      <c r="E324" s="39" t="s">
        <v>5</v>
      </c>
    </row>
    <row r="325" spans="1:16" ht="12.75">
      <c r="A325" t="s">
        <v>50</v>
      </c>
      <c s="34" t="s">
        <v>1342</v>
      </c>
      <c s="34" t="s">
        <v>4728</v>
      </c>
      <c s="35" t="s">
        <v>28</v>
      </c>
      <c s="6" t="s">
        <v>4729</v>
      </c>
      <c s="36" t="s">
        <v>244</v>
      </c>
      <c s="37">
        <v>3</v>
      </c>
      <c s="36">
        <v>0</v>
      </c>
      <c s="36">
        <f>ROUND(G325*H325,6)</f>
      </c>
      <c r="L325" s="38">
        <v>0</v>
      </c>
      <c s="32">
        <f>ROUND(ROUND(L325,2)*ROUND(G325,3),2)</f>
      </c>
      <c s="36" t="s">
        <v>55</v>
      </c>
      <c>
        <f>(M325*21)/100</f>
      </c>
      <c t="s">
        <v>28</v>
      </c>
    </row>
    <row r="326" spans="1:5" ht="12.75">
      <c r="A326" s="35" t="s">
        <v>56</v>
      </c>
      <c r="E326" s="39" t="s">
        <v>4729</v>
      </c>
    </row>
    <row r="327" spans="1:5" ht="12.75">
      <c r="A327" s="35" t="s">
        <v>57</v>
      </c>
      <c r="E327" s="40" t="s">
        <v>5</v>
      </c>
    </row>
    <row r="328" spans="1:5" ht="12.75">
      <c r="A328" t="s">
        <v>59</v>
      </c>
      <c r="E328" s="39" t="s">
        <v>5</v>
      </c>
    </row>
    <row r="329" spans="1:16" ht="12.75">
      <c r="A329" t="s">
        <v>50</v>
      </c>
      <c s="34" t="s">
        <v>1716</v>
      </c>
      <c s="34" t="s">
        <v>4734</v>
      </c>
      <c s="35" t="s">
        <v>28</v>
      </c>
      <c s="6" t="s">
        <v>4735</v>
      </c>
      <c s="36" t="s">
        <v>244</v>
      </c>
      <c s="37">
        <v>2</v>
      </c>
      <c s="36">
        <v>0</v>
      </c>
      <c s="36">
        <f>ROUND(G329*H329,6)</f>
      </c>
      <c r="L329" s="38">
        <v>0</v>
      </c>
      <c s="32">
        <f>ROUND(ROUND(L329,2)*ROUND(G329,3),2)</f>
      </c>
      <c s="36" t="s">
        <v>55</v>
      </c>
      <c>
        <f>(M329*21)/100</f>
      </c>
      <c t="s">
        <v>28</v>
      </c>
    </row>
    <row r="330" spans="1:5" ht="12.75">
      <c r="A330" s="35" t="s">
        <v>56</v>
      </c>
      <c r="E330" s="39" t="s">
        <v>4735</v>
      </c>
    </row>
    <row r="331" spans="1:5" ht="12.75">
      <c r="A331" s="35" t="s">
        <v>57</v>
      </c>
      <c r="E331" s="40" t="s">
        <v>5</v>
      </c>
    </row>
    <row r="332" spans="1:5" ht="12.75">
      <c r="A332" t="s">
        <v>59</v>
      </c>
      <c r="E332" s="39" t="s">
        <v>5</v>
      </c>
    </row>
    <row r="333" spans="1:16" ht="12.75">
      <c r="A333" t="s">
        <v>50</v>
      </c>
      <c s="34" t="s">
        <v>1718</v>
      </c>
      <c s="34" t="s">
        <v>4736</v>
      </c>
      <c s="35" t="s">
        <v>28</v>
      </c>
      <c s="6" t="s">
        <v>4737</v>
      </c>
      <c s="36" t="s">
        <v>244</v>
      </c>
      <c s="37">
        <v>1</v>
      </c>
      <c s="36">
        <v>0</v>
      </c>
      <c s="36">
        <f>ROUND(G333*H333,6)</f>
      </c>
      <c r="L333" s="38">
        <v>0</v>
      </c>
      <c s="32">
        <f>ROUND(ROUND(L333,2)*ROUND(G333,3),2)</f>
      </c>
      <c s="36" t="s">
        <v>55</v>
      </c>
      <c>
        <f>(M333*21)/100</f>
      </c>
      <c t="s">
        <v>28</v>
      </c>
    </row>
    <row r="334" spans="1:5" ht="12.75">
      <c r="A334" s="35" t="s">
        <v>56</v>
      </c>
      <c r="E334" s="39" t="s">
        <v>4737</v>
      </c>
    </row>
    <row r="335" spans="1:5" ht="12.75">
      <c r="A335" s="35" t="s">
        <v>57</v>
      </c>
      <c r="E335" s="40" t="s">
        <v>5</v>
      </c>
    </row>
    <row r="336" spans="1:5" ht="12.75">
      <c r="A336" t="s">
        <v>59</v>
      </c>
      <c r="E336" s="39" t="s">
        <v>5</v>
      </c>
    </row>
    <row r="337" spans="1:16" ht="12.75">
      <c r="A337" t="s">
        <v>50</v>
      </c>
      <c s="34" t="s">
        <v>1720</v>
      </c>
      <c s="34" t="s">
        <v>4747</v>
      </c>
      <c s="35" t="s">
        <v>5</v>
      </c>
      <c s="6" t="s">
        <v>4739</v>
      </c>
      <c s="36" t="s">
        <v>99</v>
      </c>
      <c s="37">
        <v>1</v>
      </c>
      <c s="36">
        <v>0</v>
      </c>
      <c s="36">
        <f>ROUND(G337*H337,6)</f>
      </c>
      <c r="L337" s="38">
        <v>0</v>
      </c>
      <c s="32">
        <f>ROUND(ROUND(L337,2)*ROUND(G337,3),2)</f>
      </c>
      <c s="36" t="s">
        <v>55</v>
      </c>
      <c>
        <f>(M337*21)/100</f>
      </c>
      <c t="s">
        <v>28</v>
      </c>
    </row>
    <row r="338" spans="1:5" ht="12.75">
      <c r="A338" s="35" t="s">
        <v>56</v>
      </c>
      <c r="E338" s="39" t="s">
        <v>4739</v>
      </c>
    </row>
    <row r="339" spans="1:5" ht="12.75">
      <c r="A339" s="35" t="s">
        <v>57</v>
      </c>
      <c r="E339" s="40" t="s">
        <v>5</v>
      </c>
    </row>
    <row r="340" spans="1:5" ht="12.75">
      <c r="A340" t="s">
        <v>59</v>
      </c>
      <c r="E340" s="39" t="s">
        <v>5</v>
      </c>
    </row>
    <row r="341" spans="1:16" ht="12.75">
      <c r="A341" t="s">
        <v>50</v>
      </c>
      <c s="34" t="s">
        <v>1723</v>
      </c>
      <c s="34" t="s">
        <v>4740</v>
      </c>
      <c s="35" t="s">
        <v>28</v>
      </c>
      <c s="6" t="s">
        <v>4741</v>
      </c>
      <c s="36" t="s">
        <v>99</v>
      </c>
      <c s="37">
        <v>1</v>
      </c>
      <c s="36">
        <v>0</v>
      </c>
      <c s="36">
        <f>ROUND(G341*H341,6)</f>
      </c>
      <c r="L341" s="38">
        <v>0</v>
      </c>
      <c s="32">
        <f>ROUND(ROUND(L341,2)*ROUND(G341,3),2)</f>
      </c>
      <c s="36" t="s">
        <v>55</v>
      </c>
      <c>
        <f>(M341*21)/100</f>
      </c>
      <c t="s">
        <v>28</v>
      </c>
    </row>
    <row r="342" spans="1:5" ht="12.75">
      <c r="A342" s="35" t="s">
        <v>56</v>
      </c>
      <c r="E342" s="39" t="s">
        <v>4741</v>
      </c>
    </row>
    <row r="343" spans="1:5" ht="12.75">
      <c r="A343" s="35" t="s">
        <v>57</v>
      </c>
      <c r="E343" s="40" t="s">
        <v>5</v>
      </c>
    </row>
    <row r="344" spans="1:5" ht="12.75">
      <c r="A344" t="s">
        <v>59</v>
      </c>
      <c r="E344" s="39" t="s">
        <v>5</v>
      </c>
    </row>
    <row r="345" spans="1:13" ht="12.75">
      <c r="A345" t="s">
        <v>47</v>
      </c>
      <c r="C345" s="31" t="s">
        <v>313</v>
      </c>
      <c r="E345" s="33" t="s">
        <v>4748</v>
      </c>
      <c r="J345" s="32">
        <f>0</f>
      </c>
      <c s="32">
        <f>0</f>
      </c>
      <c s="32">
        <f>0+L346+L350+L354+L358+L362+L366+L370+L374+L378+L382+L386+L390+L394+L398+L402+L406+L410+L414+L418+L422+L426+L430+L434+L438+L442+L446+L450+L454+L458+L462+L466+L470+L474+L478+L482+L486+L490+L494+L498+L502+L506</f>
      </c>
      <c s="32">
        <f>0+M346+M350+M354+M358+M362+M366+M370+M374+M378+M382+M386+M390+M394+M398+M402+M406+M410+M414+M418+M422+M426+M430+M434+M438+M442+M446+M450+M454+M458+M462+M466+M470+M474+M478+M482+M486+M490+M494+M498+M502+M506</f>
      </c>
    </row>
    <row r="346" spans="1:16" ht="12.75">
      <c r="A346" t="s">
        <v>50</v>
      </c>
      <c s="34" t="s">
        <v>550</v>
      </c>
      <c s="34" t="s">
        <v>4749</v>
      </c>
      <c s="35" t="s">
        <v>5</v>
      </c>
      <c s="6" t="s">
        <v>4750</v>
      </c>
      <c s="36" t="s">
        <v>147</v>
      </c>
      <c s="37">
        <v>280</v>
      </c>
      <c s="36">
        <v>0</v>
      </c>
      <c s="36">
        <f>ROUND(G346*H346,6)</f>
      </c>
      <c r="L346" s="38">
        <v>0</v>
      </c>
      <c s="32">
        <f>ROUND(ROUND(L346,2)*ROUND(G346,3),2)</f>
      </c>
      <c s="36" t="s">
        <v>55</v>
      </c>
      <c>
        <f>(M346*21)/100</f>
      </c>
      <c t="s">
        <v>28</v>
      </c>
    </row>
    <row r="347" spans="1:5" ht="12.75">
      <c r="A347" s="35" t="s">
        <v>56</v>
      </c>
      <c r="E347" s="39" t="s">
        <v>4750</v>
      </c>
    </row>
    <row r="348" spans="1:5" ht="12.75">
      <c r="A348" s="35" t="s">
        <v>57</v>
      </c>
      <c r="E348" s="40" t="s">
        <v>5</v>
      </c>
    </row>
    <row r="349" spans="1:5" ht="12.75">
      <c r="A349" t="s">
        <v>59</v>
      </c>
      <c r="E349" s="39" t="s">
        <v>5</v>
      </c>
    </row>
    <row r="350" spans="1:16" ht="12.75">
      <c r="A350" t="s">
        <v>50</v>
      </c>
      <c s="34" t="s">
        <v>554</v>
      </c>
      <c s="34" t="s">
        <v>4751</v>
      </c>
      <c s="35" t="s">
        <v>5</v>
      </c>
      <c s="6" t="s">
        <v>4752</v>
      </c>
      <c s="36" t="s">
        <v>147</v>
      </c>
      <c s="37">
        <v>1850</v>
      </c>
      <c s="36">
        <v>0</v>
      </c>
      <c s="36">
        <f>ROUND(G350*H350,6)</f>
      </c>
      <c r="L350" s="38">
        <v>0</v>
      </c>
      <c s="32">
        <f>ROUND(ROUND(L350,2)*ROUND(G350,3),2)</f>
      </c>
      <c s="36" t="s">
        <v>55</v>
      </c>
      <c>
        <f>(M350*21)/100</f>
      </c>
      <c t="s">
        <v>28</v>
      </c>
    </row>
    <row r="351" spans="1:5" ht="12.75">
      <c r="A351" s="35" t="s">
        <v>56</v>
      </c>
      <c r="E351" s="39" t="s">
        <v>4752</v>
      </c>
    </row>
    <row r="352" spans="1:5" ht="12.75">
      <c r="A352" s="35" t="s">
        <v>57</v>
      </c>
      <c r="E352" s="40" t="s">
        <v>5</v>
      </c>
    </row>
    <row r="353" spans="1:5" ht="12.75">
      <c r="A353" t="s">
        <v>59</v>
      </c>
      <c r="E353" s="39" t="s">
        <v>5</v>
      </c>
    </row>
    <row r="354" spans="1:16" ht="12.75">
      <c r="A354" t="s">
        <v>50</v>
      </c>
      <c s="34" t="s">
        <v>558</v>
      </c>
      <c s="34" t="s">
        <v>4753</v>
      </c>
      <c s="35" t="s">
        <v>5</v>
      </c>
      <c s="6" t="s">
        <v>4754</v>
      </c>
      <c s="36" t="s">
        <v>147</v>
      </c>
      <c s="37">
        <v>70</v>
      </c>
      <c s="36">
        <v>0</v>
      </c>
      <c s="36">
        <f>ROUND(G354*H354,6)</f>
      </c>
      <c r="L354" s="38">
        <v>0</v>
      </c>
      <c s="32">
        <f>ROUND(ROUND(L354,2)*ROUND(G354,3),2)</f>
      </c>
      <c s="36" t="s">
        <v>55</v>
      </c>
      <c>
        <f>(M354*21)/100</f>
      </c>
      <c t="s">
        <v>28</v>
      </c>
    </row>
    <row r="355" spans="1:5" ht="12.75">
      <c r="A355" s="35" t="s">
        <v>56</v>
      </c>
      <c r="E355" s="39" t="s">
        <v>4754</v>
      </c>
    </row>
    <row r="356" spans="1:5" ht="12.75">
      <c r="A356" s="35" t="s">
        <v>57</v>
      </c>
      <c r="E356" s="40" t="s">
        <v>5</v>
      </c>
    </row>
    <row r="357" spans="1:5" ht="12.75">
      <c r="A357" t="s">
        <v>59</v>
      </c>
      <c r="E357" s="39" t="s">
        <v>5</v>
      </c>
    </row>
    <row r="358" spans="1:16" ht="12.75">
      <c r="A358" t="s">
        <v>50</v>
      </c>
      <c s="34" t="s">
        <v>563</v>
      </c>
      <c s="34" t="s">
        <v>4755</v>
      </c>
      <c s="35" t="s">
        <v>5</v>
      </c>
      <c s="6" t="s">
        <v>4756</v>
      </c>
      <c s="36" t="s">
        <v>147</v>
      </c>
      <c s="37">
        <v>200</v>
      </c>
      <c s="36">
        <v>0</v>
      </c>
      <c s="36">
        <f>ROUND(G358*H358,6)</f>
      </c>
      <c r="L358" s="38">
        <v>0</v>
      </c>
      <c s="32">
        <f>ROUND(ROUND(L358,2)*ROUND(G358,3),2)</f>
      </c>
      <c s="36" t="s">
        <v>55</v>
      </c>
      <c>
        <f>(M358*21)/100</f>
      </c>
      <c t="s">
        <v>28</v>
      </c>
    </row>
    <row r="359" spans="1:5" ht="12.75">
      <c r="A359" s="35" t="s">
        <v>56</v>
      </c>
      <c r="E359" s="39" t="s">
        <v>4756</v>
      </c>
    </row>
    <row r="360" spans="1:5" ht="12.75">
      <c r="A360" s="35" t="s">
        <v>57</v>
      </c>
      <c r="E360" s="40" t="s">
        <v>5</v>
      </c>
    </row>
    <row r="361" spans="1:5" ht="12.75">
      <c r="A361" t="s">
        <v>59</v>
      </c>
      <c r="E361" s="39" t="s">
        <v>5</v>
      </c>
    </row>
    <row r="362" spans="1:16" ht="12.75">
      <c r="A362" t="s">
        <v>50</v>
      </c>
      <c s="34" t="s">
        <v>567</v>
      </c>
      <c s="34" t="s">
        <v>4757</v>
      </c>
      <c s="35" t="s">
        <v>5</v>
      </c>
      <c s="6" t="s">
        <v>4758</v>
      </c>
      <c s="36" t="s">
        <v>147</v>
      </c>
      <c s="37">
        <v>40</v>
      </c>
      <c s="36">
        <v>0</v>
      </c>
      <c s="36">
        <f>ROUND(G362*H362,6)</f>
      </c>
      <c r="L362" s="38">
        <v>0</v>
      </c>
      <c s="32">
        <f>ROUND(ROUND(L362,2)*ROUND(G362,3),2)</f>
      </c>
      <c s="36" t="s">
        <v>55</v>
      </c>
      <c>
        <f>(M362*21)/100</f>
      </c>
      <c t="s">
        <v>28</v>
      </c>
    </row>
    <row r="363" spans="1:5" ht="12.75">
      <c r="A363" s="35" t="s">
        <v>56</v>
      </c>
      <c r="E363" s="39" t="s">
        <v>4758</v>
      </c>
    </row>
    <row r="364" spans="1:5" ht="12.75">
      <c r="A364" s="35" t="s">
        <v>57</v>
      </c>
      <c r="E364" s="40" t="s">
        <v>5</v>
      </c>
    </row>
    <row r="365" spans="1:5" ht="12.75">
      <c r="A365" t="s">
        <v>59</v>
      </c>
      <c r="E365" s="39" t="s">
        <v>5</v>
      </c>
    </row>
    <row r="366" spans="1:16" ht="12.75">
      <c r="A366" t="s">
        <v>50</v>
      </c>
      <c s="34" t="s">
        <v>138</v>
      </c>
      <c s="34" t="s">
        <v>4759</v>
      </c>
      <c s="35" t="s">
        <v>5</v>
      </c>
      <c s="6" t="s">
        <v>4760</v>
      </c>
      <c s="36" t="s">
        <v>147</v>
      </c>
      <c s="37">
        <v>1200</v>
      </c>
      <c s="36">
        <v>0</v>
      </c>
      <c s="36">
        <f>ROUND(G366*H366,6)</f>
      </c>
      <c r="L366" s="38">
        <v>0</v>
      </c>
      <c s="32">
        <f>ROUND(ROUND(L366,2)*ROUND(G366,3),2)</f>
      </c>
      <c s="36" t="s">
        <v>55</v>
      </c>
      <c>
        <f>(M366*21)/100</f>
      </c>
      <c t="s">
        <v>28</v>
      </c>
    </row>
    <row r="367" spans="1:5" ht="12.75">
      <c r="A367" s="35" t="s">
        <v>56</v>
      </c>
      <c r="E367" s="39" t="s">
        <v>4760</v>
      </c>
    </row>
    <row r="368" spans="1:5" ht="12.75">
      <c r="A368" s="35" t="s">
        <v>57</v>
      </c>
      <c r="E368" s="40" t="s">
        <v>5</v>
      </c>
    </row>
    <row r="369" spans="1:5" ht="12.75">
      <c r="A369" t="s">
        <v>59</v>
      </c>
      <c r="E369" s="39" t="s">
        <v>5</v>
      </c>
    </row>
    <row r="370" spans="1:16" ht="12.75">
      <c r="A370" t="s">
        <v>50</v>
      </c>
      <c s="34" t="s">
        <v>573</v>
      </c>
      <c s="34" t="s">
        <v>4761</v>
      </c>
      <c s="35" t="s">
        <v>5</v>
      </c>
      <c s="6" t="s">
        <v>4762</v>
      </c>
      <c s="36" t="s">
        <v>147</v>
      </c>
      <c s="37">
        <v>10</v>
      </c>
      <c s="36">
        <v>0</v>
      </c>
      <c s="36">
        <f>ROUND(G370*H370,6)</f>
      </c>
      <c r="L370" s="38">
        <v>0</v>
      </c>
      <c s="32">
        <f>ROUND(ROUND(L370,2)*ROUND(G370,3),2)</f>
      </c>
      <c s="36" t="s">
        <v>55</v>
      </c>
      <c>
        <f>(M370*21)/100</f>
      </c>
      <c t="s">
        <v>28</v>
      </c>
    </row>
    <row r="371" spans="1:5" ht="12.75">
      <c r="A371" s="35" t="s">
        <v>56</v>
      </c>
      <c r="E371" s="39" t="s">
        <v>4762</v>
      </c>
    </row>
    <row r="372" spans="1:5" ht="12.75">
      <c r="A372" s="35" t="s">
        <v>57</v>
      </c>
      <c r="E372" s="40" t="s">
        <v>5</v>
      </c>
    </row>
    <row r="373" spans="1:5" ht="12.75">
      <c r="A373" t="s">
        <v>59</v>
      </c>
      <c r="E373" s="39" t="s">
        <v>5</v>
      </c>
    </row>
    <row r="374" spans="1:16" ht="12.75">
      <c r="A374" t="s">
        <v>50</v>
      </c>
      <c s="34" t="s">
        <v>576</v>
      </c>
      <c s="34" t="s">
        <v>4763</v>
      </c>
      <c s="35" t="s">
        <v>5</v>
      </c>
      <c s="6" t="s">
        <v>4764</v>
      </c>
      <c s="36" t="s">
        <v>147</v>
      </c>
      <c s="37">
        <v>240</v>
      </c>
      <c s="36">
        <v>0</v>
      </c>
      <c s="36">
        <f>ROUND(G374*H374,6)</f>
      </c>
      <c r="L374" s="38">
        <v>0</v>
      </c>
      <c s="32">
        <f>ROUND(ROUND(L374,2)*ROUND(G374,3),2)</f>
      </c>
      <c s="36" t="s">
        <v>55</v>
      </c>
      <c>
        <f>(M374*21)/100</f>
      </c>
      <c t="s">
        <v>28</v>
      </c>
    </row>
    <row r="375" spans="1:5" ht="12.75">
      <c r="A375" s="35" t="s">
        <v>56</v>
      </c>
      <c r="E375" s="39" t="s">
        <v>4764</v>
      </c>
    </row>
    <row r="376" spans="1:5" ht="12.75">
      <c r="A376" s="35" t="s">
        <v>57</v>
      </c>
      <c r="E376" s="40" t="s">
        <v>5</v>
      </c>
    </row>
    <row r="377" spans="1:5" ht="12.75">
      <c r="A377" t="s">
        <v>59</v>
      </c>
      <c r="E377" s="39" t="s">
        <v>5</v>
      </c>
    </row>
    <row r="378" spans="1:16" ht="12.75">
      <c r="A378" t="s">
        <v>50</v>
      </c>
      <c s="34" t="s">
        <v>579</v>
      </c>
      <c s="34" t="s">
        <v>4765</v>
      </c>
      <c s="35" t="s">
        <v>5</v>
      </c>
      <c s="6" t="s">
        <v>4766</v>
      </c>
      <c s="36" t="s">
        <v>99</v>
      </c>
      <c s="37">
        <v>1</v>
      </c>
      <c s="36">
        <v>0</v>
      </c>
      <c s="36">
        <f>ROUND(G378*H378,6)</f>
      </c>
      <c r="L378" s="38">
        <v>0</v>
      </c>
      <c s="32">
        <f>ROUND(ROUND(L378,2)*ROUND(G378,3),2)</f>
      </c>
      <c s="36" t="s">
        <v>55</v>
      </c>
      <c>
        <f>(M378*21)/100</f>
      </c>
      <c t="s">
        <v>28</v>
      </c>
    </row>
    <row r="379" spans="1:5" ht="12.75">
      <c r="A379" s="35" t="s">
        <v>56</v>
      </c>
      <c r="E379" s="39" t="s">
        <v>4766</v>
      </c>
    </row>
    <row r="380" spans="1:5" ht="12.75">
      <c r="A380" s="35" t="s">
        <v>57</v>
      </c>
      <c r="E380" s="40" t="s">
        <v>5</v>
      </c>
    </row>
    <row r="381" spans="1:5" ht="12.75">
      <c r="A381" t="s">
        <v>59</v>
      </c>
      <c r="E381" s="39" t="s">
        <v>5</v>
      </c>
    </row>
    <row r="382" spans="1:16" ht="12.75">
      <c r="A382" t="s">
        <v>50</v>
      </c>
      <c s="34" t="s">
        <v>582</v>
      </c>
      <c s="34" t="s">
        <v>4767</v>
      </c>
      <c s="35" t="s">
        <v>5</v>
      </c>
      <c s="6" t="s">
        <v>4768</v>
      </c>
      <c s="36" t="s">
        <v>244</v>
      </c>
      <c s="37">
        <v>10</v>
      </c>
      <c s="36">
        <v>0</v>
      </c>
      <c s="36">
        <f>ROUND(G382*H382,6)</f>
      </c>
      <c r="L382" s="38">
        <v>0</v>
      </c>
      <c s="32">
        <f>ROUND(ROUND(L382,2)*ROUND(G382,3),2)</f>
      </c>
      <c s="36" t="s">
        <v>55</v>
      </c>
      <c>
        <f>(M382*21)/100</f>
      </c>
      <c t="s">
        <v>28</v>
      </c>
    </row>
    <row r="383" spans="1:5" ht="12.75">
      <c r="A383" s="35" t="s">
        <v>56</v>
      </c>
      <c r="E383" s="39" t="s">
        <v>4768</v>
      </c>
    </row>
    <row r="384" spans="1:5" ht="12.75">
      <c r="A384" s="35" t="s">
        <v>57</v>
      </c>
      <c r="E384" s="40" t="s">
        <v>5</v>
      </c>
    </row>
    <row r="385" spans="1:5" ht="12.75">
      <c r="A385" t="s">
        <v>59</v>
      </c>
      <c r="E385" s="39" t="s">
        <v>5</v>
      </c>
    </row>
    <row r="386" spans="1:16" ht="12.75">
      <c r="A386" t="s">
        <v>50</v>
      </c>
      <c s="34" t="s">
        <v>585</v>
      </c>
      <c s="34" t="s">
        <v>4769</v>
      </c>
      <c s="35" t="s">
        <v>5</v>
      </c>
      <c s="6" t="s">
        <v>4770</v>
      </c>
      <c s="36" t="s">
        <v>147</v>
      </c>
      <c s="37">
        <v>100</v>
      </c>
      <c s="36">
        <v>0</v>
      </c>
      <c s="36">
        <f>ROUND(G386*H386,6)</f>
      </c>
      <c r="L386" s="38">
        <v>0</v>
      </c>
      <c s="32">
        <f>ROUND(ROUND(L386,2)*ROUND(G386,3),2)</f>
      </c>
      <c s="36" t="s">
        <v>55</v>
      </c>
      <c>
        <f>(M386*21)/100</f>
      </c>
      <c t="s">
        <v>28</v>
      </c>
    </row>
    <row r="387" spans="1:5" ht="12.75">
      <c r="A387" s="35" t="s">
        <v>56</v>
      </c>
      <c r="E387" s="39" t="s">
        <v>4770</v>
      </c>
    </row>
    <row r="388" spans="1:5" ht="12.75">
      <c r="A388" s="35" t="s">
        <v>57</v>
      </c>
      <c r="E388" s="40" t="s">
        <v>5</v>
      </c>
    </row>
    <row r="389" spans="1:5" ht="12.75">
      <c r="A389" t="s">
        <v>59</v>
      </c>
      <c r="E389" s="39" t="s">
        <v>5</v>
      </c>
    </row>
    <row r="390" spans="1:16" ht="12.75">
      <c r="A390" t="s">
        <v>50</v>
      </c>
      <c s="34" t="s">
        <v>588</v>
      </c>
      <c s="34" t="s">
        <v>4771</v>
      </c>
      <c s="35" t="s">
        <v>5</v>
      </c>
      <c s="6" t="s">
        <v>4772</v>
      </c>
      <c s="36" t="s">
        <v>244</v>
      </c>
      <c s="37">
        <v>4</v>
      </c>
      <c s="36">
        <v>0</v>
      </c>
      <c s="36">
        <f>ROUND(G390*H390,6)</f>
      </c>
      <c r="L390" s="38">
        <v>0</v>
      </c>
      <c s="32">
        <f>ROUND(ROUND(L390,2)*ROUND(G390,3),2)</f>
      </c>
      <c s="36" t="s">
        <v>55</v>
      </c>
      <c>
        <f>(M390*21)/100</f>
      </c>
      <c t="s">
        <v>28</v>
      </c>
    </row>
    <row r="391" spans="1:5" ht="12.75">
      <c r="A391" s="35" t="s">
        <v>56</v>
      </c>
      <c r="E391" s="39" t="s">
        <v>4772</v>
      </c>
    </row>
    <row r="392" spans="1:5" ht="12.75">
      <c r="A392" s="35" t="s">
        <v>57</v>
      </c>
      <c r="E392" s="40" t="s">
        <v>5</v>
      </c>
    </row>
    <row r="393" spans="1:5" ht="12.75">
      <c r="A393" t="s">
        <v>59</v>
      </c>
      <c r="E393" s="39" t="s">
        <v>5</v>
      </c>
    </row>
    <row r="394" spans="1:16" ht="12.75">
      <c r="A394" t="s">
        <v>50</v>
      </c>
      <c s="34" t="s">
        <v>591</v>
      </c>
      <c s="34" t="s">
        <v>4773</v>
      </c>
      <c s="35" t="s">
        <v>5</v>
      </c>
      <c s="6" t="s">
        <v>4774</v>
      </c>
      <c s="36" t="s">
        <v>99</v>
      </c>
      <c s="37">
        <v>1</v>
      </c>
      <c s="36">
        <v>0</v>
      </c>
      <c s="36">
        <f>ROUND(G394*H394,6)</f>
      </c>
      <c r="L394" s="38">
        <v>0</v>
      </c>
      <c s="32">
        <f>ROUND(ROUND(L394,2)*ROUND(G394,3),2)</f>
      </c>
      <c s="36" t="s">
        <v>55</v>
      </c>
      <c>
        <f>(M394*21)/100</f>
      </c>
      <c t="s">
        <v>28</v>
      </c>
    </row>
    <row r="395" spans="1:5" ht="12.75">
      <c r="A395" s="35" t="s">
        <v>56</v>
      </c>
      <c r="E395" s="39" t="s">
        <v>4774</v>
      </c>
    </row>
    <row r="396" spans="1:5" ht="12.75">
      <c r="A396" s="35" t="s">
        <v>57</v>
      </c>
      <c r="E396" s="40" t="s">
        <v>5</v>
      </c>
    </row>
    <row r="397" spans="1:5" ht="12.75">
      <c r="A397" t="s">
        <v>59</v>
      </c>
      <c r="E397" s="39" t="s">
        <v>5</v>
      </c>
    </row>
    <row r="398" spans="1:16" ht="12.75">
      <c r="A398" t="s">
        <v>50</v>
      </c>
      <c s="34" t="s">
        <v>594</v>
      </c>
      <c s="34" t="s">
        <v>4775</v>
      </c>
      <c s="35" t="s">
        <v>5</v>
      </c>
      <c s="6" t="s">
        <v>4776</v>
      </c>
      <c s="36" t="s">
        <v>147</v>
      </c>
      <c s="37">
        <v>10</v>
      </c>
      <c s="36">
        <v>0</v>
      </c>
      <c s="36">
        <f>ROUND(G398*H398,6)</f>
      </c>
      <c r="L398" s="38">
        <v>0</v>
      </c>
      <c s="32">
        <f>ROUND(ROUND(L398,2)*ROUND(G398,3),2)</f>
      </c>
      <c s="36" t="s">
        <v>55</v>
      </c>
      <c>
        <f>(M398*21)/100</f>
      </c>
      <c t="s">
        <v>28</v>
      </c>
    </row>
    <row r="399" spans="1:5" ht="12.75">
      <c r="A399" s="35" t="s">
        <v>56</v>
      </c>
      <c r="E399" s="39" t="s">
        <v>4776</v>
      </c>
    </row>
    <row r="400" spans="1:5" ht="12.75">
      <c r="A400" s="35" t="s">
        <v>57</v>
      </c>
      <c r="E400" s="40" t="s">
        <v>5</v>
      </c>
    </row>
    <row r="401" spans="1:5" ht="12.75">
      <c r="A401" t="s">
        <v>59</v>
      </c>
      <c r="E401" s="39" t="s">
        <v>5</v>
      </c>
    </row>
    <row r="402" spans="1:16" ht="12.75">
      <c r="A402" t="s">
        <v>50</v>
      </c>
      <c s="34" t="s">
        <v>597</v>
      </c>
      <c s="34" t="s">
        <v>4777</v>
      </c>
      <c s="35" t="s">
        <v>5</v>
      </c>
      <c s="6" t="s">
        <v>4778</v>
      </c>
      <c s="36" t="s">
        <v>244</v>
      </c>
      <c s="37">
        <v>1</v>
      </c>
      <c s="36">
        <v>0</v>
      </c>
      <c s="36">
        <f>ROUND(G402*H402,6)</f>
      </c>
      <c r="L402" s="38">
        <v>0</v>
      </c>
      <c s="32">
        <f>ROUND(ROUND(L402,2)*ROUND(G402,3),2)</f>
      </c>
      <c s="36" t="s">
        <v>55</v>
      </c>
      <c>
        <f>(M402*21)/100</f>
      </c>
      <c t="s">
        <v>28</v>
      </c>
    </row>
    <row r="403" spans="1:5" ht="12.75">
      <c r="A403" s="35" t="s">
        <v>56</v>
      </c>
      <c r="E403" s="39" t="s">
        <v>4778</v>
      </c>
    </row>
    <row r="404" spans="1:5" ht="12.75">
      <c r="A404" s="35" t="s">
        <v>57</v>
      </c>
      <c r="E404" s="40" t="s">
        <v>5</v>
      </c>
    </row>
    <row r="405" spans="1:5" ht="12.75">
      <c r="A405" t="s">
        <v>59</v>
      </c>
      <c r="E405" s="39" t="s">
        <v>5</v>
      </c>
    </row>
    <row r="406" spans="1:16" ht="12.75">
      <c r="A406" t="s">
        <v>50</v>
      </c>
      <c s="34" t="s">
        <v>600</v>
      </c>
      <c s="34" t="s">
        <v>4779</v>
      </c>
      <c s="35" t="s">
        <v>5</v>
      </c>
      <c s="6" t="s">
        <v>4780</v>
      </c>
      <c s="36" t="s">
        <v>99</v>
      </c>
      <c s="37">
        <v>1</v>
      </c>
      <c s="36">
        <v>0</v>
      </c>
      <c s="36">
        <f>ROUND(G406*H406,6)</f>
      </c>
      <c r="L406" s="38">
        <v>0</v>
      </c>
      <c s="32">
        <f>ROUND(ROUND(L406,2)*ROUND(G406,3),2)</f>
      </c>
      <c s="36" t="s">
        <v>55</v>
      </c>
      <c>
        <f>(M406*21)/100</f>
      </c>
      <c t="s">
        <v>28</v>
      </c>
    </row>
    <row r="407" spans="1:5" ht="12.75">
      <c r="A407" s="35" t="s">
        <v>56</v>
      </c>
      <c r="E407" s="39" t="s">
        <v>4780</v>
      </c>
    </row>
    <row r="408" spans="1:5" ht="12.75">
      <c r="A408" s="35" t="s">
        <v>57</v>
      </c>
      <c r="E408" s="40" t="s">
        <v>5</v>
      </c>
    </row>
    <row r="409" spans="1:5" ht="12.75">
      <c r="A409" t="s">
        <v>59</v>
      </c>
      <c r="E409" s="39" t="s">
        <v>5</v>
      </c>
    </row>
    <row r="410" spans="1:16" ht="12.75">
      <c r="A410" t="s">
        <v>50</v>
      </c>
      <c s="34" t="s">
        <v>716</v>
      </c>
      <c s="34" t="s">
        <v>4751</v>
      </c>
      <c s="35" t="s">
        <v>96</v>
      </c>
      <c s="6" t="s">
        <v>4752</v>
      </c>
      <c s="36" t="s">
        <v>147</v>
      </c>
      <c s="37">
        <v>50</v>
      </c>
      <c s="36">
        <v>0</v>
      </c>
      <c s="36">
        <f>ROUND(G410*H410,6)</f>
      </c>
      <c r="L410" s="38">
        <v>0</v>
      </c>
      <c s="32">
        <f>ROUND(ROUND(L410,2)*ROUND(G410,3),2)</f>
      </c>
      <c s="36" t="s">
        <v>55</v>
      </c>
      <c>
        <f>(M410*21)/100</f>
      </c>
      <c t="s">
        <v>28</v>
      </c>
    </row>
    <row r="411" spans="1:5" ht="12.75">
      <c r="A411" s="35" t="s">
        <v>56</v>
      </c>
      <c r="E411" s="39" t="s">
        <v>4752</v>
      </c>
    </row>
    <row r="412" spans="1:5" ht="12.75">
      <c r="A412" s="35" t="s">
        <v>57</v>
      </c>
      <c r="E412" s="40" t="s">
        <v>5</v>
      </c>
    </row>
    <row r="413" spans="1:5" ht="12.75">
      <c r="A413" t="s">
        <v>59</v>
      </c>
      <c r="E413" s="39" t="s">
        <v>5</v>
      </c>
    </row>
    <row r="414" spans="1:16" ht="12.75">
      <c r="A414" t="s">
        <v>50</v>
      </c>
      <c s="34" t="s">
        <v>157</v>
      </c>
      <c s="34" t="s">
        <v>4753</v>
      </c>
      <c s="35" t="s">
        <v>96</v>
      </c>
      <c s="6" t="s">
        <v>4754</v>
      </c>
      <c s="36" t="s">
        <v>147</v>
      </c>
      <c s="37">
        <v>50</v>
      </c>
      <c s="36">
        <v>0</v>
      </c>
      <c s="36">
        <f>ROUND(G414*H414,6)</f>
      </c>
      <c r="L414" s="38">
        <v>0</v>
      </c>
      <c s="32">
        <f>ROUND(ROUND(L414,2)*ROUND(G414,3),2)</f>
      </c>
      <c s="36" t="s">
        <v>55</v>
      </c>
      <c>
        <f>(M414*21)/100</f>
      </c>
      <c t="s">
        <v>28</v>
      </c>
    </row>
    <row r="415" spans="1:5" ht="12.75">
      <c r="A415" s="35" t="s">
        <v>56</v>
      </c>
      <c r="E415" s="39" t="s">
        <v>4754</v>
      </c>
    </row>
    <row r="416" spans="1:5" ht="12.75">
      <c r="A416" s="35" t="s">
        <v>57</v>
      </c>
      <c r="E416" s="40" t="s">
        <v>5</v>
      </c>
    </row>
    <row r="417" spans="1:5" ht="12.75">
      <c r="A417" t="s">
        <v>59</v>
      </c>
      <c r="E417" s="39" t="s">
        <v>5</v>
      </c>
    </row>
    <row r="418" spans="1:16" ht="12.75">
      <c r="A418" t="s">
        <v>50</v>
      </c>
      <c s="34" t="s">
        <v>173</v>
      </c>
      <c s="34" t="s">
        <v>4755</v>
      </c>
      <c s="35" t="s">
        <v>96</v>
      </c>
      <c s="6" t="s">
        <v>4756</v>
      </c>
      <c s="36" t="s">
        <v>147</v>
      </c>
      <c s="37">
        <v>940</v>
      </c>
      <c s="36">
        <v>0</v>
      </c>
      <c s="36">
        <f>ROUND(G418*H418,6)</f>
      </c>
      <c r="L418" s="38">
        <v>0</v>
      </c>
      <c s="32">
        <f>ROUND(ROUND(L418,2)*ROUND(G418,3),2)</f>
      </c>
      <c s="36" t="s">
        <v>55</v>
      </c>
      <c>
        <f>(M418*21)/100</f>
      </c>
      <c t="s">
        <v>28</v>
      </c>
    </row>
    <row r="419" spans="1:5" ht="12.75">
      <c r="A419" s="35" t="s">
        <v>56</v>
      </c>
      <c r="E419" s="39" t="s">
        <v>4756</v>
      </c>
    </row>
    <row r="420" spans="1:5" ht="12.75">
      <c r="A420" s="35" t="s">
        <v>57</v>
      </c>
      <c r="E420" s="40" t="s">
        <v>5</v>
      </c>
    </row>
    <row r="421" spans="1:5" ht="12.75">
      <c r="A421" t="s">
        <v>59</v>
      </c>
      <c r="E421" s="39" t="s">
        <v>5</v>
      </c>
    </row>
    <row r="422" spans="1:16" ht="12.75">
      <c r="A422" t="s">
        <v>50</v>
      </c>
      <c s="34" t="s">
        <v>1005</v>
      </c>
      <c s="34" t="s">
        <v>4757</v>
      </c>
      <c s="35" t="s">
        <v>96</v>
      </c>
      <c s="6" t="s">
        <v>4758</v>
      </c>
      <c s="36" t="s">
        <v>147</v>
      </c>
      <c s="37">
        <v>20</v>
      </c>
      <c s="36">
        <v>0</v>
      </c>
      <c s="36">
        <f>ROUND(G422*H422,6)</f>
      </c>
      <c r="L422" s="38">
        <v>0</v>
      </c>
      <c s="32">
        <f>ROUND(ROUND(L422,2)*ROUND(G422,3),2)</f>
      </c>
      <c s="36" t="s">
        <v>55</v>
      </c>
      <c>
        <f>(M422*21)/100</f>
      </c>
      <c t="s">
        <v>28</v>
      </c>
    </row>
    <row r="423" spans="1:5" ht="12.75">
      <c r="A423" s="35" t="s">
        <v>56</v>
      </c>
      <c r="E423" s="39" t="s">
        <v>4758</v>
      </c>
    </row>
    <row r="424" spans="1:5" ht="12.75">
      <c r="A424" s="35" t="s">
        <v>57</v>
      </c>
      <c r="E424" s="40" t="s">
        <v>5</v>
      </c>
    </row>
    <row r="425" spans="1:5" ht="12.75">
      <c r="A425" t="s">
        <v>59</v>
      </c>
      <c r="E425" s="39" t="s">
        <v>5</v>
      </c>
    </row>
    <row r="426" spans="1:16" ht="12.75">
      <c r="A426" t="s">
        <v>50</v>
      </c>
      <c s="34" t="s">
        <v>1010</v>
      </c>
      <c s="34" t="s">
        <v>4759</v>
      </c>
      <c s="35" t="s">
        <v>96</v>
      </c>
      <c s="6" t="s">
        <v>4760</v>
      </c>
      <c s="36" t="s">
        <v>147</v>
      </c>
      <c s="37">
        <v>200</v>
      </c>
      <c s="36">
        <v>0</v>
      </c>
      <c s="36">
        <f>ROUND(G426*H426,6)</f>
      </c>
      <c r="L426" s="38">
        <v>0</v>
      </c>
      <c s="32">
        <f>ROUND(ROUND(L426,2)*ROUND(G426,3),2)</f>
      </c>
      <c s="36" t="s">
        <v>55</v>
      </c>
      <c>
        <f>(M426*21)/100</f>
      </c>
      <c t="s">
        <v>28</v>
      </c>
    </row>
    <row r="427" spans="1:5" ht="12.75">
      <c r="A427" s="35" t="s">
        <v>56</v>
      </c>
      <c r="E427" s="39" t="s">
        <v>4760</v>
      </c>
    </row>
    <row r="428" spans="1:5" ht="12.75">
      <c r="A428" s="35" t="s">
        <v>57</v>
      </c>
      <c r="E428" s="40" t="s">
        <v>5</v>
      </c>
    </row>
    <row r="429" spans="1:5" ht="12.75">
      <c r="A429" t="s">
        <v>59</v>
      </c>
      <c r="E429" s="39" t="s">
        <v>5</v>
      </c>
    </row>
    <row r="430" spans="1:16" ht="12.75">
      <c r="A430" t="s">
        <v>50</v>
      </c>
      <c s="34" t="s">
        <v>1013</v>
      </c>
      <c s="34" t="s">
        <v>4761</v>
      </c>
      <c s="35" t="s">
        <v>96</v>
      </c>
      <c s="6" t="s">
        <v>4762</v>
      </c>
      <c s="36" t="s">
        <v>147</v>
      </c>
      <c s="37">
        <v>10</v>
      </c>
      <c s="36">
        <v>0</v>
      </c>
      <c s="36">
        <f>ROUND(G430*H430,6)</f>
      </c>
      <c r="L430" s="38">
        <v>0</v>
      </c>
      <c s="32">
        <f>ROUND(ROUND(L430,2)*ROUND(G430,3),2)</f>
      </c>
      <c s="36" t="s">
        <v>55</v>
      </c>
      <c>
        <f>(M430*21)/100</f>
      </c>
      <c t="s">
        <v>28</v>
      </c>
    </row>
    <row r="431" spans="1:5" ht="12.75">
      <c r="A431" s="35" t="s">
        <v>56</v>
      </c>
      <c r="E431" s="39" t="s">
        <v>4762</v>
      </c>
    </row>
    <row r="432" spans="1:5" ht="12.75">
      <c r="A432" s="35" t="s">
        <v>57</v>
      </c>
      <c r="E432" s="40" t="s">
        <v>5</v>
      </c>
    </row>
    <row r="433" spans="1:5" ht="12.75">
      <c r="A433" t="s">
        <v>59</v>
      </c>
      <c r="E433" s="39" t="s">
        <v>5</v>
      </c>
    </row>
    <row r="434" spans="1:16" ht="12.75">
      <c r="A434" t="s">
        <v>50</v>
      </c>
      <c s="34" t="s">
        <v>1016</v>
      </c>
      <c s="34" t="s">
        <v>4763</v>
      </c>
      <c s="35" t="s">
        <v>96</v>
      </c>
      <c s="6" t="s">
        <v>4764</v>
      </c>
      <c s="36" t="s">
        <v>147</v>
      </c>
      <c s="37">
        <v>20</v>
      </c>
      <c s="36">
        <v>0</v>
      </c>
      <c s="36">
        <f>ROUND(G434*H434,6)</f>
      </c>
      <c r="L434" s="38">
        <v>0</v>
      </c>
      <c s="32">
        <f>ROUND(ROUND(L434,2)*ROUND(G434,3),2)</f>
      </c>
      <c s="36" t="s">
        <v>55</v>
      </c>
      <c>
        <f>(M434*21)/100</f>
      </c>
      <c t="s">
        <v>28</v>
      </c>
    </row>
    <row r="435" spans="1:5" ht="12.75">
      <c r="A435" s="35" t="s">
        <v>56</v>
      </c>
      <c r="E435" s="39" t="s">
        <v>4764</v>
      </c>
    </row>
    <row r="436" spans="1:5" ht="12.75">
      <c r="A436" s="35" t="s">
        <v>57</v>
      </c>
      <c r="E436" s="40" t="s">
        <v>5</v>
      </c>
    </row>
    <row r="437" spans="1:5" ht="12.75">
      <c r="A437" t="s">
        <v>59</v>
      </c>
      <c r="E437" s="39" t="s">
        <v>5</v>
      </c>
    </row>
    <row r="438" spans="1:16" ht="12.75">
      <c r="A438" t="s">
        <v>50</v>
      </c>
      <c s="34" t="s">
        <v>895</v>
      </c>
      <c s="34" t="s">
        <v>4781</v>
      </c>
      <c s="35" t="s">
        <v>5</v>
      </c>
      <c s="6" t="s">
        <v>4766</v>
      </c>
      <c s="36" t="s">
        <v>99</v>
      </c>
      <c s="37">
        <v>1</v>
      </c>
      <c s="36">
        <v>0</v>
      </c>
      <c s="36">
        <f>ROUND(G438*H438,6)</f>
      </c>
      <c r="L438" s="38">
        <v>0</v>
      </c>
      <c s="32">
        <f>ROUND(ROUND(L438,2)*ROUND(G438,3),2)</f>
      </c>
      <c s="36" t="s">
        <v>55</v>
      </c>
      <c>
        <f>(M438*21)/100</f>
      </c>
      <c t="s">
        <v>28</v>
      </c>
    </row>
    <row r="439" spans="1:5" ht="12.75">
      <c r="A439" s="35" t="s">
        <v>56</v>
      </c>
      <c r="E439" s="39" t="s">
        <v>4766</v>
      </c>
    </row>
    <row r="440" spans="1:5" ht="12.75">
      <c r="A440" s="35" t="s">
        <v>57</v>
      </c>
      <c r="E440" s="40" t="s">
        <v>5</v>
      </c>
    </row>
    <row r="441" spans="1:5" ht="12.75">
      <c r="A441" t="s">
        <v>59</v>
      </c>
      <c r="E441" s="39" t="s">
        <v>5</v>
      </c>
    </row>
    <row r="442" spans="1:16" ht="12.75">
      <c r="A442" t="s">
        <v>50</v>
      </c>
      <c s="34" t="s">
        <v>180</v>
      </c>
      <c s="34" t="s">
        <v>4767</v>
      </c>
      <c s="35" t="s">
        <v>96</v>
      </c>
      <c s="6" t="s">
        <v>4768</v>
      </c>
      <c s="36" t="s">
        <v>244</v>
      </c>
      <c s="37">
        <v>20</v>
      </c>
      <c s="36">
        <v>0</v>
      </c>
      <c s="36">
        <f>ROUND(G442*H442,6)</f>
      </c>
      <c r="L442" s="38">
        <v>0</v>
      </c>
      <c s="32">
        <f>ROUND(ROUND(L442,2)*ROUND(G442,3),2)</f>
      </c>
      <c s="36" t="s">
        <v>55</v>
      </c>
      <c>
        <f>(M442*21)/100</f>
      </c>
      <c t="s">
        <v>28</v>
      </c>
    </row>
    <row r="443" spans="1:5" ht="12.75">
      <c r="A443" s="35" t="s">
        <v>56</v>
      </c>
      <c r="E443" s="39" t="s">
        <v>4768</v>
      </c>
    </row>
    <row r="444" spans="1:5" ht="12.75">
      <c r="A444" s="35" t="s">
        <v>57</v>
      </c>
      <c r="E444" s="40" t="s">
        <v>5</v>
      </c>
    </row>
    <row r="445" spans="1:5" ht="12.75">
      <c r="A445" t="s">
        <v>59</v>
      </c>
      <c r="E445" s="39" t="s">
        <v>5</v>
      </c>
    </row>
    <row r="446" spans="1:16" ht="12.75">
      <c r="A446" t="s">
        <v>50</v>
      </c>
      <c s="34" t="s">
        <v>902</v>
      </c>
      <c s="34" t="s">
        <v>4769</v>
      </c>
      <c s="35" t="s">
        <v>96</v>
      </c>
      <c s="6" t="s">
        <v>4770</v>
      </c>
      <c s="36" t="s">
        <v>147</v>
      </c>
      <c s="37">
        <v>100</v>
      </c>
      <c s="36">
        <v>0</v>
      </c>
      <c s="36">
        <f>ROUND(G446*H446,6)</f>
      </c>
      <c r="L446" s="38">
        <v>0</v>
      </c>
      <c s="32">
        <f>ROUND(ROUND(L446,2)*ROUND(G446,3),2)</f>
      </c>
      <c s="36" t="s">
        <v>55</v>
      </c>
      <c>
        <f>(M446*21)/100</f>
      </c>
      <c t="s">
        <v>28</v>
      </c>
    </row>
    <row r="447" spans="1:5" ht="12.75">
      <c r="A447" s="35" t="s">
        <v>56</v>
      </c>
      <c r="E447" s="39" t="s">
        <v>4770</v>
      </c>
    </row>
    <row r="448" spans="1:5" ht="12.75">
      <c r="A448" s="35" t="s">
        <v>57</v>
      </c>
      <c r="E448" s="40" t="s">
        <v>5</v>
      </c>
    </row>
    <row r="449" spans="1:5" ht="12.75">
      <c r="A449" t="s">
        <v>59</v>
      </c>
      <c r="E449" s="39" t="s">
        <v>5</v>
      </c>
    </row>
    <row r="450" spans="1:16" ht="12.75">
      <c r="A450" t="s">
        <v>50</v>
      </c>
      <c s="34" t="s">
        <v>911</v>
      </c>
      <c s="34" t="s">
        <v>4771</v>
      </c>
      <c s="35" t="s">
        <v>96</v>
      </c>
      <c s="6" t="s">
        <v>4772</v>
      </c>
      <c s="36" t="s">
        <v>244</v>
      </c>
      <c s="37">
        <v>10</v>
      </c>
      <c s="36">
        <v>0</v>
      </c>
      <c s="36">
        <f>ROUND(G450*H450,6)</f>
      </c>
      <c r="L450" s="38">
        <v>0</v>
      </c>
      <c s="32">
        <f>ROUND(ROUND(L450,2)*ROUND(G450,3),2)</f>
      </c>
      <c s="36" t="s">
        <v>55</v>
      </c>
      <c>
        <f>(M450*21)/100</f>
      </c>
      <c t="s">
        <v>28</v>
      </c>
    </row>
    <row r="451" spans="1:5" ht="12.75">
      <c r="A451" s="35" t="s">
        <v>56</v>
      </c>
      <c r="E451" s="39" t="s">
        <v>4772</v>
      </c>
    </row>
    <row r="452" spans="1:5" ht="12.75">
      <c r="A452" s="35" t="s">
        <v>57</v>
      </c>
      <c r="E452" s="40" t="s">
        <v>5</v>
      </c>
    </row>
    <row r="453" spans="1:5" ht="12.75">
      <c r="A453" t="s">
        <v>59</v>
      </c>
      <c r="E453" s="39" t="s">
        <v>5</v>
      </c>
    </row>
    <row r="454" spans="1:16" ht="12.75">
      <c r="A454" t="s">
        <v>50</v>
      </c>
      <c s="34" t="s">
        <v>916</v>
      </c>
      <c s="34" t="s">
        <v>4773</v>
      </c>
      <c s="35" t="s">
        <v>96</v>
      </c>
      <c s="6" t="s">
        <v>4774</v>
      </c>
      <c s="36" t="s">
        <v>99</v>
      </c>
      <c s="37">
        <v>1</v>
      </c>
      <c s="36">
        <v>0</v>
      </c>
      <c s="36">
        <f>ROUND(G454*H454,6)</f>
      </c>
      <c r="L454" s="38">
        <v>0</v>
      </c>
      <c s="32">
        <f>ROUND(ROUND(L454,2)*ROUND(G454,3),2)</f>
      </c>
      <c s="36" t="s">
        <v>55</v>
      </c>
      <c>
        <f>(M454*21)/100</f>
      </c>
      <c t="s">
        <v>28</v>
      </c>
    </row>
    <row r="455" spans="1:5" ht="12.75">
      <c r="A455" s="35" t="s">
        <v>56</v>
      </c>
      <c r="E455" s="39" t="s">
        <v>4774</v>
      </c>
    </row>
    <row r="456" spans="1:5" ht="12.75">
      <c r="A456" s="35" t="s">
        <v>57</v>
      </c>
      <c r="E456" s="40" t="s">
        <v>5</v>
      </c>
    </row>
    <row r="457" spans="1:5" ht="12.75">
      <c r="A457" t="s">
        <v>59</v>
      </c>
      <c r="E457" s="39" t="s">
        <v>5</v>
      </c>
    </row>
    <row r="458" spans="1:16" ht="12.75">
      <c r="A458" t="s">
        <v>50</v>
      </c>
      <c s="34" t="s">
        <v>1021</v>
      </c>
      <c s="34" t="s">
        <v>4775</v>
      </c>
      <c s="35" t="s">
        <v>96</v>
      </c>
      <c s="6" t="s">
        <v>4776</v>
      </c>
      <c s="36" t="s">
        <v>147</v>
      </c>
      <c s="37">
        <v>30</v>
      </c>
      <c s="36">
        <v>0</v>
      </c>
      <c s="36">
        <f>ROUND(G458*H458,6)</f>
      </c>
      <c r="L458" s="38">
        <v>0</v>
      </c>
      <c s="32">
        <f>ROUND(ROUND(L458,2)*ROUND(G458,3),2)</f>
      </c>
      <c s="36" t="s">
        <v>55</v>
      </c>
      <c>
        <f>(M458*21)/100</f>
      </c>
      <c t="s">
        <v>28</v>
      </c>
    </row>
    <row r="459" spans="1:5" ht="12.75">
      <c r="A459" s="35" t="s">
        <v>56</v>
      </c>
      <c r="E459" s="39" t="s">
        <v>4776</v>
      </c>
    </row>
    <row r="460" spans="1:5" ht="12.75">
      <c r="A460" s="35" t="s">
        <v>57</v>
      </c>
      <c r="E460" s="40" t="s">
        <v>5</v>
      </c>
    </row>
    <row r="461" spans="1:5" ht="12.75">
      <c r="A461" t="s">
        <v>59</v>
      </c>
      <c r="E461" s="39" t="s">
        <v>5</v>
      </c>
    </row>
    <row r="462" spans="1:16" ht="12.75">
      <c r="A462" t="s">
        <v>50</v>
      </c>
      <c s="34" t="s">
        <v>1026</v>
      </c>
      <c s="34" t="s">
        <v>4777</v>
      </c>
      <c s="35" t="s">
        <v>96</v>
      </c>
      <c s="6" t="s">
        <v>4778</v>
      </c>
      <c s="36" t="s">
        <v>244</v>
      </c>
      <c s="37">
        <v>6</v>
      </c>
      <c s="36">
        <v>0</v>
      </c>
      <c s="36">
        <f>ROUND(G462*H462,6)</f>
      </c>
      <c r="L462" s="38">
        <v>0</v>
      </c>
      <c s="32">
        <f>ROUND(ROUND(L462,2)*ROUND(G462,3),2)</f>
      </c>
      <c s="36" t="s">
        <v>55</v>
      </c>
      <c>
        <f>(M462*21)/100</f>
      </c>
      <c t="s">
        <v>28</v>
      </c>
    </row>
    <row r="463" spans="1:5" ht="12.75">
      <c r="A463" s="35" t="s">
        <v>56</v>
      </c>
      <c r="E463" s="39" t="s">
        <v>4778</v>
      </c>
    </row>
    <row r="464" spans="1:5" ht="12.75">
      <c r="A464" s="35" t="s">
        <v>57</v>
      </c>
      <c r="E464" s="40" t="s">
        <v>5</v>
      </c>
    </row>
    <row r="465" spans="1:5" ht="12.75">
      <c r="A465" t="s">
        <v>59</v>
      </c>
      <c r="E465" s="39" t="s">
        <v>5</v>
      </c>
    </row>
    <row r="466" spans="1:16" ht="12.75">
      <c r="A466" t="s">
        <v>50</v>
      </c>
      <c s="34" t="s">
        <v>1031</v>
      </c>
      <c s="34" t="s">
        <v>4779</v>
      </c>
      <c s="35" t="s">
        <v>96</v>
      </c>
      <c s="6" t="s">
        <v>4780</v>
      </c>
      <c s="36" t="s">
        <v>99</v>
      </c>
      <c s="37">
        <v>1</v>
      </c>
      <c s="36">
        <v>0</v>
      </c>
      <c s="36">
        <f>ROUND(G466*H466,6)</f>
      </c>
      <c r="L466" s="38">
        <v>0</v>
      </c>
      <c s="32">
        <f>ROUND(ROUND(L466,2)*ROUND(G466,3),2)</f>
      </c>
      <c s="36" t="s">
        <v>55</v>
      </c>
      <c>
        <f>(M466*21)/100</f>
      </c>
      <c t="s">
        <v>28</v>
      </c>
    </row>
    <row r="467" spans="1:5" ht="12.75">
      <c r="A467" s="35" t="s">
        <v>56</v>
      </c>
      <c r="E467" s="39" t="s">
        <v>4780</v>
      </c>
    </row>
    <row r="468" spans="1:5" ht="12.75">
      <c r="A468" s="35" t="s">
        <v>57</v>
      </c>
      <c r="E468" s="40" t="s">
        <v>5</v>
      </c>
    </row>
    <row r="469" spans="1:5" ht="12.75">
      <c r="A469" t="s">
        <v>59</v>
      </c>
      <c r="E469" s="39" t="s">
        <v>5</v>
      </c>
    </row>
    <row r="470" spans="1:16" ht="12.75">
      <c r="A470" t="s">
        <v>50</v>
      </c>
      <c s="34" t="s">
        <v>1725</v>
      </c>
      <c s="34" t="s">
        <v>4782</v>
      </c>
      <c s="35" t="s">
        <v>5</v>
      </c>
      <c s="6" t="s">
        <v>4783</v>
      </c>
      <c s="36" t="s">
        <v>147</v>
      </c>
      <c s="37">
        <v>80</v>
      </c>
      <c s="36">
        <v>0</v>
      </c>
      <c s="36">
        <f>ROUND(G470*H470,6)</f>
      </c>
      <c r="L470" s="38">
        <v>0</v>
      </c>
      <c s="32">
        <f>ROUND(ROUND(L470,2)*ROUND(G470,3),2)</f>
      </c>
      <c s="36" t="s">
        <v>55</v>
      </c>
      <c>
        <f>(M470*21)/100</f>
      </c>
      <c t="s">
        <v>28</v>
      </c>
    </row>
    <row r="471" spans="1:5" ht="12.75">
      <c r="A471" s="35" t="s">
        <v>56</v>
      </c>
      <c r="E471" s="39" t="s">
        <v>4783</v>
      </c>
    </row>
    <row r="472" spans="1:5" ht="12.75">
      <c r="A472" s="35" t="s">
        <v>57</v>
      </c>
      <c r="E472" s="40" t="s">
        <v>5</v>
      </c>
    </row>
    <row r="473" spans="1:5" ht="12.75">
      <c r="A473" t="s">
        <v>59</v>
      </c>
      <c r="E473" s="39" t="s">
        <v>5</v>
      </c>
    </row>
    <row r="474" spans="1:16" ht="12.75">
      <c r="A474" t="s">
        <v>50</v>
      </c>
      <c s="34" t="s">
        <v>1728</v>
      </c>
      <c s="34" t="s">
        <v>4753</v>
      </c>
      <c s="35" t="s">
        <v>28</v>
      </c>
      <c s="6" t="s">
        <v>4754</v>
      </c>
      <c s="36" t="s">
        <v>147</v>
      </c>
      <c s="37">
        <v>150</v>
      </c>
      <c s="36">
        <v>0</v>
      </c>
      <c s="36">
        <f>ROUND(G474*H474,6)</f>
      </c>
      <c r="L474" s="38">
        <v>0</v>
      </c>
      <c s="32">
        <f>ROUND(ROUND(L474,2)*ROUND(G474,3),2)</f>
      </c>
      <c s="36" t="s">
        <v>55</v>
      </c>
      <c>
        <f>(M474*21)/100</f>
      </c>
      <c t="s">
        <v>28</v>
      </c>
    </row>
    <row r="475" spans="1:5" ht="12.75">
      <c r="A475" s="35" t="s">
        <v>56</v>
      </c>
      <c r="E475" s="39" t="s">
        <v>4754</v>
      </c>
    </row>
    <row r="476" spans="1:5" ht="12.75">
      <c r="A476" s="35" t="s">
        <v>57</v>
      </c>
      <c r="E476" s="40" t="s">
        <v>5</v>
      </c>
    </row>
    <row r="477" spans="1:5" ht="12.75">
      <c r="A477" t="s">
        <v>59</v>
      </c>
      <c r="E477" s="39" t="s">
        <v>5</v>
      </c>
    </row>
    <row r="478" spans="1:16" ht="12.75">
      <c r="A478" t="s">
        <v>50</v>
      </c>
      <c s="34" t="s">
        <v>1730</v>
      </c>
      <c s="34" t="s">
        <v>4757</v>
      </c>
      <c s="35" t="s">
        <v>28</v>
      </c>
      <c s="6" t="s">
        <v>4758</v>
      </c>
      <c s="36" t="s">
        <v>147</v>
      </c>
      <c s="37">
        <v>20</v>
      </c>
      <c s="36">
        <v>0</v>
      </c>
      <c s="36">
        <f>ROUND(G478*H478,6)</f>
      </c>
      <c r="L478" s="38">
        <v>0</v>
      </c>
      <c s="32">
        <f>ROUND(ROUND(L478,2)*ROUND(G478,3),2)</f>
      </c>
      <c s="36" t="s">
        <v>55</v>
      </c>
      <c>
        <f>(M478*21)/100</f>
      </c>
      <c t="s">
        <v>28</v>
      </c>
    </row>
    <row r="479" spans="1:5" ht="12.75">
      <c r="A479" s="35" t="s">
        <v>56</v>
      </c>
      <c r="E479" s="39" t="s">
        <v>4758</v>
      </c>
    </row>
    <row r="480" spans="1:5" ht="12.75">
      <c r="A480" s="35" t="s">
        <v>57</v>
      </c>
      <c r="E480" s="40" t="s">
        <v>5</v>
      </c>
    </row>
    <row r="481" spans="1:5" ht="12.75">
      <c r="A481" t="s">
        <v>59</v>
      </c>
      <c r="E481" s="39" t="s">
        <v>5</v>
      </c>
    </row>
    <row r="482" spans="1:16" ht="12.75">
      <c r="A482" t="s">
        <v>50</v>
      </c>
      <c s="34" t="s">
        <v>1733</v>
      </c>
      <c s="34" t="s">
        <v>4759</v>
      </c>
      <c s="35" t="s">
        <v>28</v>
      </c>
      <c s="6" t="s">
        <v>4760</v>
      </c>
      <c s="36" t="s">
        <v>147</v>
      </c>
      <c s="37">
        <v>200</v>
      </c>
      <c s="36">
        <v>0</v>
      </c>
      <c s="36">
        <f>ROUND(G482*H482,6)</f>
      </c>
      <c r="L482" s="38">
        <v>0</v>
      </c>
      <c s="32">
        <f>ROUND(ROUND(L482,2)*ROUND(G482,3),2)</f>
      </c>
      <c s="36" t="s">
        <v>55</v>
      </c>
      <c>
        <f>(M482*21)/100</f>
      </c>
      <c t="s">
        <v>28</v>
      </c>
    </row>
    <row r="483" spans="1:5" ht="12.75">
      <c r="A483" s="35" t="s">
        <v>56</v>
      </c>
      <c r="E483" s="39" t="s">
        <v>4760</v>
      </c>
    </row>
    <row r="484" spans="1:5" ht="12.75">
      <c r="A484" s="35" t="s">
        <v>57</v>
      </c>
      <c r="E484" s="40" t="s">
        <v>5</v>
      </c>
    </row>
    <row r="485" spans="1:5" ht="12.75">
      <c r="A485" t="s">
        <v>59</v>
      </c>
      <c r="E485" s="39" t="s">
        <v>5</v>
      </c>
    </row>
    <row r="486" spans="1:16" ht="12.75">
      <c r="A486" t="s">
        <v>50</v>
      </c>
      <c s="34" t="s">
        <v>1737</v>
      </c>
      <c s="34" t="s">
        <v>4784</v>
      </c>
      <c s="35" t="s">
        <v>5</v>
      </c>
      <c s="6" t="s">
        <v>4785</v>
      </c>
      <c s="36" t="s">
        <v>147</v>
      </c>
      <c s="37">
        <v>4</v>
      </c>
      <c s="36">
        <v>0</v>
      </c>
      <c s="36">
        <f>ROUND(G486*H486,6)</f>
      </c>
      <c r="L486" s="38">
        <v>0</v>
      </c>
      <c s="32">
        <f>ROUND(ROUND(L486,2)*ROUND(G486,3),2)</f>
      </c>
      <c s="36" t="s">
        <v>55</v>
      </c>
      <c>
        <f>(M486*21)/100</f>
      </c>
      <c t="s">
        <v>28</v>
      </c>
    </row>
    <row r="487" spans="1:5" ht="12.75">
      <c r="A487" s="35" t="s">
        <v>56</v>
      </c>
      <c r="E487" s="39" t="s">
        <v>4785</v>
      </c>
    </row>
    <row r="488" spans="1:5" ht="12.75">
      <c r="A488" s="35" t="s">
        <v>57</v>
      </c>
      <c r="E488" s="40" t="s">
        <v>5</v>
      </c>
    </row>
    <row r="489" spans="1:5" ht="12.75">
      <c r="A489" t="s">
        <v>59</v>
      </c>
      <c r="E489" s="39" t="s">
        <v>5</v>
      </c>
    </row>
    <row r="490" spans="1:16" ht="12.75">
      <c r="A490" t="s">
        <v>50</v>
      </c>
      <c s="34" t="s">
        <v>1739</v>
      </c>
      <c s="34" t="s">
        <v>4769</v>
      </c>
      <c s="35" t="s">
        <v>28</v>
      </c>
      <c s="6" t="s">
        <v>4770</v>
      </c>
      <c s="36" t="s">
        <v>147</v>
      </c>
      <c s="37">
        <v>20</v>
      </c>
      <c s="36">
        <v>0</v>
      </c>
      <c s="36">
        <f>ROUND(G490*H490,6)</f>
      </c>
      <c r="L490" s="38">
        <v>0</v>
      </c>
      <c s="32">
        <f>ROUND(ROUND(L490,2)*ROUND(G490,3),2)</f>
      </c>
      <c s="36" t="s">
        <v>55</v>
      </c>
      <c>
        <f>(M490*21)/100</f>
      </c>
      <c t="s">
        <v>28</v>
      </c>
    </row>
    <row r="491" spans="1:5" ht="12.75">
      <c r="A491" s="35" t="s">
        <v>56</v>
      </c>
      <c r="E491" s="39" t="s">
        <v>4770</v>
      </c>
    </row>
    <row r="492" spans="1:5" ht="12.75">
      <c r="A492" s="35" t="s">
        <v>57</v>
      </c>
      <c r="E492" s="40" t="s">
        <v>5</v>
      </c>
    </row>
    <row r="493" spans="1:5" ht="12.75">
      <c r="A493" t="s">
        <v>59</v>
      </c>
      <c r="E493" s="39" t="s">
        <v>5</v>
      </c>
    </row>
    <row r="494" spans="1:16" ht="12.75">
      <c r="A494" t="s">
        <v>50</v>
      </c>
      <c s="34" t="s">
        <v>1346</v>
      </c>
      <c s="34" t="s">
        <v>4771</v>
      </c>
      <c s="35" t="s">
        <v>28</v>
      </c>
      <c s="6" t="s">
        <v>4772</v>
      </c>
      <c s="36" t="s">
        <v>244</v>
      </c>
      <c s="37">
        <v>6</v>
      </c>
      <c s="36">
        <v>0</v>
      </c>
      <c s="36">
        <f>ROUND(G494*H494,6)</f>
      </c>
      <c r="L494" s="38">
        <v>0</v>
      </c>
      <c s="32">
        <f>ROUND(ROUND(L494,2)*ROUND(G494,3),2)</f>
      </c>
      <c s="36" t="s">
        <v>55</v>
      </c>
      <c>
        <f>(M494*21)/100</f>
      </c>
      <c t="s">
        <v>28</v>
      </c>
    </row>
    <row r="495" spans="1:5" ht="12.75">
      <c r="A495" s="35" t="s">
        <v>56</v>
      </c>
      <c r="E495" s="39" t="s">
        <v>4772</v>
      </c>
    </row>
    <row r="496" spans="1:5" ht="12.75">
      <c r="A496" s="35" t="s">
        <v>57</v>
      </c>
      <c r="E496" s="40" t="s">
        <v>5</v>
      </c>
    </row>
    <row r="497" spans="1:5" ht="12.75">
      <c r="A497" t="s">
        <v>59</v>
      </c>
      <c r="E497" s="39" t="s">
        <v>5</v>
      </c>
    </row>
    <row r="498" spans="1:16" ht="12.75">
      <c r="A498" t="s">
        <v>50</v>
      </c>
      <c s="34" t="s">
        <v>1351</v>
      </c>
      <c s="34" t="s">
        <v>4786</v>
      </c>
      <c s="35" t="s">
        <v>5</v>
      </c>
      <c s="6" t="s">
        <v>4774</v>
      </c>
      <c s="36" t="s">
        <v>99</v>
      </c>
      <c s="37">
        <v>1</v>
      </c>
      <c s="36">
        <v>0</v>
      </c>
      <c s="36">
        <f>ROUND(G498*H498,6)</f>
      </c>
      <c r="L498" s="38">
        <v>0</v>
      </c>
      <c s="32">
        <f>ROUND(ROUND(L498,2)*ROUND(G498,3),2)</f>
      </c>
      <c s="36" t="s">
        <v>55</v>
      </c>
      <c>
        <f>(M498*21)/100</f>
      </c>
      <c t="s">
        <v>28</v>
      </c>
    </row>
    <row r="499" spans="1:5" ht="12.75">
      <c r="A499" s="35" t="s">
        <v>56</v>
      </c>
      <c r="E499" s="39" t="s">
        <v>4774</v>
      </c>
    </row>
    <row r="500" spans="1:5" ht="12.75">
      <c r="A500" s="35" t="s">
        <v>57</v>
      </c>
      <c r="E500" s="40" t="s">
        <v>5</v>
      </c>
    </row>
    <row r="501" spans="1:5" ht="12.75">
      <c r="A501" t="s">
        <v>59</v>
      </c>
      <c r="E501" s="39" t="s">
        <v>5</v>
      </c>
    </row>
    <row r="502" spans="1:16" ht="12.75">
      <c r="A502" t="s">
        <v>50</v>
      </c>
      <c s="34" t="s">
        <v>1354</v>
      </c>
      <c s="34" t="s">
        <v>4775</v>
      </c>
      <c s="35" t="s">
        <v>28</v>
      </c>
      <c s="6" t="s">
        <v>4776</v>
      </c>
      <c s="36" t="s">
        <v>147</v>
      </c>
      <c s="37">
        <v>20</v>
      </c>
      <c s="36">
        <v>0</v>
      </c>
      <c s="36">
        <f>ROUND(G502*H502,6)</f>
      </c>
      <c r="L502" s="38">
        <v>0</v>
      </c>
      <c s="32">
        <f>ROUND(ROUND(L502,2)*ROUND(G502,3),2)</f>
      </c>
      <c s="36" t="s">
        <v>55</v>
      </c>
      <c>
        <f>(M502*21)/100</f>
      </c>
      <c t="s">
        <v>28</v>
      </c>
    </row>
    <row r="503" spans="1:5" ht="12.75">
      <c r="A503" s="35" t="s">
        <v>56</v>
      </c>
      <c r="E503" s="39" t="s">
        <v>4776</v>
      </c>
    </row>
    <row r="504" spans="1:5" ht="12.75">
      <c r="A504" s="35" t="s">
        <v>57</v>
      </c>
      <c r="E504" s="40" t="s">
        <v>5</v>
      </c>
    </row>
    <row r="505" spans="1:5" ht="12.75">
      <c r="A505" t="s">
        <v>59</v>
      </c>
      <c r="E505" s="39" t="s">
        <v>5</v>
      </c>
    </row>
    <row r="506" spans="1:16" ht="12.75">
      <c r="A506" t="s">
        <v>50</v>
      </c>
      <c s="34" t="s">
        <v>1359</v>
      </c>
      <c s="34" t="s">
        <v>4777</v>
      </c>
      <c s="35" t="s">
        <v>28</v>
      </c>
      <c s="6" t="s">
        <v>4778</v>
      </c>
      <c s="36" t="s">
        <v>244</v>
      </c>
      <c s="37">
        <v>1</v>
      </c>
      <c s="36">
        <v>0</v>
      </c>
      <c s="36">
        <f>ROUND(G506*H506,6)</f>
      </c>
      <c r="L506" s="38">
        <v>0</v>
      </c>
      <c s="32">
        <f>ROUND(ROUND(L506,2)*ROUND(G506,3),2)</f>
      </c>
      <c s="36" t="s">
        <v>55</v>
      </c>
      <c>
        <f>(M506*21)/100</f>
      </c>
      <c t="s">
        <v>28</v>
      </c>
    </row>
    <row r="507" spans="1:5" ht="12.75">
      <c r="A507" s="35" t="s">
        <v>56</v>
      </c>
      <c r="E507" s="39" t="s">
        <v>4778</v>
      </c>
    </row>
    <row r="508" spans="1:5" ht="12.75">
      <c r="A508" s="35" t="s">
        <v>57</v>
      </c>
      <c r="E508" s="40" t="s">
        <v>5</v>
      </c>
    </row>
    <row r="509" spans="1:5" ht="12.75">
      <c r="A509" t="s">
        <v>59</v>
      </c>
      <c r="E509" s="39" t="s">
        <v>5</v>
      </c>
    </row>
    <row r="510" spans="1:13" ht="12.75">
      <c r="A510" t="s">
        <v>47</v>
      </c>
      <c r="C510" s="31" t="s">
        <v>2903</v>
      </c>
      <c r="E510" s="33" t="s">
        <v>4787</v>
      </c>
      <c r="J510" s="32">
        <f>0</f>
      </c>
      <c s="32">
        <f>0</f>
      </c>
      <c s="32">
        <f>0+L511+L515+L519+L523+L527+L531+L535+L539+L543+L547+L551+L555+L559+L563+L567+L571+L575+L579</f>
      </c>
      <c s="32">
        <f>0+M511+M515+M519+M523+M527+M531+M535+M539+M543+M547+M551+M555+M559+M563+M567+M571+M575+M579</f>
      </c>
    </row>
    <row r="511" spans="1:16" ht="12.75">
      <c r="A511" t="s">
        <v>50</v>
      </c>
      <c s="34" t="s">
        <v>603</v>
      </c>
      <c s="34" t="s">
        <v>4788</v>
      </c>
      <c s="35" t="s">
        <v>5</v>
      </c>
      <c s="6" t="s">
        <v>4789</v>
      </c>
      <c s="36" t="s">
        <v>99</v>
      </c>
      <c s="37">
        <v>1</v>
      </c>
      <c s="36">
        <v>0</v>
      </c>
      <c s="36">
        <f>ROUND(G511*H511,6)</f>
      </c>
      <c r="L511" s="38">
        <v>0</v>
      </c>
      <c s="32">
        <f>ROUND(ROUND(L511,2)*ROUND(G511,3),2)</f>
      </c>
      <c s="36" t="s">
        <v>55</v>
      </c>
      <c>
        <f>(M511*21)/100</f>
      </c>
      <c t="s">
        <v>28</v>
      </c>
    </row>
    <row r="512" spans="1:5" ht="12.75">
      <c r="A512" s="35" t="s">
        <v>56</v>
      </c>
      <c r="E512" s="39" t="s">
        <v>4789</v>
      </c>
    </row>
    <row r="513" spans="1:5" ht="12.75">
      <c r="A513" s="35" t="s">
        <v>57</v>
      </c>
      <c r="E513" s="40" t="s">
        <v>5</v>
      </c>
    </row>
    <row r="514" spans="1:5" ht="12.75">
      <c r="A514" t="s">
        <v>59</v>
      </c>
      <c r="E514" s="39" t="s">
        <v>5</v>
      </c>
    </row>
    <row r="515" spans="1:16" ht="12.75">
      <c r="A515" t="s">
        <v>50</v>
      </c>
      <c s="34" t="s">
        <v>606</v>
      </c>
      <c s="34" t="s">
        <v>4790</v>
      </c>
      <c s="35" t="s">
        <v>5</v>
      </c>
      <c s="6" t="s">
        <v>4791</v>
      </c>
      <c s="36" t="s">
        <v>99</v>
      </c>
      <c s="37">
        <v>1</v>
      </c>
      <c s="36">
        <v>0</v>
      </c>
      <c s="36">
        <f>ROUND(G515*H515,6)</f>
      </c>
      <c r="L515" s="38">
        <v>0</v>
      </c>
      <c s="32">
        <f>ROUND(ROUND(L515,2)*ROUND(G515,3),2)</f>
      </c>
      <c s="36" t="s">
        <v>55</v>
      </c>
      <c>
        <f>(M515*21)/100</f>
      </c>
      <c t="s">
        <v>28</v>
      </c>
    </row>
    <row r="516" spans="1:5" ht="12.75">
      <c r="A516" s="35" t="s">
        <v>56</v>
      </c>
      <c r="E516" s="39" t="s">
        <v>4791</v>
      </c>
    </row>
    <row r="517" spans="1:5" ht="12.75">
      <c r="A517" s="35" t="s">
        <v>57</v>
      </c>
      <c r="E517" s="40" t="s">
        <v>5</v>
      </c>
    </row>
    <row r="518" spans="1:5" ht="12.75">
      <c r="A518" t="s">
        <v>59</v>
      </c>
      <c r="E518" s="39" t="s">
        <v>5</v>
      </c>
    </row>
    <row r="519" spans="1:16" ht="12.75">
      <c r="A519" t="s">
        <v>50</v>
      </c>
      <c s="34" t="s">
        <v>609</v>
      </c>
      <c s="34" t="s">
        <v>4792</v>
      </c>
      <c s="35" t="s">
        <v>5</v>
      </c>
      <c s="6" t="s">
        <v>4793</v>
      </c>
      <c s="36" t="s">
        <v>99</v>
      </c>
      <c s="37">
        <v>1</v>
      </c>
      <c s="36">
        <v>0</v>
      </c>
      <c s="36">
        <f>ROUND(G519*H519,6)</f>
      </c>
      <c r="L519" s="38">
        <v>0</v>
      </c>
      <c s="32">
        <f>ROUND(ROUND(L519,2)*ROUND(G519,3),2)</f>
      </c>
      <c s="36" t="s">
        <v>55</v>
      </c>
      <c>
        <f>(M519*21)/100</f>
      </c>
      <c t="s">
        <v>28</v>
      </c>
    </row>
    <row r="520" spans="1:5" ht="12.75">
      <c r="A520" s="35" t="s">
        <v>56</v>
      </c>
      <c r="E520" s="39" t="s">
        <v>4793</v>
      </c>
    </row>
    <row r="521" spans="1:5" ht="12.75">
      <c r="A521" s="35" t="s">
        <v>57</v>
      </c>
      <c r="E521" s="40" t="s">
        <v>5</v>
      </c>
    </row>
    <row r="522" spans="1:5" ht="12.75">
      <c r="A522" t="s">
        <v>59</v>
      </c>
      <c r="E522" s="39" t="s">
        <v>5</v>
      </c>
    </row>
    <row r="523" spans="1:16" ht="12.75">
      <c r="A523" t="s">
        <v>50</v>
      </c>
      <c s="34" t="s">
        <v>613</v>
      </c>
      <c s="34" t="s">
        <v>4794</v>
      </c>
      <c s="35" t="s">
        <v>5</v>
      </c>
      <c s="6" t="s">
        <v>4795</v>
      </c>
      <c s="36" t="s">
        <v>99</v>
      </c>
      <c s="37">
        <v>1</v>
      </c>
      <c s="36">
        <v>0</v>
      </c>
      <c s="36">
        <f>ROUND(G523*H523,6)</f>
      </c>
      <c r="L523" s="38">
        <v>0</v>
      </c>
      <c s="32">
        <f>ROUND(ROUND(L523,2)*ROUND(G523,3),2)</f>
      </c>
      <c s="36" t="s">
        <v>55</v>
      </c>
      <c>
        <f>(M523*21)/100</f>
      </c>
      <c t="s">
        <v>28</v>
      </c>
    </row>
    <row r="524" spans="1:5" ht="12.75">
      <c r="A524" s="35" t="s">
        <v>56</v>
      </c>
      <c r="E524" s="39" t="s">
        <v>4795</v>
      </c>
    </row>
    <row r="525" spans="1:5" ht="12.75">
      <c r="A525" s="35" t="s">
        <v>57</v>
      </c>
      <c r="E525" s="40" t="s">
        <v>5</v>
      </c>
    </row>
    <row r="526" spans="1:5" ht="12.75">
      <c r="A526" t="s">
        <v>59</v>
      </c>
      <c r="E526" s="39" t="s">
        <v>5</v>
      </c>
    </row>
    <row r="527" spans="1:16" ht="12.75">
      <c r="A527" t="s">
        <v>50</v>
      </c>
      <c s="34" t="s">
        <v>616</v>
      </c>
      <c s="34" t="s">
        <v>4796</v>
      </c>
      <c s="35" t="s">
        <v>5</v>
      </c>
      <c s="6" t="s">
        <v>4797</v>
      </c>
      <c s="36" t="s">
        <v>99</v>
      </c>
      <c s="37">
        <v>1</v>
      </c>
      <c s="36">
        <v>0</v>
      </c>
      <c s="36">
        <f>ROUND(G527*H527,6)</f>
      </c>
      <c r="L527" s="38">
        <v>0</v>
      </c>
      <c s="32">
        <f>ROUND(ROUND(L527,2)*ROUND(G527,3),2)</f>
      </c>
      <c s="36" t="s">
        <v>55</v>
      </c>
      <c>
        <f>(M527*21)/100</f>
      </c>
      <c t="s">
        <v>28</v>
      </c>
    </row>
    <row r="528" spans="1:5" ht="12.75">
      <c r="A528" s="35" t="s">
        <v>56</v>
      </c>
      <c r="E528" s="39" t="s">
        <v>4797</v>
      </c>
    </row>
    <row r="529" spans="1:5" ht="12.75">
      <c r="A529" s="35" t="s">
        <v>57</v>
      </c>
      <c r="E529" s="40" t="s">
        <v>5</v>
      </c>
    </row>
    <row r="530" spans="1:5" ht="12.75">
      <c r="A530" t="s">
        <v>59</v>
      </c>
      <c r="E530" s="39" t="s">
        <v>5</v>
      </c>
    </row>
    <row r="531" spans="1:16" ht="12.75">
      <c r="A531" t="s">
        <v>50</v>
      </c>
      <c s="34" t="s">
        <v>622</v>
      </c>
      <c s="34" t="s">
        <v>4798</v>
      </c>
      <c s="35" t="s">
        <v>5</v>
      </c>
      <c s="6" t="s">
        <v>4799</v>
      </c>
      <c s="36" t="s">
        <v>99</v>
      </c>
      <c s="37">
        <v>1</v>
      </c>
      <c s="36">
        <v>0</v>
      </c>
      <c s="36">
        <f>ROUND(G531*H531,6)</f>
      </c>
      <c r="L531" s="38">
        <v>0</v>
      </c>
      <c s="32">
        <f>ROUND(ROUND(L531,2)*ROUND(G531,3),2)</f>
      </c>
      <c s="36" t="s">
        <v>55</v>
      </c>
      <c>
        <f>(M531*21)/100</f>
      </c>
      <c t="s">
        <v>28</v>
      </c>
    </row>
    <row r="532" spans="1:5" ht="12.75">
      <c r="A532" s="35" t="s">
        <v>56</v>
      </c>
      <c r="E532" s="39" t="s">
        <v>4799</v>
      </c>
    </row>
    <row r="533" spans="1:5" ht="12.75">
      <c r="A533" s="35" t="s">
        <v>57</v>
      </c>
      <c r="E533" s="40" t="s">
        <v>5</v>
      </c>
    </row>
    <row r="534" spans="1:5" ht="12.75">
      <c r="A534" t="s">
        <v>59</v>
      </c>
      <c r="E534" s="39" t="s">
        <v>5</v>
      </c>
    </row>
    <row r="535" spans="1:16" ht="12.75">
      <c r="A535" t="s">
        <v>50</v>
      </c>
      <c s="34" t="s">
        <v>1035</v>
      </c>
      <c s="34" t="s">
        <v>4800</v>
      </c>
      <c s="35" t="s">
        <v>5</v>
      </c>
      <c s="6" t="s">
        <v>4801</v>
      </c>
      <c s="36" t="s">
        <v>99</v>
      </c>
      <c s="37">
        <v>1</v>
      </c>
      <c s="36">
        <v>0</v>
      </c>
      <c s="36">
        <f>ROUND(G535*H535,6)</f>
      </c>
      <c r="L535" s="38">
        <v>0</v>
      </c>
      <c s="32">
        <f>ROUND(ROUND(L535,2)*ROUND(G535,3),2)</f>
      </c>
      <c s="36" t="s">
        <v>55</v>
      </c>
      <c>
        <f>(M535*21)/100</f>
      </c>
      <c t="s">
        <v>28</v>
      </c>
    </row>
    <row r="536" spans="1:5" ht="12.75">
      <c r="A536" s="35" t="s">
        <v>56</v>
      </c>
      <c r="E536" s="39" t="s">
        <v>4801</v>
      </c>
    </row>
    <row r="537" spans="1:5" ht="12.75">
      <c r="A537" s="35" t="s">
        <v>57</v>
      </c>
      <c r="E537" s="40" t="s">
        <v>5</v>
      </c>
    </row>
    <row r="538" spans="1:5" ht="12.75">
      <c r="A538" t="s">
        <v>59</v>
      </c>
      <c r="E538" s="39" t="s">
        <v>5</v>
      </c>
    </row>
    <row r="539" spans="1:16" ht="12.75">
      <c r="A539" t="s">
        <v>50</v>
      </c>
      <c s="34" t="s">
        <v>1039</v>
      </c>
      <c s="34" t="s">
        <v>4802</v>
      </c>
      <c s="35" t="s">
        <v>5</v>
      </c>
      <c s="6" t="s">
        <v>4803</v>
      </c>
      <c s="36" t="s">
        <v>99</v>
      </c>
      <c s="37">
        <v>1</v>
      </c>
      <c s="36">
        <v>0</v>
      </c>
      <c s="36">
        <f>ROUND(G539*H539,6)</f>
      </c>
      <c r="L539" s="38">
        <v>0</v>
      </c>
      <c s="32">
        <f>ROUND(ROUND(L539,2)*ROUND(G539,3),2)</f>
      </c>
      <c s="36" t="s">
        <v>55</v>
      </c>
      <c>
        <f>(M539*21)/100</f>
      </c>
      <c t="s">
        <v>28</v>
      </c>
    </row>
    <row r="540" spans="1:5" ht="12.75">
      <c r="A540" s="35" t="s">
        <v>56</v>
      </c>
      <c r="E540" s="39" t="s">
        <v>4803</v>
      </c>
    </row>
    <row r="541" spans="1:5" ht="12.75">
      <c r="A541" s="35" t="s">
        <v>57</v>
      </c>
      <c r="E541" s="40" t="s">
        <v>5</v>
      </c>
    </row>
    <row r="542" spans="1:5" ht="12.75">
      <c r="A542" t="s">
        <v>59</v>
      </c>
      <c r="E542" s="39" t="s">
        <v>5</v>
      </c>
    </row>
    <row r="543" spans="1:16" ht="12.75">
      <c r="A543" t="s">
        <v>50</v>
      </c>
      <c s="34" t="s">
        <v>1043</v>
      </c>
      <c s="34" t="s">
        <v>4804</v>
      </c>
      <c s="35" t="s">
        <v>5</v>
      </c>
      <c s="6" t="s">
        <v>4805</v>
      </c>
      <c s="36" t="s">
        <v>99</v>
      </c>
      <c s="37">
        <v>1</v>
      </c>
      <c s="36">
        <v>0</v>
      </c>
      <c s="36">
        <f>ROUND(G543*H543,6)</f>
      </c>
      <c r="L543" s="38">
        <v>0</v>
      </c>
      <c s="32">
        <f>ROUND(ROUND(L543,2)*ROUND(G543,3),2)</f>
      </c>
      <c s="36" t="s">
        <v>55</v>
      </c>
      <c>
        <f>(M543*21)/100</f>
      </c>
      <c t="s">
        <v>28</v>
      </c>
    </row>
    <row r="544" spans="1:5" ht="12.75">
      <c r="A544" s="35" t="s">
        <v>56</v>
      </c>
      <c r="E544" s="39" t="s">
        <v>4805</v>
      </c>
    </row>
    <row r="545" spans="1:5" ht="12.75">
      <c r="A545" s="35" t="s">
        <v>57</v>
      </c>
      <c r="E545" s="40" t="s">
        <v>5</v>
      </c>
    </row>
    <row r="546" spans="1:5" ht="12.75">
      <c r="A546" t="s">
        <v>59</v>
      </c>
      <c r="E546" s="39" t="s">
        <v>5</v>
      </c>
    </row>
    <row r="547" spans="1:16" ht="12.75">
      <c r="A547" t="s">
        <v>50</v>
      </c>
      <c s="34" t="s">
        <v>1046</v>
      </c>
      <c s="34" t="s">
        <v>4794</v>
      </c>
      <c s="35" t="s">
        <v>96</v>
      </c>
      <c s="6" t="s">
        <v>4806</v>
      </c>
      <c s="36" t="s">
        <v>99</v>
      </c>
      <c s="37">
        <v>1</v>
      </c>
      <c s="36">
        <v>0</v>
      </c>
      <c s="36">
        <f>ROUND(G547*H547,6)</f>
      </c>
      <c r="L547" s="38">
        <v>0</v>
      </c>
      <c s="32">
        <f>ROUND(ROUND(L547,2)*ROUND(G547,3),2)</f>
      </c>
      <c s="36" t="s">
        <v>55</v>
      </c>
      <c>
        <f>(M547*21)/100</f>
      </c>
      <c t="s">
        <v>28</v>
      </c>
    </row>
    <row r="548" spans="1:5" ht="12.75">
      <c r="A548" s="35" t="s">
        <v>56</v>
      </c>
      <c r="E548" s="39" t="s">
        <v>4806</v>
      </c>
    </row>
    <row r="549" spans="1:5" ht="12.75">
      <c r="A549" s="35" t="s">
        <v>57</v>
      </c>
      <c r="E549" s="40" t="s">
        <v>5</v>
      </c>
    </row>
    <row r="550" spans="1:5" ht="12.75">
      <c r="A550" t="s">
        <v>59</v>
      </c>
      <c r="E550" s="39" t="s">
        <v>5</v>
      </c>
    </row>
    <row r="551" spans="1:16" ht="12.75">
      <c r="A551" t="s">
        <v>50</v>
      </c>
      <c s="34" t="s">
        <v>1050</v>
      </c>
      <c s="34" t="s">
        <v>4807</v>
      </c>
      <c s="35" t="s">
        <v>5</v>
      </c>
      <c s="6" t="s">
        <v>4808</v>
      </c>
      <c s="36" t="s">
        <v>99</v>
      </c>
      <c s="37">
        <v>1</v>
      </c>
      <c s="36">
        <v>0</v>
      </c>
      <c s="36">
        <f>ROUND(G551*H551,6)</f>
      </c>
      <c r="L551" s="38">
        <v>0</v>
      </c>
      <c s="32">
        <f>ROUND(ROUND(L551,2)*ROUND(G551,3),2)</f>
      </c>
      <c s="36" t="s">
        <v>55</v>
      </c>
      <c>
        <f>(M551*21)/100</f>
      </c>
      <c t="s">
        <v>28</v>
      </c>
    </row>
    <row r="552" spans="1:5" ht="12.75">
      <c r="A552" s="35" t="s">
        <v>56</v>
      </c>
      <c r="E552" s="39" t="s">
        <v>4808</v>
      </c>
    </row>
    <row r="553" spans="1:5" ht="12.75">
      <c r="A553" s="35" t="s">
        <v>57</v>
      </c>
      <c r="E553" s="40" t="s">
        <v>5</v>
      </c>
    </row>
    <row r="554" spans="1:5" ht="12.75">
      <c r="A554" t="s">
        <v>59</v>
      </c>
      <c r="E554" s="39" t="s">
        <v>5</v>
      </c>
    </row>
    <row r="555" spans="1:16" ht="12.75">
      <c r="A555" t="s">
        <v>50</v>
      </c>
      <c s="34" t="s">
        <v>1059</v>
      </c>
      <c s="34" t="s">
        <v>4809</v>
      </c>
      <c s="35" t="s">
        <v>5</v>
      </c>
      <c s="6" t="s">
        <v>4810</v>
      </c>
      <c s="36" t="s">
        <v>99</v>
      </c>
      <c s="37">
        <v>1</v>
      </c>
      <c s="36">
        <v>0</v>
      </c>
      <c s="36">
        <f>ROUND(G555*H555,6)</f>
      </c>
      <c r="L555" s="38">
        <v>0</v>
      </c>
      <c s="32">
        <f>ROUND(ROUND(L555,2)*ROUND(G555,3),2)</f>
      </c>
      <c s="36" t="s">
        <v>55</v>
      </c>
      <c>
        <f>(M555*21)/100</f>
      </c>
      <c t="s">
        <v>28</v>
      </c>
    </row>
    <row r="556" spans="1:5" ht="12.75">
      <c r="A556" s="35" t="s">
        <v>56</v>
      </c>
      <c r="E556" s="39" t="s">
        <v>4810</v>
      </c>
    </row>
    <row r="557" spans="1:5" ht="12.75">
      <c r="A557" s="35" t="s">
        <v>57</v>
      </c>
      <c r="E557" s="40" t="s">
        <v>5</v>
      </c>
    </row>
    <row r="558" spans="1:5" ht="12.75">
      <c r="A558" t="s">
        <v>59</v>
      </c>
      <c r="E558" s="39" t="s">
        <v>5</v>
      </c>
    </row>
    <row r="559" spans="1:16" ht="12.75">
      <c r="A559" t="s">
        <v>50</v>
      </c>
      <c s="34" t="s">
        <v>1366</v>
      </c>
      <c s="34" t="s">
        <v>4811</v>
      </c>
      <c s="35" t="s">
        <v>5</v>
      </c>
      <c s="6" t="s">
        <v>4812</v>
      </c>
      <c s="36" t="s">
        <v>99</v>
      </c>
      <c s="37">
        <v>1</v>
      </c>
      <c s="36">
        <v>0</v>
      </c>
      <c s="36">
        <f>ROUND(G559*H559,6)</f>
      </c>
      <c r="L559" s="38">
        <v>0</v>
      </c>
      <c s="32">
        <f>ROUND(ROUND(L559,2)*ROUND(G559,3),2)</f>
      </c>
      <c s="36" t="s">
        <v>55</v>
      </c>
      <c>
        <f>(M559*21)/100</f>
      </c>
      <c t="s">
        <v>28</v>
      </c>
    </row>
    <row r="560" spans="1:5" ht="12.75">
      <c r="A560" s="35" t="s">
        <v>56</v>
      </c>
      <c r="E560" s="39" t="s">
        <v>4812</v>
      </c>
    </row>
    <row r="561" spans="1:5" ht="12.75">
      <c r="A561" s="35" t="s">
        <v>57</v>
      </c>
      <c r="E561" s="40" t="s">
        <v>5</v>
      </c>
    </row>
    <row r="562" spans="1:5" ht="12.75">
      <c r="A562" t="s">
        <v>59</v>
      </c>
      <c r="E562" s="39" t="s">
        <v>5</v>
      </c>
    </row>
    <row r="563" spans="1:16" ht="12.75">
      <c r="A563" t="s">
        <v>50</v>
      </c>
      <c s="34" t="s">
        <v>1371</v>
      </c>
      <c s="34" t="s">
        <v>4813</v>
      </c>
      <c s="35" t="s">
        <v>5</v>
      </c>
      <c s="6" t="s">
        <v>4814</v>
      </c>
      <c s="36" t="s">
        <v>99</v>
      </c>
      <c s="37">
        <v>1</v>
      </c>
      <c s="36">
        <v>0</v>
      </c>
      <c s="36">
        <f>ROUND(G563*H563,6)</f>
      </c>
      <c r="L563" s="38">
        <v>0</v>
      </c>
      <c s="32">
        <f>ROUND(ROUND(L563,2)*ROUND(G563,3),2)</f>
      </c>
      <c s="36" t="s">
        <v>55</v>
      </c>
      <c>
        <f>(M563*21)/100</f>
      </c>
      <c t="s">
        <v>28</v>
      </c>
    </row>
    <row r="564" spans="1:5" ht="12.75">
      <c r="A564" s="35" t="s">
        <v>56</v>
      </c>
      <c r="E564" s="39" t="s">
        <v>4814</v>
      </c>
    </row>
    <row r="565" spans="1:5" ht="12.75">
      <c r="A565" s="35" t="s">
        <v>57</v>
      </c>
      <c r="E565" s="40" t="s">
        <v>5</v>
      </c>
    </row>
    <row r="566" spans="1:5" ht="12.75">
      <c r="A566" t="s">
        <v>59</v>
      </c>
      <c r="E566" s="39" t="s">
        <v>5</v>
      </c>
    </row>
    <row r="567" spans="1:16" ht="12.75">
      <c r="A567" t="s">
        <v>50</v>
      </c>
      <c s="34" t="s">
        <v>1375</v>
      </c>
      <c s="34" t="s">
        <v>4815</v>
      </c>
      <c s="35" t="s">
        <v>5</v>
      </c>
      <c s="6" t="s">
        <v>4816</v>
      </c>
      <c s="36" t="s">
        <v>99</v>
      </c>
      <c s="37">
        <v>1</v>
      </c>
      <c s="36">
        <v>0</v>
      </c>
      <c s="36">
        <f>ROUND(G567*H567,6)</f>
      </c>
      <c r="L567" s="38">
        <v>0</v>
      </c>
      <c s="32">
        <f>ROUND(ROUND(L567,2)*ROUND(G567,3),2)</f>
      </c>
      <c s="36" t="s">
        <v>55</v>
      </c>
      <c>
        <f>(M567*21)/100</f>
      </c>
      <c t="s">
        <v>28</v>
      </c>
    </row>
    <row r="568" spans="1:5" ht="12.75">
      <c r="A568" s="35" t="s">
        <v>56</v>
      </c>
      <c r="E568" s="39" t="s">
        <v>4816</v>
      </c>
    </row>
    <row r="569" spans="1:5" ht="12.75">
      <c r="A569" s="35" t="s">
        <v>57</v>
      </c>
      <c r="E569" s="40" t="s">
        <v>5</v>
      </c>
    </row>
    <row r="570" spans="1:5" ht="12.75">
      <c r="A570" t="s">
        <v>59</v>
      </c>
      <c r="E570" s="39" t="s">
        <v>5</v>
      </c>
    </row>
    <row r="571" spans="1:16" ht="12.75">
      <c r="A571" t="s">
        <v>50</v>
      </c>
      <c s="34" t="s">
        <v>1378</v>
      </c>
      <c s="34" t="s">
        <v>4817</v>
      </c>
      <c s="35" t="s">
        <v>5</v>
      </c>
      <c s="6" t="s">
        <v>4818</v>
      </c>
      <c s="36" t="s">
        <v>99</v>
      </c>
      <c s="37">
        <v>1</v>
      </c>
      <c s="36">
        <v>0</v>
      </c>
      <c s="36">
        <f>ROUND(G571*H571,6)</f>
      </c>
      <c r="L571" s="38">
        <v>0</v>
      </c>
      <c s="32">
        <f>ROUND(ROUND(L571,2)*ROUND(G571,3),2)</f>
      </c>
      <c s="36" t="s">
        <v>55</v>
      </c>
      <c>
        <f>(M571*21)/100</f>
      </c>
      <c t="s">
        <v>28</v>
      </c>
    </row>
    <row r="572" spans="1:5" ht="12.75">
      <c r="A572" s="35" t="s">
        <v>56</v>
      </c>
      <c r="E572" s="39" t="s">
        <v>4818</v>
      </c>
    </row>
    <row r="573" spans="1:5" ht="12.75">
      <c r="A573" s="35" t="s">
        <v>57</v>
      </c>
      <c r="E573" s="40" t="s">
        <v>5</v>
      </c>
    </row>
    <row r="574" spans="1:5" ht="12.75">
      <c r="A574" t="s">
        <v>59</v>
      </c>
      <c r="E574" s="39" t="s">
        <v>5</v>
      </c>
    </row>
    <row r="575" spans="1:16" ht="12.75">
      <c r="A575" t="s">
        <v>50</v>
      </c>
      <c s="34" t="s">
        <v>1381</v>
      </c>
      <c s="34" t="s">
        <v>4819</v>
      </c>
      <c s="35" t="s">
        <v>5</v>
      </c>
      <c s="6" t="s">
        <v>4820</v>
      </c>
      <c s="36" t="s">
        <v>99</v>
      </c>
      <c s="37">
        <v>1</v>
      </c>
      <c s="36">
        <v>0</v>
      </c>
      <c s="36">
        <f>ROUND(G575*H575,6)</f>
      </c>
      <c r="L575" s="38">
        <v>0</v>
      </c>
      <c s="32">
        <f>ROUND(ROUND(L575,2)*ROUND(G575,3),2)</f>
      </c>
      <c s="36" t="s">
        <v>55</v>
      </c>
      <c>
        <f>(M575*21)/100</f>
      </c>
      <c t="s">
        <v>28</v>
      </c>
    </row>
    <row r="576" spans="1:5" ht="12.75">
      <c r="A576" s="35" t="s">
        <v>56</v>
      </c>
      <c r="E576" s="39" t="s">
        <v>4820</v>
      </c>
    </row>
    <row r="577" spans="1:5" ht="12.75">
      <c r="A577" s="35" t="s">
        <v>57</v>
      </c>
      <c r="E577" s="40" t="s">
        <v>5</v>
      </c>
    </row>
    <row r="578" spans="1:5" ht="12.75">
      <c r="A578" t="s">
        <v>59</v>
      </c>
      <c r="E578" s="39" t="s">
        <v>5</v>
      </c>
    </row>
    <row r="579" spans="1:16" ht="12.75">
      <c r="A579" t="s">
        <v>50</v>
      </c>
      <c s="34" t="s">
        <v>1387</v>
      </c>
      <c s="34" t="s">
        <v>4821</v>
      </c>
      <c s="35" t="s">
        <v>5</v>
      </c>
      <c s="6" t="s">
        <v>4822</v>
      </c>
      <c s="36" t="s">
        <v>99</v>
      </c>
      <c s="37">
        <v>1</v>
      </c>
      <c s="36">
        <v>0</v>
      </c>
      <c s="36">
        <f>ROUND(G579*H579,6)</f>
      </c>
      <c r="L579" s="38">
        <v>0</v>
      </c>
      <c s="32">
        <f>ROUND(ROUND(L579,2)*ROUND(G579,3),2)</f>
      </c>
      <c s="36" t="s">
        <v>55</v>
      </c>
      <c>
        <f>(M579*21)/100</f>
      </c>
      <c t="s">
        <v>28</v>
      </c>
    </row>
    <row r="580" spans="1:5" ht="12.75">
      <c r="A580" s="35" t="s">
        <v>56</v>
      </c>
      <c r="E580" s="39" t="s">
        <v>4822</v>
      </c>
    </row>
    <row r="581" spans="1:5" ht="12.75">
      <c r="A581" s="35" t="s">
        <v>57</v>
      </c>
      <c r="E581" s="40" t="s">
        <v>5</v>
      </c>
    </row>
    <row r="582" spans="1:5" ht="12.75">
      <c r="A582" t="s">
        <v>59</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25.5">
      <c r="A8" t="s">
        <v>45</v>
      </c>
      <c r="C8" s="28" t="s">
        <v>4825</v>
      </c>
      <c r="E8" s="30" t="s">
        <v>4824</v>
      </c>
      <c r="J8" s="29">
        <f>0+J9</f>
      </c>
      <c s="29">
        <f>0+K9</f>
      </c>
      <c s="29">
        <f>0+L9</f>
      </c>
      <c s="29">
        <f>0+M9</f>
      </c>
    </row>
    <row r="9" spans="1:13" ht="12.75">
      <c r="A9" t="s">
        <v>47</v>
      </c>
      <c r="C9" s="31" t="s">
        <v>4826</v>
      </c>
      <c r="E9" s="33" t="s">
        <v>4827</v>
      </c>
      <c r="J9" s="32">
        <f>0</f>
      </c>
      <c s="32">
        <f>0</f>
      </c>
      <c s="32">
        <f>0+L10+L14</f>
      </c>
      <c s="32">
        <f>0+M10+M14</f>
      </c>
    </row>
    <row r="10" spans="1:16" ht="12.75">
      <c r="A10" t="s">
        <v>50</v>
      </c>
      <c s="34" t="s">
        <v>96</v>
      </c>
      <c s="34" t="s">
        <v>4828</v>
      </c>
      <c s="35" t="s">
        <v>5</v>
      </c>
      <c s="6" t="s">
        <v>4829</v>
      </c>
      <c s="36" t="s">
        <v>162</v>
      </c>
      <c s="37">
        <v>1</v>
      </c>
      <c s="36">
        <v>0</v>
      </c>
      <c s="36">
        <f>ROUND(G10*H10,6)</f>
      </c>
      <c r="L10" s="38">
        <v>0</v>
      </c>
      <c s="32">
        <f>ROUND(ROUND(L10,2)*ROUND(G10,3),2)</f>
      </c>
      <c s="36" t="s">
        <v>55</v>
      </c>
      <c>
        <f>(M10*21)/100</f>
      </c>
      <c t="s">
        <v>28</v>
      </c>
    </row>
    <row r="11" spans="1:5" ht="12.75">
      <c r="A11" s="35" t="s">
        <v>56</v>
      </c>
      <c r="E11" s="39" t="s">
        <v>4829</v>
      </c>
    </row>
    <row r="12" spans="1:5" ht="25.5">
      <c r="A12" s="35" t="s">
        <v>57</v>
      </c>
      <c r="E12" s="40" t="s">
        <v>4830</v>
      </c>
    </row>
    <row r="13" spans="1:5" ht="140.25">
      <c r="A13" t="s">
        <v>59</v>
      </c>
      <c r="E13" s="39" t="s">
        <v>4831</v>
      </c>
    </row>
    <row r="14" spans="1:16" ht="25.5">
      <c r="A14" t="s">
        <v>50</v>
      </c>
      <c s="34" t="s">
        <v>28</v>
      </c>
      <c s="34" t="s">
        <v>4832</v>
      </c>
      <c s="35" t="s">
        <v>5</v>
      </c>
      <c s="6" t="s">
        <v>4833</v>
      </c>
      <c s="36" t="s">
        <v>126</v>
      </c>
      <c s="37">
        <v>48.2</v>
      </c>
      <c s="36">
        <v>0</v>
      </c>
      <c s="36">
        <f>ROUND(G14*H14,6)</f>
      </c>
      <c r="L14" s="38">
        <v>0</v>
      </c>
      <c s="32">
        <f>ROUND(ROUND(L14,2)*ROUND(G14,3),2)</f>
      </c>
      <c s="36" t="s">
        <v>55</v>
      </c>
      <c>
        <f>(M14*21)/100</f>
      </c>
      <c t="s">
        <v>28</v>
      </c>
    </row>
    <row r="15" spans="1:5" ht="25.5">
      <c r="A15" s="35" t="s">
        <v>56</v>
      </c>
      <c r="E15" s="39" t="s">
        <v>4833</v>
      </c>
    </row>
    <row r="16" spans="1:5" ht="25.5">
      <c r="A16" s="35" t="s">
        <v>57</v>
      </c>
      <c r="E16" s="40" t="s">
        <v>4834</v>
      </c>
    </row>
    <row r="17" spans="1:5" ht="38.25">
      <c r="A17" t="s">
        <v>59</v>
      </c>
      <c r="E17" s="39" t="s">
        <v>4835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4838</v>
      </c>
      <c r="E8" s="30" t="s">
        <v>4837</v>
      </c>
      <c r="J8" s="29">
        <f>0+J9+J14+J67+J128</f>
      </c>
      <c s="29">
        <f>0+K9+K14+K67+K128</f>
      </c>
      <c s="29">
        <f>0+L9+L14+L67+L128</f>
      </c>
      <c s="29">
        <f>0+M9+M14+M67+M128</f>
      </c>
    </row>
    <row r="9" spans="1:13" ht="12.75">
      <c r="A9" t="s">
        <v>47</v>
      </c>
      <c r="C9" s="31" t="s">
        <v>409</v>
      </c>
      <c r="E9" s="33" t="s">
        <v>410</v>
      </c>
      <c r="J9" s="32">
        <f>0</f>
      </c>
      <c s="32">
        <f>0</f>
      </c>
      <c s="32">
        <f>0+L10</f>
      </c>
      <c s="32">
        <f>0+M10</f>
      </c>
    </row>
    <row r="10" spans="1:16" ht="25.5">
      <c r="A10" t="s">
        <v>50</v>
      </c>
      <c s="34" t="s">
        <v>526</v>
      </c>
      <c s="34" t="s">
        <v>4839</v>
      </c>
      <c s="35" t="s">
        <v>5</v>
      </c>
      <c s="6" t="s">
        <v>4840</v>
      </c>
      <c s="36" t="s">
        <v>275</v>
      </c>
      <c s="37">
        <v>1</v>
      </c>
      <c s="36">
        <v>0</v>
      </c>
      <c s="36">
        <f>ROUND(G10*H10,6)</f>
      </c>
      <c r="L10" s="38">
        <v>0</v>
      </c>
      <c s="32">
        <f>ROUND(ROUND(L10,2)*ROUND(G10,3),2)</f>
      </c>
      <c s="36" t="s">
        <v>55</v>
      </c>
      <c>
        <f>(M10*21)/100</f>
      </c>
      <c t="s">
        <v>28</v>
      </c>
    </row>
    <row r="11" spans="1:5" ht="25.5">
      <c r="A11" s="35" t="s">
        <v>56</v>
      </c>
      <c r="E11" s="39" t="s">
        <v>4840</v>
      </c>
    </row>
    <row r="12" spans="1:5" ht="12.75">
      <c r="A12" s="35" t="s">
        <v>57</v>
      </c>
      <c r="E12" s="40" t="s">
        <v>5</v>
      </c>
    </row>
    <row r="13" spans="1:5" ht="153">
      <c r="A13" t="s">
        <v>59</v>
      </c>
      <c r="E13" s="39" t="s">
        <v>413</v>
      </c>
    </row>
    <row r="14" spans="1:13" ht="12.75">
      <c r="A14" t="s">
        <v>47</v>
      </c>
      <c r="C14" s="31" t="s">
        <v>414</v>
      </c>
      <c r="E14" s="33" t="s">
        <v>415</v>
      </c>
      <c r="J14" s="32">
        <f>0</f>
      </c>
      <c s="32">
        <f>0</f>
      </c>
      <c s="32">
        <f>0+L15+L19+L23+L27+L31+L35+L39+L43+L47+L51+L55+L59+L63</f>
      </c>
      <c s="32">
        <f>0+M15+M19+M23+M27+M31+M35+M39+M43+M47+M51+M55+M59+M63</f>
      </c>
    </row>
    <row r="15" spans="1:16" ht="25.5">
      <c r="A15" t="s">
        <v>50</v>
      </c>
      <c s="34" t="s">
        <v>96</v>
      </c>
      <c s="34" t="s">
        <v>419</v>
      </c>
      <c s="35" t="s">
        <v>5</v>
      </c>
      <c s="6" t="s">
        <v>420</v>
      </c>
      <c s="36" t="s">
        <v>116</v>
      </c>
      <c s="37">
        <v>200.992</v>
      </c>
      <c s="36">
        <v>0</v>
      </c>
      <c s="36">
        <f>ROUND(G15*H15,6)</f>
      </c>
      <c r="L15" s="38">
        <v>0</v>
      </c>
      <c s="32">
        <f>ROUND(ROUND(L15,2)*ROUND(G15,3),2)</f>
      </c>
      <c s="36" t="s">
        <v>307</v>
      </c>
      <c>
        <f>(M15*21)/100</f>
      </c>
      <c t="s">
        <v>28</v>
      </c>
    </row>
    <row r="16" spans="1:5" ht="25.5">
      <c r="A16" s="35" t="s">
        <v>56</v>
      </c>
      <c r="E16" s="39" t="s">
        <v>420</v>
      </c>
    </row>
    <row r="17" spans="1:5" ht="127.5">
      <c r="A17" s="35" t="s">
        <v>57</v>
      </c>
      <c r="E17" s="40" t="s">
        <v>4841</v>
      </c>
    </row>
    <row r="18" spans="1:5" ht="25.5">
      <c r="A18" t="s">
        <v>59</v>
      </c>
      <c r="E18" s="39" t="s">
        <v>4842</v>
      </c>
    </row>
    <row r="19" spans="1:16" ht="25.5">
      <c r="A19" t="s">
        <v>50</v>
      </c>
      <c s="34" t="s">
        <v>28</v>
      </c>
      <c s="34" t="s">
        <v>305</v>
      </c>
      <c s="35" t="s">
        <v>5</v>
      </c>
      <c s="6" t="s">
        <v>306</v>
      </c>
      <c s="36" t="s">
        <v>116</v>
      </c>
      <c s="37">
        <v>6.672</v>
      </c>
      <c s="36">
        <v>0</v>
      </c>
      <c s="36">
        <f>ROUND(G19*H19,6)</f>
      </c>
      <c r="L19" s="38">
        <v>0</v>
      </c>
      <c s="32">
        <f>ROUND(ROUND(L19,2)*ROUND(G19,3),2)</f>
      </c>
      <c s="36" t="s">
        <v>307</v>
      </c>
      <c>
        <f>(M19*21)/100</f>
      </c>
      <c t="s">
        <v>28</v>
      </c>
    </row>
    <row r="20" spans="1:5" ht="25.5">
      <c r="A20" s="35" t="s">
        <v>56</v>
      </c>
      <c r="E20" s="39" t="s">
        <v>306</v>
      </c>
    </row>
    <row r="21" spans="1:5" ht="76.5">
      <c r="A21" s="35" t="s">
        <v>57</v>
      </c>
      <c r="E21" s="40" t="s">
        <v>4843</v>
      </c>
    </row>
    <row r="22" spans="1:5" ht="51">
      <c r="A22" t="s">
        <v>59</v>
      </c>
      <c r="E22" s="39" t="s">
        <v>4844</v>
      </c>
    </row>
    <row r="23" spans="1:16" ht="25.5">
      <c r="A23" t="s">
        <v>50</v>
      </c>
      <c s="34" t="s">
        <v>26</v>
      </c>
      <c s="34" t="s">
        <v>327</v>
      </c>
      <c s="35" t="s">
        <v>5</v>
      </c>
      <c s="6" t="s">
        <v>328</v>
      </c>
      <c s="36" t="s">
        <v>116</v>
      </c>
      <c s="37">
        <v>3.305</v>
      </c>
      <c s="36">
        <v>0</v>
      </c>
      <c s="36">
        <f>ROUND(G23*H23,6)</f>
      </c>
      <c r="L23" s="38">
        <v>0</v>
      </c>
      <c s="32">
        <f>ROUND(ROUND(L23,2)*ROUND(G23,3),2)</f>
      </c>
      <c s="36" t="s">
        <v>307</v>
      </c>
      <c>
        <f>(M23*21)/100</f>
      </c>
      <c t="s">
        <v>28</v>
      </c>
    </row>
    <row r="24" spans="1:5" ht="25.5">
      <c r="A24" s="35" t="s">
        <v>56</v>
      </c>
      <c r="E24" s="39" t="s">
        <v>328</v>
      </c>
    </row>
    <row r="25" spans="1:5" ht="25.5">
      <c r="A25" s="35" t="s">
        <v>57</v>
      </c>
      <c r="E25" s="40" t="s">
        <v>4845</v>
      </c>
    </row>
    <row r="26" spans="1:5" ht="25.5">
      <c r="A26" t="s">
        <v>59</v>
      </c>
      <c r="E26" s="39" t="s">
        <v>4846</v>
      </c>
    </row>
    <row r="27" spans="1:16" ht="38.25">
      <c r="A27" t="s">
        <v>50</v>
      </c>
      <c s="34" t="s">
        <v>66</v>
      </c>
      <c s="34" t="s">
        <v>4847</v>
      </c>
      <c s="35" t="s">
        <v>5</v>
      </c>
      <c s="6" t="s">
        <v>432</v>
      </c>
      <c s="36" t="s">
        <v>116</v>
      </c>
      <c s="37">
        <v>210.969</v>
      </c>
      <c s="36">
        <v>0</v>
      </c>
      <c s="36">
        <f>ROUND(G27*H27,6)</f>
      </c>
      <c r="L27" s="38">
        <v>0</v>
      </c>
      <c s="32">
        <f>ROUND(ROUND(L27,2)*ROUND(G27,3),2)</f>
      </c>
      <c s="36" t="s">
        <v>307</v>
      </c>
      <c>
        <f>(M27*21)/100</f>
      </c>
      <c t="s">
        <v>28</v>
      </c>
    </row>
    <row r="28" spans="1:5" ht="38.25">
      <c r="A28" s="35" t="s">
        <v>56</v>
      </c>
      <c r="E28" s="39" t="s">
        <v>4848</v>
      </c>
    </row>
    <row r="29" spans="1:5" ht="76.5">
      <c r="A29" s="35" t="s">
        <v>57</v>
      </c>
      <c r="E29" s="40" t="s">
        <v>4849</v>
      </c>
    </row>
    <row r="30" spans="1:5" ht="63.75">
      <c r="A30" t="s">
        <v>59</v>
      </c>
      <c r="E30" s="39" t="s">
        <v>435</v>
      </c>
    </row>
    <row r="31" spans="1:16" ht="25.5">
      <c r="A31" t="s">
        <v>50</v>
      </c>
      <c s="34" t="s">
        <v>72</v>
      </c>
      <c s="34" t="s">
        <v>447</v>
      </c>
      <c s="35" t="s">
        <v>5</v>
      </c>
      <c s="6" t="s">
        <v>448</v>
      </c>
      <c s="36" t="s">
        <v>126</v>
      </c>
      <c s="37">
        <v>348.382</v>
      </c>
      <c s="36">
        <v>0</v>
      </c>
      <c s="36">
        <f>ROUND(G31*H31,6)</f>
      </c>
      <c r="L31" s="38">
        <v>0</v>
      </c>
      <c s="32">
        <f>ROUND(ROUND(L31,2)*ROUND(G31,3),2)</f>
      </c>
      <c s="36" t="s">
        <v>307</v>
      </c>
      <c>
        <f>(M31*21)/100</f>
      </c>
      <c t="s">
        <v>28</v>
      </c>
    </row>
    <row r="32" spans="1:5" ht="25.5">
      <c r="A32" s="35" t="s">
        <v>56</v>
      </c>
      <c r="E32" s="39" t="s">
        <v>448</v>
      </c>
    </row>
    <row r="33" spans="1:5" ht="140.25">
      <c r="A33" s="35" t="s">
        <v>57</v>
      </c>
      <c r="E33" s="40" t="s">
        <v>4850</v>
      </c>
    </row>
    <row r="34" spans="1:5" ht="127.5">
      <c r="A34" t="s">
        <v>59</v>
      </c>
      <c r="E34" s="39" t="s">
        <v>450</v>
      </c>
    </row>
    <row r="35" spans="1:16" ht="25.5">
      <c r="A35" t="s">
        <v>50</v>
      </c>
      <c s="34" t="s">
        <v>27</v>
      </c>
      <c s="34" t="s">
        <v>457</v>
      </c>
      <c s="35" t="s">
        <v>5</v>
      </c>
      <c s="6" t="s">
        <v>458</v>
      </c>
      <c s="36" t="s">
        <v>147</v>
      </c>
      <c s="37">
        <v>21.6</v>
      </c>
      <c s="36">
        <v>0.013837</v>
      </c>
      <c s="36">
        <f>ROUND(G35*H35,6)</f>
      </c>
      <c r="L35" s="38">
        <v>0</v>
      </c>
      <c s="32">
        <f>ROUND(ROUND(L35,2)*ROUND(G35,3),2)</f>
      </c>
      <c s="36" t="s">
        <v>307</v>
      </c>
      <c>
        <f>(M35*21)/100</f>
      </c>
      <c t="s">
        <v>28</v>
      </c>
    </row>
    <row r="36" spans="1:5" ht="25.5">
      <c r="A36" s="35" t="s">
        <v>56</v>
      </c>
      <c r="E36" s="39" t="s">
        <v>458</v>
      </c>
    </row>
    <row r="37" spans="1:5" ht="12.75">
      <c r="A37" s="35" t="s">
        <v>57</v>
      </c>
      <c r="E37" s="40" t="s">
        <v>4851</v>
      </c>
    </row>
    <row r="38" spans="1:5" ht="153">
      <c r="A38" t="s">
        <v>59</v>
      </c>
      <c r="E38" s="39" t="s">
        <v>460</v>
      </c>
    </row>
    <row r="39" spans="1:16" ht="25.5">
      <c r="A39" t="s">
        <v>50</v>
      </c>
      <c s="34" t="s">
        <v>81</v>
      </c>
      <c s="34" t="s">
        <v>461</v>
      </c>
      <c s="35" t="s">
        <v>5</v>
      </c>
      <c s="6" t="s">
        <v>462</v>
      </c>
      <c s="36" t="s">
        <v>147</v>
      </c>
      <c s="37">
        <v>21.6</v>
      </c>
      <c s="36">
        <v>0</v>
      </c>
      <c s="36">
        <f>ROUND(G39*H39,6)</f>
      </c>
      <c r="L39" s="38">
        <v>0</v>
      </c>
      <c s="32">
        <f>ROUND(ROUND(L39,2)*ROUND(G39,3),2)</f>
      </c>
      <c s="36" t="s">
        <v>307</v>
      </c>
      <c>
        <f>(M39*21)/100</f>
      </c>
      <c t="s">
        <v>28</v>
      </c>
    </row>
    <row r="40" spans="1:5" ht="25.5">
      <c r="A40" s="35" t="s">
        <v>56</v>
      </c>
      <c r="E40" s="39" t="s">
        <v>462</v>
      </c>
    </row>
    <row r="41" spans="1:5" ht="12.75">
      <c r="A41" s="35" t="s">
        <v>57</v>
      </c>
      <c r="E41" s="40" t="s">
        <v>4851</v>
      </c>
    </row>
    <row r="42" spans="1:5" ht="153">
      <c r="A42" t="s">
        <v>59</v>
      </c>
      <c r="E42" s="39" t="s">
        <v>460</v>
      </c>
    </row>
    <row r="43" spans="1:16" ht="38.25">
      <c r="A43" t="s">
        <v>50</v>
      </c>
      <c s="34" t="s">
        <v>86</v>
      </c>
      <c s="34" t="s">
        <v>440</v>
      </c>
      <c s="35" t="s">
        <v>5</v>
      </c>
      <c s="6" t="s">
        <v>441</v>
      </c>
      <c s="36" t="s">
        <v>116</v>
      </c>
      <c s="37">
        <v>121.6</v>
      </c>
      <c s="36">
        <v>0.0266</v>
      </c>
      <c s="36">
        <f>ROUND(G43*H43,6)</f>
      </c>
      <c r="L43" s="38">
        <v>0</v>
      </c>
      <c s="32">
        <f>ROUND(ROUND(L43,2)*ROUND(G43,3),2)</f>
      </c>
      <c s="36" t="s">
        <v>307</v>
      </c>
      <c>
        <f>(M43*21)/100</f>
      </c>
      <c t="s">
        <v>28</v>
      </c>
    </row>
    <row r="44" spans="1:5" ht="38.25">
      <c r="A44" s="35" t="s">
        <v>56</v>
      </c>
      <c r="E44" s="39" t="s">
        <v>442</v>
      </c>
    </row>
    <row r="45" spans="1:5" ht="12.75">
      <c r="A45" s="35" t="s">
        <v>57</v>
      </c>
      <c r="E45" s="40" t="s">
        <v>4852</v>
      </c>
    </row>
    <row r="46" spans="1:5" ht="191.25">
      <c r="A46" t="s">
        <v>59</v>
      </c>
      <c r="E46" s="39" t="s">
        <v>444</v>
      </c>
    </row>
    <row r="47" spans="1:16" ht="25.5">
      <c r="A47" t="s">
        <v>50</v>
      </c>
      <c s="34" t="s">
        <v>149</v>
      </c>
      <c s="34" t="s">
        <v>436</v>
      </c>
      <c s="35" t="s">
        <v>5</v>
      </c>
      <c s="6" t="s">
        <v>437</v>
      </c>
      <c s="36" t="s">
        <v>116</v>
      </c>
      <c s="37">
        <v>148.542</v>
      </c>
      <c s="36">
        <v>0</v>
      </c>
      <c s="36">
        <f>ROUND(G47*H47,6)</f>
      </c>
      <c r="L47" s="38">
        <v>0</v>
      </c>
      <c s="32">
        <f>ROUND(ROUND(L47,2)*ROUND(G47,3),2)</f>
      </c>
      <c s="36" t="s">
        <v>307</v>
      </c>
      <c>
        <f>(M47*21)/100</f>
      </c>
      <c t="s">
        <v>28</v>
      </c>
    </row>
    <row r="48" spans="1:5" ht="25.5">
      <c r="A48" s="35" t="s">
        <v>56</v>
      </c>
      <c r="E48" s="39" t="s">
        <v>437</v>
      </c>
    </row>
    <row r="49" spans="1:5" ht="63.75">
      <c r="A49" s="35" t="s">
        <v>57</v>
      </c>
      <c r="E49" s="40" t="s">
        <v>4853</v>
      </c>
    </row>
    <row r="50" spans="1:5" ht="140.25">
      <c r="A50" t="s">
        <v>59</v>
      </c>
      <c r="E50" s="39" t="s">
        <v>439</v>
      </c>
    </row>
    <row r="51" spans="1:16" ht="38.25">
      <c r="A51" t="s">
        <v>50</v>
      </c>
      <c s="34" t="s">
        <v>159</v>
      </c>
      <c s="34" t="s">
        <v>4847</v>
      </c>
      <c s="35" t="s">
        <v>96</v>
      </c>
      <c s="6" t="s">
        <v>432</v>
      </c>
      <c s="36" t="s">
        <v>116</v>
      </c>
      <c s="37">
        <v>148.542</v>
      </c>
      <c s="36">
        <v>0</v>
      </c>
      <c s="36">
        <f>ROUND(G51*H51,6)</f>
      </c>
      <c r="L51" s="38">
        <v>0</v>
      </c>
      <c s="32">
        <f>ROUND(ROUND(L51,2)*ROUND(G51,3),2)</f>
      </c>
      <c s="36" t="s">
        <v>307</v>
      </c>
      <c>
        <f>(M51*21)/100</f>
      </c>
      <c t="s">
        <v>28</v>
      </c>
    </row>
    <row r="52" spans="1:5" ht="38.25">
      <c r="A52" s="35" t="s">
        <v>56</v>
      </c>
      <c r="E52" s="39" t="s">
        <v>4848</v>
      </c>
    </row>
    <row r="53" spans="1:5" ht="38.25">
      <c r="A53" s="35" t="s">
        <v>57</v>
      </c>
      <c r="E53" s="40" t="s">
        <v>4854</v>
      </c>
    </row>
    <row r="54" spans="1:5" ht="63.75">
      <c r="A54" t="s">
        <v>59</v>
      </c>
      <c r="E54" s="39" t="s">
        <v>435</v>
      </c>
    </row>
    <row r="55" spans="1:16" ht="25.5">
      <c r="A55" t="s">
        <v>50</v>
      </c>
      <c s="34" t="s">
        <v>164</v>
      </c>
      <c s="34" t="s">
        <v>445</v>
      </c>
      <c s="35" t="s">
        <v>5</v>
      </c>
      <c s="6" t="s">
        <v>446</v>
      </c>
      <c s="36" t="s">
        <v>116</v>
      </c>
      <c s="37">
        <v>148.542</v>
      </c>
      <c s="36">
        <v>0</v>
      </c>
      <c s="36">
        <f>ROUND(G55*H55,6)</f>
      </c>
      <c r="L55" s="38">
        <v>0</v>
      </c>
      <c s="32">
        <f>ROUND(ROUND(L55,2)*ROUND(G55,3),2)</f>
      </c>
      <c s="36" t="s">
        <v>307</v>
      </c>
      <c>
        <f>(M55*21)/100</f>
      </c>
      <c t="s">
        <v>28</v>
      </c>
    </row>
    <row r="56" spans="1:5" ht="25.5">
      <c r="A56" s="35" t="s">
        <v>56</v>
      </c>
      <c r="E56" s="39" t="s">
        <v>446</v>
      </c>
    </row>
    <row r="57" spans="1:5" ht="38.25">
      <c r="A57" s="35" t="s">
        <v>57</v>
      </c>
      <c r="E57" s="40" t="s">
        <v>4854</v>
      </c>
    </row>
    <row r="58" spans="1:5" ht="242.25">
      <c r="A58" t="s">
        <v>59</v>
      </c>
      <c r="E58" s="39" t="s">
        <v>4855</v>
      </c>
    </row>
    <row r="59" spans="1:16" ht="38.25">
      <c r="A59" t="s">
        <v>50</v>
      </c>
      <c s="34" t="s">
        <v>167</v>
      </c>
      <c s="34" t="s">
        <v>67</v>
      </c>
      <c s="35" t="s">
        <v>68</v>
      </c>
      <c s="6" t="s">
        <v>4856</v>
      </c>
      <c s="36" t="s">
        <v>54</v>
      </c>
      <c s="37">
        <v>124.854</v>
      </c>
      <c s="36">
        <v>0</v>
      </c>
      <c s="36">
        <f>ROUND(G59*H59,6)</f>
      </c>
      <c r="L59" s="38">
        <v>0</v>
      </c>
      <c s="32">
        <f>ROUND(ROUND(L59,2)*ROUND(G59,3),2)</f>
      </c>
      <c s="36" t="s">
        <v>55</v>
      </c>
      <c>
        <f>(M59*21)/100</f>
      </c>
      <c t="s">
        <v>28</v>
      </c>
    </row>
    <row r="60" spans="1:5" ht="38.25">
      <c r="A60" s="35" t="s">
        <v>56</v>
      </c>
      <c r="E60" s="39" t="s">
        <v>4856</v>
      </c>
    </row>
    <row r="61" spans="1:5" ht="12.75">
      <c r="A61" s="35" t="s">
        <v>57</v>
      </c>
      <c r="E61" s="40" t="s">
        <v>4857</v>
      </c>
    </row>
    <row r="62" spans="1:5" ht="127.5">
      <c r="A62" t="s">
        <v>59</v>
      </c>
      <c r="E62" s="39" t="s">
        <v>456</v>
      </c>
    </row>
    <row r="63" spans="1:16" ht="25.5">
      <c r="A63" t="s">
        <v>50</v>
      </c>
      <c s="34" t="s">
        <v>112</v>
      </c>
      <c s="34" t="s">
        <v>51</v>
      </c>
      <c s="35" t="s">
        <v>52</v>
      </c>
      <c s="6" t="s">
        <v>454</v>
      </c>
      <c s="36" t="s">
        <v>54</v>
      </c>
      <c s="37">
        <v>2</v>
      </c>
      <c s="36">
        <v>0</v>
      </c>
      <c s="36">
        <f>ROUND(G63*H63,6)</f>
      </c>
      <c r="L63" s="38">
        <v>0</v>
      </c>
      <c s="32">
        <f>ROUND(ROUND(L63,2)*ROUND(G63,3),2)</f>
      </c>
      <c s="36" t="s">
        <v>55</v>
      </c>
      <c>
        <f>(M63*21)/100</f>
      </c>
      <c t="s">
        <v>28</v>
      </c>
    </row>
    <row r="64" spans="1:5" ht="25.5">
      <c r="A64" s="35" t="s">
        <v>56</v>
      </c>
      <c r="E64" s="39" t="s">
        <v>454</v>
      </c>
    </row>
    <row r="65" spans="1:5" ht="25.5">
      <c r="A65" s="35" t="s">
        <v>57</v>
      </c>
      <c r="E65" s="40" t="s">
        <v>4858</v>
      </c>
    </row>
    <row r="66" spans="1:5" ht="127.5">
      <c r="A66" t="s">
        <v>59</v>
      </c>
      <c r="E66" s="39" t="s">
        <v>456</v>
      </c>
    </row>
    <row r="67" spans="1:13" ht="12.75">
      <c r="A67" t="s">
        <v>47</v>
      </c>
      <c r="C67" s="31" t="s">
        <v>463</v>
      </c>
      <c r="E67" s="33" t="s">
        <v>464</v>
      </c>
      <c r="J67" s="32">
        <f>0</f>
      </c>
      <c s="32">
        <f>0</f>
      </c>
      <c s="32">
        <f>0+L68+L72+L76+L80+L84+L88+L92+L96+L100+L104+L108+L112+L116+L120+L124</f>
      </c>
      <c s="32">
        <f>0+M68+M72+M76+M80+M84+M88+M92+M96+M100+M104+M108+M112+M116+M120+M124</f>
      </c>
    </row>
    <row r="68" spans="1:16" ht="12.75">
      <c r="A68" t="s">
        <v>50</v>
      </c>
      <c s="34" t="s">
        <v>175</v>
      </c>
      <c s="34" t="s">
        <v>4859</v>
      </c>
      <c s="35" t="s">
        <v>5</v>
      </c>
      <c s="6" t="s">
        <v>4860</v>
      </c>
      <c s="36" t="s">
        <v>116</v>
      </c>
      <c s="37">
        <v>3.843</v>
      </c>
      <c s="36">
        <v>2.501872</v>
      </c>
      <c s="36">
        <f>ROUND(G68*H68,6)</f>
      </c>
      <c r="L68" s="38">
        <v>0</v>
      </c>
      <c s="32">
        <f>ROUND(ROUND(L68,2)*ROUND(G68,3),2)</f>
      </c>
      <c s="36" t="s">
        <v>307</v>
      </c>
      <c>
        <f>(M68*21)/100</f>
      </c>
      <c t="s">
        <v>28</v>
      </c>
    </row>
    <row r="69" spans="1:5" ht="12.75">
      <c r="A69" s="35" t="s">
        <v>56</v>
      </c>
      <c r="E69" s="39" t="s">
        <v>4860</v>
      </c>
    </row>
    <row r="70" spans="1:5" ht="25.5">
      <c r="A70" s="35" t="s">
        <v>57</v>
      </c>
      <c r="E70" s="40" t="s">
        <v>4861</v>
      </c>
    </row>
    <row r="71" spans="1:5" ht="89.25">
      <c r="A71" t="s">
        <v>59</v>
      </c>
      <c r="E71" s="39" t="s">
        <v>506</v>
      </c>
    </row>
    <row r="72" spans="1:16" ht="25.5">
      <c r="A72" t="s">
        <v>50</v>
      </c>
      <c s="34" t="s">
        <v>122</v>
      </c>
      <c s="34" t="s">
        <v>4862</v>
      </c>
      <c s="35" t="s">
        <v>5</v>
      </c>
      <c s="6" t="s">
        <v>4863</v>
      </c>
      <c s="36" t="s">
        <v>126</v>
      </c>
      <c s="37">
        <v>7.9</v>
      </c>
      <c s="36">
        <v>0.734038</v>
      </c>
      <c s="36">
        <f>ROUND(G72*H72,6)</f>
      </c>
      <c r="L72" s="38">
        <v>0</v>
      </c>
      <c s="32">
        <f>ROUND(ROUND(L72,2)*ROUND(G72,3),2)</f>
      </c>
      <c s="36" t="s">
        <v>307</v>
      </c>
      <c>
        <f>(M72*21)/100</f>
      </c>
      <c t="s">
        <v>28</v>
      </c>
    </row>
    <row r="73" spans="1:5" ht="25.5">
      <c r="A73" s="35" t="s">
        <v>56</v>
      </c>
      <c r="E73" s="39" t="s">
        <v>4863</v>
      </c>
    </row>
    <row r="74" spans="1:5" ht="12.75">
      <c r="A74" s="35" t="s">
        <v>57</v>
      </c>
      <c r="E74" s="40" t="s">
        <v>4864</v>
      </c>
    </row>
    <row r="75" spans="1:5" ht="51">
      <c r="A75" t="s">
        <v>59</v>
      </c>
      <c r="E75" s="39" t="s">
        <v>4865</v>
      </c>
    </row>
    <row r="76" spans="1:16" ht="25.5">
      <c r="A76" t="s">
        <v>50</v>
      </c>
      <c s="34" t="s">
        <v>187</v>
      </c>
      <c s="34" t="s">
        <v>4866</v>
      </c>
      <c s="35" t="s">
        <v>5</v>
      </c>
      <c s="6" t="s">
        <v>4867</v>
      </c>
      <c s="36" t="s">
        <v>126</v>
      </c>
      <c s="37">
        <v>17.294</v>
      </c>
      <c s="36">
        <v>1.014601</v>
      </c>
      <c s="36">
        <f>ROUND(G76*H76,6)</f>
      </c>
      <c r="L76" s="38">
        <v>0</v>
      </c>
      <c s="32">
        <f>ROUND(ROUND(L76,2)*ROUND(G76,3),2)</f>
      </c>
      <c s="36" t="s">
        <v>55</v>
      </c>
      <c>
        <f>(M76*21)/100</f>
      </c>
      <c t="s">
        <v>28</v>
      </c>
    </row>
    <row r="77" spans="1:5" ht="25.5">
      <c r="A77" s="35" t="s">
        <v>56</v>
      </c>
      <c r="E77" s="39" t="s">
        <v>4867</v>
      </c>
    </row>
    <row r="78" spans="1:5" ht="12.75">
      <c r="A78" s="35" t="s">
        <v>57</v>
      </c>
      <c r="E78" s="40" t="s">
        <v>4868</v>
      </c>
    </row>
    <row r="79" spans="1:5" ht="51">
      <c r="A79" t="s">
        <v>59</v>
      </c>
      <c r="E79" s="39" t="s">
        <v>4865</v>
      </c>
    </row>
    <row r="80" spans="1:16" ht="25.5">
      <c r="A80" t="s">
        <v>50</v>
      </c>
      <c s="34" t="s">
        <v>130</v>
      </c>
      <c s="34" t="s">
        <v>496</v>
      </c>
      <c s="35" t="s">
        <v>5</v>
      </c>
      <c s="6" t="s">
        <v>493</v>
      </c>
      <c s="36" t="s">
        <v>54</v>
      </c>
      <c s="37">
        <v>0.102</v>
      </c>
      <c s="36">
        <v>1.059403</v>
      </c>
      <c s="36">
        <f>ROUND(G80*H80,6)</f>
      </c>
      <c r="L80" s="38">
        <v>0</v>
      </c>
      <c s="32">
        <f>ROUND(ROUND(L80,2)*ROUND(G80,3),2)</f>
      </c>
      <c s="36" t="s">
        <v>307</v>
      </c>
      <c>
        <f>(M80*21)/100</f>
      </c>
      <c t="s">
        <v>28</v>
      </c>
    </row>
    <row r="81" spans="1:5" ht="38.25">
      <c r="A81" s="35" t="s">
        <v>56</v>
      </c>
      <c r="E81" s="39" t="s">
        <v>497</v>
      </c>
    </row>
    <row r="82" spans="1:5" ht="89.25">
      <c r="A82" s="35" t="s">
        <v>57</v>
      </c>
      <c r="E82" s="40" t="s">
        <v>4869</v>
      </c>
    </row>
    <row r="83" spans="1:5" ht="12.75">
      <c r="A83" t="s">
        <v>59</v>
      </c>
      <c r="E83" s="39" t="s">
        <v>5</v>
      </c>
    </row>
    <row r="84" spans="1:16" ht="12.75">
      <c r="A84" t="s">
        <v>50</v>
      </c>
      <c s="34" t="s">
        <v>153</v>
      </c>
      <c s="34" t="s">
        <v>4870</v>
      </c>
      <c s="35" t="s">
        <v>5</v>
      </c>
      <c s="6" t="s">
        <v>4871</v>
      </c>
      <c s="36" t="s">
        <v>54</v>
      </c>
      <c s="37">
        <v>0.045</v>
      </c>
      <c s="36">
        <v>1.059621</v>
      </c>
      <c s="36">
        <f>ROUND(G84*H84,6)</f>
      </c>
      <c r="L84" s="38">
        <v>0</v>
      </c>
      <c s="32">
        <f>ROUND(ROUND(L84,2)*ROUND(G84,3),2)</f>
      </c>
      <c s="36" t="s">
        <v>307</v>
      </c>
      <c>
        <f>(M84*21)/100</f>
      </c>
      <c t="s">
        <v>28</v>
      </c>
    </row>
    <row r="85" spans="1:5" ht="12.75">
      <c r="A85" s="35" t="s">
        <v>56</v>
      </c>
      <c r="E85" s="39" t="s">
        <v>4871</v>
      </c>
    </row>
    <row r="86" spans="1:5" ht="89.25">
      <c r="A86" s="35" t="s">
        <v>57</v>
      </c>
      <c r="E86" s="40" t="s">
        <v>4872</v>
      </c>
    </row>
    <row r="87" spans="1:5" ht="25.5">
      <c r="A87" t="s">
        <v>59</v>
      </c>
      <c r="E87" s="39" t="s">
        <v>515</v>
      </c>
    </row>
    <row r="88" spans="1:16" ht="25.5">
      <c r="A88" t="s">
        <v>50</v>
      </c>
      <c s="34" t="s">
        <v>231</v>
      </c>
      <c s="34" t="s">
        <v>499</v>
      </c>
      <c s="35" t="s">
        <v>5</v>
      </c>
      <c s="6" t="s">
        <v>500</v>
      </c>
      <c s="36" t="s">
        <v>116</v>
      </c>
      <c s="37">
        <v>25.699</v>
      </c>
      <c s="36">
        <v>2.16</v>
      </c>
      <c s="36">
        <f>ROUND(G88*H88,6)</f>
      </c>
      <c r="L88" s="38">
        <v>0</v>
      </c>
      <c s="32">
        <f>ROUND(ROUND(L88,2)*ROUND(G88,3),2)</f>
      </c>
      <c s="36" t="s">
        <v>307</v>
      </c>
      <c>
        <f>(M88*21)/100</f>
      </c>
      <c t="s">
        <v>28</v>
      </c>
    </row>
    <row r="89" spans="1:5" ht="25.5">
      <c r="A89" s="35" t="s">
        <v>56</v>
      </c>
      <c r="E89" s="39" t="s">
        <v>500</v>
      </c>
    </row>
    <row r="90" spans="1:5" ht="25.5">
      <c r="A90" s="35" t="s">
        <v>57</v>
      </c>
      <c r="E90" s="40" t="s">
        <v>4873</v>
      </c>
    </row>
    <row r="91" spans="1:5" ht="76.5">
      <c r="A91" t="s">
        <v>59</v>
      </c>
      <c r="E91" s="39" t="s">
        <v>4874</v>
      </c>
    </row>
    <row r="92" spans="1:16" ht="12.75">
      <c r="A92" t="s">
        <v>50</v>
      </c>
      <c s="34" t="s">
        <v>294</v>
      </c>
      <c s="34" t="s">
        <v>4875</v>
      </c>
      <c s="35" t="s">
        <v>5</v>
      </c>
      <c s="6" t="s">
        <v>4876</v>
      </c>
      <c s="36" t="s">
        <v>126</v>
      </c>
      <c s="37">
        <v>127.832</v>
      </c>
      <c s="36">
        <v>0.00033</v>
      </c>
      <c s="36">
        <f>ROUND(G92*H92,6)</f>
      </c>
      <c r="L92" s="38">
        <v>0</v>
      </c>
      <c s="32">
        <f>ROUND(ROUND(L92,2)*ROUND(G92,3),2)</f>
      </c>
      <c s="36" t="s">
        <v>307</v>
      </c>
      <c>
        <f>(M92*21)/100</f>
      </c>
      <c t="s">
        <v>28</v>
      </c>
    </row>
    <row r="93" spans="1:5" ht="12.75">
      <c r="A93" s="35" t="s">
        <v>56</v>
      </c>
      <c r="E93" s="39" t="s">
        <v>4876</v>
      </c>
    </row>
    <row r="94" spans="1:5" ht="12.75">
      <c r="A94" s="35" t="s">
        <v>57</v>
      </c>
      <c r="E94" s="40" t="s">
        <v>4877</v>
      </c>
    </row>
    <row r="95" spans="1:5" ht="12.75">
      <c r="A95" t="s">
        <v>59</v>
      </c>
      <c r="E95" s="39" t="s">
        <v>5</v>
      </c>
    </row>
    <row r="96" spans="1:16" ht="12.75">
      <c r="A96" t="s">
        <v>50</v>
      </c>
      <c s="34" t="s">
        <v>299</v>
      </c>
      <c s="34" t="s">
        <v>527</v>
      </c>
      <c s="35" t="s">
        <v>5</v>
      </c>
      <c s="6" t="s">
        <v>528</v>
      </c>
      <c s="36" t="s">
        <v>126</v>
      </c>
      <c s="37">
        <v>5.67</v>
      </c>
      <c s="36">
        <v>0.002472</v>
      </c>
      <c s="36">
        <f>ROUND(G96*H96,6)</f>
      </c>
      <c r="L96" s="38">
        <v>0</v>
      </c>
      <c s="32">
        <f>ROUND(ROUND(L96,2)*ROUND(G96,3),2)</f>
      </c>
      <c s="36" t="s">
        <v>307</v>
      </c>
      <c>
        <f>(M96*21)/100</f>
      </c>
      <c t="s">
        <v>28</v>
      </c>
    </row>
    <row r="97" spans="1:5" ht="12.75">
      <c r="A97" s="35" t="s">
        <v>56</v>
      </c>
      <c r="E97" s="39" t="s">
        <v>528</v>
      </c>
    </row>
    <row r="98" spans="1:5" ht="12.75">
      <c r="A98" s="35" t="s">
        <v>57</v>
      </c>
      <c r="E98" s="40" t="s">
        <v>4878</v>
      </c>
    </row>
    <row r="99" spans="1:5" ht="38.25">
      <c r="A99" t="s">
        <v>59</v>
      </c>
      <c r="E99" s="39" t="s">
        <v>530</v>
      </c>
    </row>
    <row r="100" spans="1:16" ht="12.75">
      <c r="A100" t="s">
        <v>50</v>
      </c>
      <c s="34" t="s">
        <v>315</v>
      </c>
      <c s="34" t="s">
        <v>532</v>
      </c>
      <c s="35" t="s">
        <v>5</v>
      </c>
      <c s="6" t="s">
        <v>533</v>
      </c>
      <c s="36" t="s">
        <v>126</v>
      </c>
      <c s="37">
        <v>5.67</v>
      </c>
      <c s="36">
        <v>0</v>
      </c>
      <c s="36">
        <f>ROUND(G100*H100,6)</f>
      </c>
      <c r="L100" s="38">
        <v>0</v>
      </c>
      <c s="32">
        <f>ROUND(ROUND(L100,2)*ROUND(G100,3),2)</f>
      </c>
      <c s="36" t="s">
        <v>307</v>
      </c>
      <c>
        <f>(M100*21)/100</f>
      </c>
      <c t="s">
        <v>28</v>
      </c>
    </row>
    <row r="101" spans="1:5" ht="12.75">
      <c r="A101" s="35" t="s">
        <v>56</v>
      </c>
      <c r="E101" s="39" t="s">
        <v>533</v>
      </c>
    </row>
    <row r="102" spans="1:5" ht="12.75">
      <c r="A102" s="35" t="s">
        <v>57</v>
      </c>
      <c r="E102" s="40" t="s">
        <v>4879</v>
      </c>
    </row>
    <row r="103" spans="1:5" ht="38.25">
      <c r="A103" t="s">
        <v>59</v>
      </c>
      <c r="E103" s="39" t="s">
        <v>530</v>
      </c>
    </row>
    <row r="104" spans="1:16" ht="12.75">
      <c r="A104" t="s">
        <v>50</v>
      </c>
      <c s="34" t="s">
        <v>395</v>
      </c>
      <c s="34" t="s">
        <v>4880</v>
      </c>
      <c s="35" t="s">
        <v>5</v>
      </c>
      <c s="6" t="s">
        <v>4881</v>
      </c>
      <c s="36" t="s">
        <v>116</v>
      </c>
      <c s="37">
        <v>7.3</v>
      </c>
      <c s="36">
        <v>2.501872</v>
      </c>
      <c s="36">
        <f>ROUND(G104*H104,6)</f>
      </c>
      <c r="L104" s="38">
        <v>0</v>
      </c>
      <c s="32">
        <f>ROUND(ROUND(L104,2)*ROUND(G104,3),2)</f>
      </c>
      <c s="36" t="s">
        <v>307</v>
      </c>
      <c>
        <f>(M104*21)/100</f>
      </c>
      <c t="s">
        <v>28</v>
      </c>
    </row>
    <row r="105" spans="1:5" ht="12.75">
      <c r="A105" s="35" t="s">
        <v>56</v>
      </c>
      <c r="E105" s="39" t="s">
        <v>4881</v>
      </c>
    </row>
    <row r="106" spans="1:5" ht="63.75">
      <c r="A106" s="35" t="s">
        <v>57</v>
      </c>
      <c r="E106" s="40" t="s">
        <v>4882</v>
      </c>
    </row>
    <row r="107" spans="1:5" ht="89.25">
      <c r="A107" t="s">
        <v>59</v>
      </c>
      <c r="E107" s="39" t="s">
        <v>506</v>
      </c>
    </row>
    <row r="108" spans="1:16" ht="12.75">
      <c r="A108" t="s">
        <v>50</v>
      </c>
      <c s="34" t="s">
        <v>318</v>
      </c>
      <c s="34" t="s">
        <v>559</v>
      </c>
      <c s="35" t="s">
        <v>5</v>
      </c>
      <c s="6" t="s">
        <v>560</v>
      </c>
      <c s="36" t="s">
        <v>162</v>
      </c>
      <c s="37">
        <v>6</v>
      </c>
      <c s="36">
        <v>0.248302</v>
      </c>
      <c s="36">
        <f>ROUND(G108*H108,6)</f>
      </c>
      <c r="L108" s="38">
        <v>0</v>
      </c>
      <c s="32">
        <f>ROUND(ROUND(L108,2)*ROUND(G108,3),2)</f>
      </c>
      <c s="36" t="s">
        <v>307</v>
      </c>
      <c>
        <f>(M108*21)/100</f>
      </c>
      <c t="s">
        <v>28</v>
      </c>
    </row>
    <row r="109" spans="1:5" ht="12.75">
      <c r="A109" s="35" t="s">
        <v>56</v>
      </c>
      <c r="E109" s="39" t="s">
        <v>560</v>
      </c>
    </row>
    <row r="110" spans="1:5" ht="12.75">
      <c r="A110" s="35" t="s">
        <v>57</v>
      </c>
      <c r="E110" s="40" t="s">
        <v>4883</v>
      </c>
    </row>
    <row r="111" spans="1:5" ht="25.5">
      <c r="A111" t="s">
        <v>59</v>
      </c>
      <c r="E111" s="39" t="s">
        <v>4884</v>
      </c>
    </row>
    <row r="112" spans="1:16" ht="12.75">
      <c r="A112" t="s">
        <v>50</v>
      </c>
      <c s="34" t="s">
        <v>322</v>
      </c>
      <c s="34" t="s">
        <v>4885</v>
      </c>
      <c s="35" t="s">
        <v>5</v>
      </c>
      <c s="6" t="s">
        <v>4886</v>
      </c>
      <c s="36" t="s">
        <v>162</v>
      </c>
      <c s="37">
        <v>6</v>
      </c>
      <c s="36">
        <v>2.3</v>
      </c>
      <c s="36">
        <f>ROUND(G112*H112,6)</f>
      </c>
      <c r="L112" s="38">
        <v>0</v>
      </c>
      <c s="32">
        <f>ROUND(ROUND(L112,2)*ROUND(G112,3),2)</f>
      </c>
      <c s="36" t="s">
        <v>55</v>
      </c>
      <c>
        <f>(M112*21)/100</f>
      </c>
      <c t="s">
        <v>28</v>
      </c>
    </row>
    <row r="113" spans="1:5" ht="12.75">
      <c r="A113" s="35" t="s">
        <v>56</v>
      </c>
      <c r="E113" s="39" t="s">
        <v>4886</v>
      </c>
    </row>
    <row r="114" spans="1:5" ht="12.75">
      <c r="A114" s="35" t="s">
        <v>57</v>
      </c>
      <c r="E114" s="40" t="s">
        <v>4887</v>
      </c>
    </row>
    <row r="115" spans="1:5" ht="38.25">
      <c r="A115" t="s">
        <v>59</v>
      </c>
      <c r="E115" s="39" t="s">
        <v>4888</v>
      </c>
    </row>
    <row r="116" spans="1:16" ht="12.75">
      <c r="A116" t="s">
        <v>50</v>
      </c>
      <c s="34" t="s">
        <v>326</v>
      </c>
      <c s="34" t="s">
        <v>4889</v>
      </c>
      <c s="35" t="s">
        <v>5</v>
      </c>
      <c s="6" t="s">
        <v>4890</v>
      </c>
      <c s="36" t="s">
        <v>162</v>
      </c>
      <c s="37">
        <v>1</v>
      </c>
      <c s="36">
        <v>0.358414</v>
      </c>
      <c s="36">
        <f>ROUND(G116*H116,6)</f>
      </c>
      <c r="L116" s="38">
        <v>0</v>
      </c>
      <c s="32">
        <f>ROUND(ROUND(L116,2)*ROUND(G116,3),2)</f>
      </c>
      <c s="36" t="s">
        <v>307</v>
      </c>
      <c>
        <f>(M116*21)/100</f>
      </c>
      <c t="s">
        <v>28</v>
      </c>
    </row>
    <row r="117" spans="1:5" ht="12.75">
      <c r="A117" s="35" t="s">
        <v>56</v>
      </c>
      <c r="E117" s="39" t="s">
        <v>4890</v>
      </c>
    </row>
    <row r="118" spans="1:5" ht="12.75">
      <c r="A118" s="35" t="s">
        <v>57</v>
      </c>
      <c r="E118" s="40" t="s">
        <v>5</v>
      </c>
    </row>
    <row r="119" spans="1:5" ht="25.5">
      <c r="A119" t="s">
        <v>59</v>
      </c>
      <c r="E119" s="39" t="s">
        <v>4884</v>
      </c>
    </row>
    <row r="120" spans="1:16" ht="12.75">
      <c r="A120" t="s">
        <v>50</v>
      </c>
      <c s="34" t="s">
        <v>330</v>
      </c>
      <c s="34" t="s">
        <v>4891</v>
      </c>
      <c s="35" t="s">
        <v>5</v>
      </c>
      <c s="6" t="s">
        <v>4892</v>
      </c>
      <c s="36" t="s">
        <v>162</v>
      </c>
      <c s="37">
        <v>1</v>
      </c>
      <c s="36">
        <v>14</v>
      </c>
      <c s="36">
        <f>ROUND(G120*H120,6)</f>
      </c>
      <c r="L120" s="38">
        <v>0</v>
      </c>
      <c s="32">
        <f>ROUND(ROUND(L120,2)*ROUND(G120,3),2)</f>
      </c>
      <c s="36" t="s">
        <v>55</v>
      </c>
      <c>
        <f>(M120*21)/100</f>
      </c>
      <c t="s">
        <v>28</v>
      </c>
    </row>
    <row r="121" spans="1:5" ht="12.75">
      <c r="A121" s="35" t="s">
        <v>56</v>
      </c>
      <c r="E121" s="39" t="s">
        <v>4892</v>
      </c>
    </row>
    <row r="122" spans="1:5" ht="12.75">
      <c r="A122" s="35" t="s">
        <v>57</v>
      </c>
      <c r="E122" s="40" t="s">
        <v>4893</v>
      </c>
    </row>
    <row r="123" spans="1:5" ht="38.25">
      <c r="A123" t="s">
        <v>59</v>
      </c>
      <c r="E123" s="39" t="s">
        <v>4888</v>
      </c>
    </row>
    <row r="124" spans="1:16" ht="38.25">
      <c r="A124" t="s">
        <v>50</v>
      </c>
      <c s="34" t="s">
        <v>304</v>
      </c>
      <c s="34" t="s">
        <v>4894</v>
      </c>
      <c s="35" t="s">
        <v>5</v>
      </c>
      <c s="6" t="s">
        <v>685</v>
      </c>
      <c s="36" t="s">
        <v>54</v>
      </c>
      <c s="37">
        <v>136.594</v>
      </c>
      <c s="36">
        <v>0</v>
      </c>
      <c s="36">
        <f>ROUND(G124*H124,6)</f>
      </c>
      <c r="L124" s="38">
        <v>0</v>
      </c>
      <c s="32">
        <f>ROUND(ROUND(L124,2)*ROUND(G124,3),2)</f>
      </c>
      <c s="36" t="s">
        <v>307</v>
      </c>
      <c>
        <f>(M124*21)/100</f>
      </c>
      <c t="s">
        <v>28</v>
      </c>
    </row>
    <row r="125" spans="1:5" ht="51">
      <c r="A125" s="35" t="s">
        <v>56</v>
      </c>
      <c r="E125" s="39" t="s">
        <v>4895</v>
      </c>
    </row>
    <row r="126" spans="1:5" ht="12.75">
      <c r="A126" s="35" t="s">
        <v>57</v>
      </c>
      <c r="E126" s="40" t="s">
        <v>5</v>
      </c>
    </row>
    <row r="127" spans="1:5" ht="38.25">
      <c r="A127" t="s">
        <v>59</v>
      </c>
      <c r="E127" s="39" t="s">
        <v>687</v>
      </c>
    </row>
    <row r="128" spans="1:13" ht="12.75">
      <c r="A128" t="s">
        <v>47</v>
      </c>
      <c r="C128" s="31" t="s">
        <v>688</v>
      </c>
      <c r="E128" s="33" t="s">
        <v>689</v>
      </c>
      <c r="J128" s="32">
        <f>0</f>
      </c>
      <c s="32">
        <f>0</f>
      </c>
      <c s="32">
        <f>0+L129+L133+L137+L141+L145</f>
      </c>
      <c s="32">
        <f>0+M129+M133+M137+M141+M145</f>
      </c>
    </row>
    <row r="129" spans="1:16" ht="25.5">
      <c r="A129" t="s">
        <v>50</v>
      </c>
      <c s="34" t="s">
        <v>309</v>
      </c>
      <c s="34" t="s">
        <v>691</v>
      </c>
      <c s="35" t="s">
        <v>5</v>
      </c>
      <c s="6" t="s">
        <v>692</v>
      </c>
      <c s="36" t="s">
        <v>126</v>
      </c>
      <c s="37">
        <v>11.5</v>
      </c>
      <c s="36">
        <v>0</v>
      </c>
      <c s="36">
        <f>ROUND(G129*H129,6)</f>
      </c>
      <c r="L129" s="38">
        <v>0</v>
      </c>
      <c s="32">
        <f>ROUND(ROUND(L129,2)*ROUND(G129,3),2)</f>
      </c>
      <c s="36" t="s">
        <v>307</v>
      </c>
      <c>
        <f>(M129*21)/100</f>
      </c>
      <c t="s">
        <v>28</v>
      </c>
    </row>
    <row r="130" spans="1:5" ht="25.5">
      <c r="A130" s="35" t="s">
        <v>56</v>
      </c>
      <c r="E130" s="39" t="s">
        <v>692</v>
      </c>
    </row>
    <row r="131" spans="1:5" ht="12.75">
      <c r="A131" s="35" t="s">
        <v>57</v>
      </c>
      <c r="E131" s="40" t="s">
        <v>4896</v>
      </c>
    </row>
    <row r="132" spans="1:5" ht="25.5">
      <c r="A132" t="s">
        <v>59</v>
      </c>
      <c r="E132" s="39" t="s">
        <v>694</v>
      </c>
    </row>
    <row r="133" spans="1:16" ht="12.75">
      <c r="A133" t="s">
        <v>50</v>
      </c>
      <c s="34" t="s">
        <v>511</v>
      </c>
      <c s="34" t="s">
        <v>696</v>
      </c>
      <c s="35" t="s">
        <v>5</v>
      </c>
      <c s="6" t="s">
        <v>697</v>
      </c>
      <c s="36" t="s">
        <v>54</v>
      </c>
      <c s="37">
        <v>0.004</v>
      </c>
      <c s="36">
        <v>1</v>
      </c>
      <c s="36">
        <f>ROUND(G133*H133,6)</f>
      </c>
      <c r="L133" s="38">
        <v>0</v>
      </c>
      <c s="32">
        <f>ROUND(ROUND(L133,2)*ROUND(G133,3),2)</f>
      </c>
      <c s="36" t="s">
        <v>307</v>
      </c>
      <c>
        <f>(M133*21)/100</f>
      </c>
      <c t="s">
        <v>28</v>
      </c>
    </row>
    <row r="134" spans="1:5" ht="12.75">
      <c r="A134" s="35" t="s">
        <v>56</v>
      </c>
      <c r="E134" s="39" t="s">
        <v>697</v>
      </c>
    </row>
    <row r="135" spans="1:5" ht="25.5">
      <c r="A135" s="35" t="s">
        <v>57</v>
      </c>
      <c r="E135" s="40" t="s">
        <v>4897</v>
      </c>
    </row>
    <row r="136" spans="1:5" ht="12.75">
      <c r="A136" t="s">
        <v>59</v>
      </c>
      <c r="E136" s="39" t="s">
        <v>5</v>
      </c>
    </row>
    <row r="137" spans="1:16" ht="12.75">
      <c r="A137" t="s">
        <v>50</v>
      </c>
      <c s="34" t="s">
        <v>516</v>
      </c>
      <c s="34" t="s">
        <v>700</v>
      </c>
      <c s="35" t="s">
        <v>5</v>
      </c>
      <c s="6" t="s">
        <v>701</v>
      </c>
      <c s="36" t="s">
        <v>126</v>
      </c>
      <c s="37">
        <v>11.5</v>
      </c>
      <c s="36">
        <v>0.000398</v>
      </c>
      <c s="36">
        <f>ROUND(G137*H137,6)</f>
      </c>
      <c r="L137" s="38">
        <v>0</v>
      </c>
      <c s="32">
        <f>ROUND(ROUND(L137,2)*ROUND(G137,3),2)</f>
      </c>
      <c s="36" t="s">
        <v>307</v>
      </c>
      <c>
        <f>(M137*21)/100</f>
      </c>
      <c t="s">
        <v>28</v>
      </c>
    </row>
    <row r="138" spans="1:5" ht="12.75">
      <c r="A138" s="35" t="s">
        <v>56</v>
      </c>
      <c r="E138" s="39" t="s">
        <v>701</v>
      </c>
    </row>
    <row r="139" spans="1:5" ht="51">
      <c r="A139" s="35" t="s">
        <v>57</v>
      </c>
      <c r="E139" s="40" t="s">
        <v>4898</v>
      </c>
    </row>
    <row r="140" spans="1:5" ht="25.5">
      <c r="A140" t="s">
        <v>59</v>
      </c>
      <c r="E140" s="39" t="s">
        <v>703</v>
      </c>
    </row>
    <row r="141" spans="1:16" ht="25.5">
      <c r="A141" t="s">
        <v>50</v>
      </c>
      <c s="34" t="s">
        <v>520</v>
      </c>
      <c s="34" t="s">
        <v>705</v>
      </c>
      <c s="35" t="s">
        <v>5</v>
      </c>
      <c s="6" t="s">
        <v>706</v>
      </c>
      <c s="36" t="s">
        <v>126</v>
      </c>
      <c s="37">
        <v>11.715</v>
      </c>
      <c s="36">
        <v>0.0054</v>
      </c>
      <c s="36">
        <f>ROUND(G141*H141,6)</f>
      </c>
      <c r="L141" s="38">
        <v>0</v>
      </c>
      <c s="32">
        <f>ROUND(ROUND(L141,2)*ROUND(G141,3),2)</f>
      </c>
      <c s="36" t="s">
        <v>307</v>
      </c>
      <c>
        <f>(M141*21)/100</f>
      </c>
      <c t="s">
        <v>28</v>
      </c>
    </row>
    <row r="142" spans="1:5" ht="25.5">
      <c r="A142" s="35" t="s">
        <v>56</v>
      </c>
      <c r="E142" s="39" t="s">
        <v>706</v>
      </c>
    </row>
    <row r="143" spans="1:5" ht="63.75">
      <c r="A143" s="35" t="s">
        <v>57</v>
      </c>
      <c r="E143" s="40" t="s">
        <v>4899</v>
      </c>
    </row>
    <row r="144" spans="1:5" ht="25.5">
      <c r="A144" t="s">
        <v>59</v>
      </c>
      <c r="E144" s="39" t="s">
        <v>4900</v>
      </c>
    </row>
    <row r="145" spans="1:16" ht="38.25">
      <c r="A145" t="s">
        <v>50</v>
      </c>
      <c s="34" t="s">
        <v>524</v>
      </c>
      <c s="34" t="s">
        <v>4901</v>
      </c>
      <c s="35" t="s">
        <v>5</v>
      </c>
      <c s="6" t="s">
        <v>4902</v>
      </c>
      <c s="36" t="s">
        <v>54</v>
      </c>
      <c s="37">
        <v>0.068</v>
      </c>
      <c s="36">
        <v>0</v>
      </c>
      <c s="36">
        <f>ROUND(G145*H145,6)</f>
      </c>
      <c r="L145" s="38">
        <v>0</v>
      </c>
      <c s="32">
        <f>ROUND(ROUND(L145,2)*ROUND(G145,3),2)</f>
      </c>
      <c s="36" t="s">
        <v>307</v>
      </c>
      <c>
        <f>(M145*21)/100</f>
      </c>
      <c t="s">
        <v>28</v>
      </c>
    </row>
    <row r="146" spans="1:5" ht="38.25">
      <c r="A146" s="35" t="s">
        <v>56</v>
      </c>
      <c r="E146" s="39" t="s">
        <v>4903</v>
      </c>
    </row>
    <row r="147" spans="1:5" ht="12.75">
      <c r="A147" s="35" t="s">
        <v>57</v>
      </c>
      <c r="E147" s="40" t="s">
        <v>5</v>
      </c>
    </row>
    <row r="148" spans="1:5" ht="114.75">
      <c r="A148" t="s">
        <v>59</v>
      </c>
      <c r="E148"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4906</v>
      </c>
      <c r="E8" s="30" t="s">
        <v>4905</v>
      </c>
      <c r="J8" s="29">
        <f>0+J9+J30</f>
      </c>
      <c s="29">
        <f>0+K9+K30</f>
      </c>
      <c s="29">
        <f>0+L9+L30</f>
      </c>
      <c s="29">
        <f>0+M9+M30</f>
      </c>
    </row>
    <row r="9" spans="1:13" ht="12.75">
      <c r="A9" t="s">
        <v>47</v>
      </c>
      <c r="C9" s="31" t="s">
        <v>4907</v>
      </c>
      <c r="E9" s="33" t="s">
        <v>725</v>
      </c>
      <c r="J9" s="32">
        <f>0</f>
      </c>
      <c s="32">
        <f>0</f>
      </c>
      <c s="32">
        <f>0+L10+L14+L18+L22+L26</f>
      </c>
      <c s="32">
        <f>0+M10+M14+M18+M22+M26</f>
      </c>
    </row>
    <row r="10" spans="1:16" ht="25.5">
      <c r="A10" t="s">
        <v>50</v>
      </c>
      <c s="34" t="s">
        <v>96</v>
      </c>
      <c s="34" t="s">
        <v>4908</v>
      </c>
      <c s="35" t="s">
        <v>5</v>
      </c>
      <c s="6" t="s">
        <v>727</v>
      </c>
      <c s="36" t="s">
        <v>126</v>
      </c>
      <c s="37">
        <v>27.813</v>
      </c>
      <c s="36">
        <v>0.27198</v>
      </c>
      <c s="36">
        <f>ROUND(G10*H10,6)</f>
      </c>
      <c r="L10" s="38">
        <v>0</v>
      </c>
      <c s="32">
        <f>ROUND(ROUND(L10,2)*ROUND(G10,3),2)</f>
      </c>
      <c s="36" t="s">
        <v>307</v>
      </c>
      <c>
        <f>(M10*21)/100</f>
      </c>
      <c t="s">
        <v>28</v>
      </c>
    </row>
    <row r="11" spans="1:5" ht="25.5">
      <c r="A11" s="35" t="s">
        <v>56</v>
      </c>
      <c r="E11" s="39" t="s">
        <v>727</v>
      </c>
    </row>
    <row r="12" spans="1:5" ht="12.75">
      <c r="A12" s="35" t="s">
        <v>57</v>
      </c>
      <c r="E12" s="40" t="s">
        <v>4909</v>
      </c>
    </row>
    <row r="13" spans="1:5" ht="216.75">
      <c r="A13" t="s">
        <v>59</v>
      </c>
      <c r="E13" s="39" t="s">
        <v>4910</v>
      </c>
    </row>
    <row r="14" spans="1:16" ht="25.5">
      <c r="A14" t="s">
        <v>50</v>
      </c>
      <c s="34" t="s">
        <v>28</v>
      </c>
      <c s="34" t="s">
        <v>4911</v>
      </c>
      <c s="35" t="s">
        <v>5</v>
      </c>
      <c s="6" t="s">
        <v>4912</v>
      </c>
      <c s="36" t="s">
        <v>126</v>
      </c>
      <c s="37">
        <v>5.563</v>
      </c>
      <c s="36">
        <v>0.07426</v>
      </c>
      <c s="36">
        <f>ROUND(G14*H14,6)</f>
      </c>
      <c r="L14" s="38">
        <v>0</v>
      </c>
      <c s="32">
        <f>ROUND(ROUND(L14,2)*ROUND(G14,3),2)</f>
      </c>
      <c s="36" t="s">
        <v>307</v>
      </c>
      <c>
        <f>(M14*21)/100</f>
      </c>
      <c t="s">
        <v>28</v>
      </c>
    </row>
    <row r="15" spans="1:5" ht="25.5">
      <c r="A15" s="35" t="s">
        <v>56</v>
      </c>
      <c r="E15" s="39" t="s">
        <v>4912</v>
      </c>
    </row>
    <row r="16" spans="1:5" ht="12.75">
      <c r="A16" s="35" t="s">
        <v>57</v>
      </c>
      <c r="E16" s="40" t="s">
        <v>4913</v>
      </c>
    </row>
    <row r="17" spans="1:5" ht="127.5">
      <c r="A17" t="s">
        <v>59</v>
      </c>
      <c r="E17" s="39" t="s">
        <v>4914</v>
      </c>
    </row>
    <row r="18" spans="1:16" ht="25.5">
      <c r="A18" t="s">
        <v>50</v>
      </c>
      <c s="34" t="s">
        <v>26</v>
      </c>
      <c s="34" t="s">
        <v>4915</v>
      </c>
      <c s="35" t="s">
        <v>5</v>
      </c>
      <c s="6" t="s">
        <v>4916</v>
      </c>
      <c s="36" t="s">
        <v>126</v>
      </c>
      <c s="37">
        <v>26.55</v>
      </c>
      <c s="36">
        <v>0.14605</v>
      </c>
      <c s="36">
        <f>ROUND(G18*H18,6)</f>
      </c>
      <c r="L18" s="38">
        <v>0</v>
      </c>
      <c s="32">
        <f>ROUND(ROUND(L18,2)*ROUND(G18,3),2)</f>
      </c>
      <c s="36" t="s">
        <v>307</v>
      </c>
      <c>
        <f>(M18*21)/100</f>
      </c>
      <c t="s">
        <v>28</v>
      </c>
    </row>
    <row r="19" spans="1:5" ht="25.5">
      <c r="A19" s="35" t="s">
        <v>56</v>
      </c>
      <c r="E19" s="39" t="s">
        <v>4916</v>
      </c>
    </row>
    <row r="20" spans="1:5" ht="12.75">
      <c r="A20" s="35" t="s">
        <v>57</v>
      </c>
      <c r="E20" s="40" t="s">
        <v>4917</v>
      </c>
    </row>
    <row r="21" spans="1:5" ht="12.75">
      <c r="A21" t="s">
        <v>59</v>
      </c>
      <c r="E21" s="39" t="s">
        <v>743</v>
      </c>
    </row>
    <row r="22" spans="1:16" ht="12.75">
      <c r="A22" t="s">
        <v>50</v>
      </c>
      <c s="34" t="s">
        <v>66</v>
      </c>
      <c s="34" t="s">
        <v>750</v>
      </c>
      <c s="35" t="s">
        <v>5</v>
      </c>
      <c s="6" t="s">
        <v>751</v>
      </c>
      <c s="36" t="s">
        <v>147</v>
      </c>
      <c s="37">
        <v>11.8</v>
      </c>
      <c s="36">
        <v>0.000196</v>
      </c>
      <c s="36">
        <f>ROUND(G22*H22,6)</f>
      </c>
      <c r="L22" s="38">
        <v>0</v>
      </c>
      <c s="32">
        <f>ROUND(ROUND(L22,2)*ROUND(G22,3),2)</f>
      </c>
      <c s="36" t="s">
        <v>307</v>
      </c>
      <c>
        <f>(M22*21)/100</f>
      </c>
      <c t="s">
        <v>28</v>
      </c>
    </row>
    <row r="23" spans="1:5" ht="12.75">
      <c r="A23" s="35" t="s">
        <v>56</v>
      </c>
      <c r="E23" s="39" t="s">
        <v>751</v>
      </c>
    </row>
    <row r="24" spans="1:5" ht="12.75">
      <c r="A24" s="35" t="s">
        <v>57</v>
      </c>
      <c r="E24" s="40" t="s">
        <v>4918</v>
      </c>
    </row>
    <row r="25" spans="1:5" ht="63.75">
      <c r="A25" t="s">
        <v>59</v>
      </c>
      <c r="E25" s="39" t="s">
        <v>753</v>
      </c>
    </row>
    <row r="26" spans="1:16" ht="38.25">
      <c r="A26" t="s">
        <v>50</v>
      </c>
      <c s="34" t="s">
        <v>72</v>
      </c>
      <c s="34" t="s">
        <v>770</v>
      </c>
      <c s="35" t="s">
        <v>5</v>
      </c>
      <c s="6" t="s">
        <v>771</v>
      </c>
      <c s="36" t="s">
        <v>54</v>
      </c>
      <c s="37">
        <v>11.858</v>
      </c>
      <c s="36">
        <v>0</v>
      </c>
      <c s="36">
        <f>ROUND(G26*H26,6)</f>
      </c>
      <c r="L26" s="38">
        <v>0</v>
      </c>
      <c s="32">
        <f>ROUND(ROUND(L26,2)*ROUND(G26,3),2)</f>
      </c>
      <c s="36" t="s">
        <v>307</v>
      </c>
      <c>
        <f>(M26*21)/100</f>
      </c>
      <c t="s">
        <v>28</v>
      </c>
    </row>
    <row r="27" spans="1:5" ht="38.25">
      <c r="A27" s="35" t="s">
        <v>56</v>
      </c>
      <c r="E27" s="39" t="s">
        <v>772</v>
      </c>
    </row>
    <row r="28" spans="1:5" ht="12.75">
      <c r="A28" s="35" t="s">
        <v>57</v>
      </c>
      <c r="E28" s="40" t="s">
        <v>5</v>
      </c>
    </row>
    <row r="29" spans="1:5" ht="76.5">
      <c r="A29" t="s">
        <v>59</v>
      </c>
      <c r="E29" s="39" t="s">
        <v>773</v>
      </c>
    </row>
    <row r="30" spans="1:13" ht="12.75">
      <c r="A30" t="s">
        <v>47</v>
      </c>
      <c r="C30" s="31" t="s">
        <v>4919</v>
      </c>
      <c r="E30" s="33" t="s">
        <v>775</v>
      </c>
      <c r="J30" s="32">
        <f>0</f>
      </c>
      <c s="32">
        <f>0</f>
      </c>
      <c s="32">
        <f>0+L31+L35+L39+L43+L47+L51+L55+L59+L63+L67+L71+L75+L79+L83+L87+L91+L95+L99+L103+L107+L111+L115+L119+L123+L127</f>
      </c>
      <c s="32">
        <f>0+M31+M35+M39+M43+M47+M51+M55+M59+M63+M67+M71+M75+M79+M83+M87+M91+M95+M99+M103+M107+M111+M115+M119+M123+M127</f>
      </c>
    </row>
    <row r="31" spans="1:16" ht="25.5">
      <c r="A31" t="s">
        <v>50</v>
      </c>
      <c s="34" t="s">
        <v>27</v>
      </c>
      <c s="34" t="s">
        <v>536</v>
      </c>
      <c s="35" t="s">
        <v>5</v>
      </c>
      <c s="6" t="s">
        <v>537</v>
      </c>
      <c s="36" t="s">
        <v>116</v>
      </c>
      <c s="37">
        <v>32.468</v>
      </c>
      <c s="36">
        <v>2.501872</v>
      </c>
      <c s="36">
        <f>ROUND(G31*H31,6)</f>
      </c>
      <c r="L31" s="38">
        <v>0</v>
      </c>
      <c s="32">
        <f>ROUND(ROUND(L31,2)*ROUND(G31,3),2)</f>
      </c>
      <c s="36" t="s">
        <v>307</v>
      </c>
      <c>
        <f>(M31*21)/100</f>
      </c>
      <c t="s">
        <v>28</v>
      </c>
    </row>
    <row r="32" spans="1:5" ht="25.5">
      <c r="A32" s="35" t="s">
        <v>56</v>
      </c>
      <c r="E32" s="39" t="s">
        <v>537</v>
      </c>
    </row>
    <row r="33" spans="1:5" ht="12.75">
      <c r="A33" s="35" t="s">
        <v>57</v>
      </c>
      <c r="E33" s="40" t="s">
        <v>4920</v>
      </c>
    </row>
    <row r="34" spans="1:5" ht="153">
      <c r="A34" t="s">
        <v>59</v>
      </c>
      <c r="E34" s="39" t="s">
        <v>510</v>
      </c>
    </row>
    <row r="35" spans="1:16" ht="12.75">
      <c r="A35" t="s">
        <v>50</v>
      </c>
      <c s="34" t="s">
        <v>81</v>
      </c>
      <c s="34" t="s">
        <v>512</v>
      </c>
      <c s="35" t="s">
        <v>5</v>
      </c>
      <c s="6" t="s">
        <v>513</v>
      </c>
      <c s="36" t="s">
        <v>54</v>
      </c>
      <c s="37">
        <v>2.071</v>
      </c>
      <c s="36">
        <v>1.062773</v>
      </c>
      <c s="36">
        <f>ROUND(G35*H35,6)</f>
      </c>
      <c r="L35" s="38">
        <v>0</v>
      </c>
      <c s="32">
        <f>ROUND(ROUND(L35,2)*ROUND(G35,3),2)</f>
      </c>
      <c s="36" t="s">
        <v>307</v>
      </c>
      <c>
        <f>(M35*21)/100</f>
      </c>
      <c t="s">
        <v>28</v>
      </c>
    </row>
    <row r="36" spans="1:5" ht="12.75">
      <c r="A36" s="35" t="s">
        <v>56</v>
      </c>
      <c r="E36" s="39" t="s">
        <v>513</v>
      </c>
    </row>
    <row r="37" spans="1:5" ht="12.75">
      <c r="A37" s="35" t="s">
        <v>57</v>
      </c>
      <c r="E37" s="40" t="s">
        <v>4921</v>
      </c>
    </row>
    <row r="38" spans="1:5" ht="25.5">
      <c r="A38" t="s">
        <v>59</v>
      </c>
      <c r="E38" s="39" t="s">
        <v>515</v>
      </c>
    </row>
    <row r="39" spans="1:16" ht="12.75">
      <c r="A39" t="s">
        <v>50</v>
      </c>
      <c s="34" t="s">
        <v>86</v>
      </c>
      <c s="34" t="s">
        <v>540</v>
      </c>
      <c s="35" t="s">
        <v>5</v>
      </c>
      <c s="6" t="s">
        <v>541</v>
      </c>
      <c s="36" t="s">
        <v>54</v>
      </c>
      <c s="37">
        <v>0.727</v>
      </c>
      <c s="36">
        <v>1.060621</v>
      </c>
      <c s="36">
        <f>ROUND(G39*H39,6)</f>
      </c>
      <c r="L39" s="38">
        <v>0</v>
      </c>
      <c s="32">
        <f>ROUND(ROUND(L39,2)*ROUND(G39,3),2)</f>
      </c>
      <c s="36" t="s">
        <v>307</v>
      </c>
      <c>
        <f>(M39*21)/100</f>
      </c>
      <c t="s">
        <v>28</v>
      </c>
    </row>
    <row r="40" spans="1:5" ht="12.75">
      <c r="A40" s="35" t="s">
        <v>56</v>
      </c>
      <c r="E40" s="39" t="s">
        <v>541</v>
      </c>
    </row>
    <row r="41" spans="1:5" ht="38.25">
      <c r="A41" s="35" t="s">
        <v>57</v>
      </c>
      <c r="E41" s="40" t="s">
        <v>4922</v>
      </c>
    </row>
    <row r="42" spans="1:5" ht="25.5">
      <c r="A42" t="s">
        <v>59</v>
      </c>
      <c r="E42" s="39" t="s">
        <v>515</v>
      </c>
    </row>
    <row r="43" spans="1:16" ht="12.75">
      <c r="A43" t="s">
        <v>50</v>
      </c>
      <c s="34" t="s">
        <v>149</v>
      </c>
      <c s="34" t="s">
        <v>4923</v>
      </c>
      <c s="35" t="s">
        <v>5</v>
      </c>
      <c s="6" t="s">
        <v>4924</v>
      </c>
      <c s="36" t="s">
        <v>126</v>
      </c>
      <c s="37">
        <v>9.923</v>
      </c>
      <c s="36">
        <v>0.013525</v>
      </c>
      <c s="36">
        <f>ROUND(G43*H43,6)</f>
      </c>
      <c r="L43" s="38">
        <v>0</v>
      </c>
      <c s="32">
        <f>ROUND(ROUND(L43,2)*ROUND(G43,3),2)</f>
      </c>
      <c s="36" t="s">
        <v>307</v>
      </c>
      <c>
        <f>(M43*21)/100</f>
      </c>
      <c t="s">
        <v>28</v>
      </c>
    </row>
    <row r="44" spans="1:5" ht="12.75">
      <c r="A44" s="35" t="s">
        <v>56</v>
      </c>
      <c r="E44" s="39" t="s">
        <v>4924</v>
      </c>
    </row>
    <row r="45" spans="1:5" ht="25.5">
      <c r="A45" s="35" t="s">
        <v>57</v>
      </c>
      <c r="E45" s="40" t="s">
        <v>4925</v>
      </c>
    </row>
    <row r="46" spans="1:5" ht="12.75">
      <c r="A46" t="s">
        <v>59</v>
      </c>
      <c r="E46" s="39" t="s">
        <v>5</v>
      </c>
    </row>
    <row r="47" spans="1:16" ht="12.75">
      <c r="A47" t="s">
        <v>50</v>
      </c>
      <c s="34" t="s">
        <v>159</v>
      </c>
      <c s="34" t="s">
        <v>4926</v>
      </c>
      <c s="35" t="s">
        <v>5</v>
      </c>
      <c s="6" t="s">
        <v>4927</v>
      </c>
      <c s="36" t="s">
        <v>126</v>
      </c>
      <c s="37">
        <v>9.923</v>
      </c>
      <c s="36">
        <v>0</v>
      </c>
      <c s="36">
        <f>ROUND(G47*H47,6)</f>
      </c>
      <c r="L47" s="38">
        <v>0</v>
      </c>
      <c s="32">
        <f>ROUND(ROUND(L47,2)*ROUND(G47,3),2)</f>
      </c>
      <c s="36" t="s">
        <v>307</v>
      </c>
      <c>
        <f>(M47*21)/100</f>
      </c>
      <c t="s">
        <v>28</v>
      </c>
    </row>
    <row r="48" spans="1:5" ht="12.75">
      <c r="A48" s="35" t="s">
        <v>56</v>
      </c>
      <c r="E48" s="39" t="s">
        <v>4927</v>
      </c>
    </row>
    <row r="49" spans="1:5" ht="25.5">
      <c r="A49" s="35" t="s">
        <v>57</v>
      </c>
      <c r="E49" s="40" t="s">
        <v>4925</v>
      </c>
    </row>
    <row r="50" spans="1:5" ht="12.75">
      <c r="A50" t="s">
        <v>59</v>
      </c>
      <c r="E50" s="39" t="s">
        <v>5</v>
      </c>
    </row>
    <row r="51" spans="1:16" ht="25.5">
      <c r="A51" t="s">
        <v>50</v>
      </c>
      <c s="34" t="s">
        <v>164</v>
      </c>
      <c s="34" t="s">
        <v>4928</v>
      </c>
      <c s="35" t="s">
        <v>5</v>
      </c>
      <c s="6" t="s">
        <v>4929</v>
      </c>
      <c s="36" t="s">
        <v>147</v>
      </c>
      <c s="37">
        <v>34.45</v>
      </c>
      <c s="36">
        <v>2.1E-05</v>
      </c>
      <c s="36">
        <f>ROUND(G51*H51,6)</f>
      </c>
      <c r="L51" s="38">
        <v>0</v>
      </c>
      <c s="32">
        <f>ROUND(ROUND(L51,2)*ROUND(G51,3),2)</f>
      </c>
      <c s="36" t="s">
        <v>307</v>
      </c>
      <c>
        <f>(M51*21)/100</f>
      </c>
      <c t="s">
        <v>28</v>
      </c>
    </row>
    <row r="52" spans="1:5" ht="25.5">
      <c r="A52" s="35" t="s">
        <v>56</v>
      </c>
      <c r="E52" s="39" t="s">
        <v>4929</v>
      </c>
    </row>
    <row r="53" spans="1:5" ht="12.75">
      <c r="A53" s="35" t="s">
        <v>57</v>
      </c>
      <c r="E53" s="40" t="s">
        <v>4930</v>
      </c>
    </row>
    <row r="54" spans="1:5" ht="12.75">
      <c r="A54" t="s">
        <v>59</v>
      </c>
      <c r="E54" s="39" t="s">
        <v>5</v>
      </c>
    </row>
    <row r="55" spans="1:16" ht="25.5">
      <c r="A55" t="s">
        <v>50</v>
      </c>
      <c s="34" t="s">
        <v>167</v>
      </c>
      <c s="34" t="s">
        <v>1143</v>
      </c>
      <c s="35" t="s">
        <v>5</v>
      </c>
      <c s="6" t="s">
        <v>1144</v>
      </c>
      <c s="36" t="s">
        <v>147</v>
      </c>
      <c s="37">
        <v>18.3</v>
      </c>
      <c s="36">
        <v>8E-06</v>
      </c>
      <c s="36">
        <f>ROUND(G55*H55,6)</f>
      </c>
      <c r="L55" s="38">
        <v>0</v>
      </c>
      <c s="32">
        <f>ROUND(ROUND(L55,2)*ROUND(G55,3),2)</f>
      </c>
      <c s="36" t="s">
        <v>307</v>
      </c>
      <c>
        <f>(M55*21)/100</f>
      </c>
      <c t="s">
        <v>28</v>
      </c>
    </row>
    <row r="56" spans="1:5" ht="25.5">
      <c r="A56" s="35" t="s">
        <v>56</v>
      </c>
      <c r="E56" s="39" t="s">
        <v>1144</v>
      </c>
    </row>
    <row r="57" spans="1:5" ht="12.75">
      <c r="A57" s="35" t="s">
        <v>57</v>
      </c>
      <c r="E57" s="40" t="s">
        <v>4931</v>
      </c>
    </row>
    <row r="58" spans="1:5" ht="12.75">
      <c r="A58" t="s">
        <v>59</v>
      </c>
      <c r="E58" s="39" t="s">
        <v>4932</v>
      </c>
    </row>
    <row r="59" spans="1:16" ht="12.75">
      <c r="A59" t="s">
        <v>50</v>
      </c>
      <c s="34" t="s">
        <v>112</v>
      </c>
      <c s="34" t="s">
        <v>4933</v>
      </c>
      <c s="35" t="s">
        <v>5</v>
      </c>
      <c s="6" t="s">
        <v>4934</v>
      </c>
      <c s="36" t="s">
        <v>147</v>
      </c>
      <c s="37">
        <v>18.3</v>
      </c>
      <c s="36">
        <v>8E-05</v>
      </c>
      <c s="36">
        <f>ROUND(G59*H59,6)</f>
      </c>
      <c r="L59" s="38">
        <v>0</v>
      </c>
      <c s="32">
        <f>ROUND(ROUND(L59,2)*ROUND(G59,3),2)</f>
      </c>
      <c s="36" t="s">
        <v>307</v>
      </c>
      <c>
        <f>(M59*21)/100</f>
      </c>
      <c t="s">
        <v>28</v>
      </c>
    </row>
    <row r="60" spans="1:5" ht="12.75">
      <c r="A60" s="35" t="s">
        <v>56</v>
      </c>
      <c r="E60" s="39" t="s">
        <v>4934</v>
      </c>
    </row>
    <row r="61" spans="1:5" ht="12.75">
      <c r="A61" s="35" t="s">
        <v>57</v>
      </c>
      <c r="E61" s="40" t="s">
        <v>5</v>
      </c>
    </row>
    <row r="62" spans="1:5" ht="38.25">
      <c r="A62" t="s">
        <v>59</v>
      </c>
      <c r="E62" s="39" t="s">
        <v>4935</v>
      </c>
    </row>
    <row r="63" spans="1:16" ht="25.5">
      <c r="A63" t="s">
        <v>50</v>
      </c>
      <c s="34" t="s">
        <v>175</v>
      </c>
      <c s="34" t="s">
        <v>4936</v>
      </c>
      <c s="35" t="s">
        <v>5</v>
      </c>
      <c s="6" t="s">
        <v>4937</v>
      </c>
      <c s="36" t="s">
        <v>162</v>
      </c>
      <c s="37">
        <v>6</v>
      </c>
      <c s="36">
        <v>0.407458</v>
      </c>
      <c s="36">
        <f>ROUND(G63*H63,6)</f>
      </c>
      <c r="L63" s="38">
        <v>0</v>
      </c>
      <c s="32">
        <f>ROUND(ROUND(L63,2)*ROUND(G63,3),2)</f>
      </c>
      <c s="36" t="s">
        <v>307</v>
      </c>
      <c>
        <f>(M63*21)/100</f>
      </c>
      <c t="s">
        <v>28</v>
      </c>
    </row>
    <row r="64" spans="1:5" ht="25.5">
      <c r="A64" s="35" t="s">
        <v>56</v>
      </c>
      <c r="E64" s="39" t="s">
        <v>4937</v>
      </c>
    </row>
    <row r="65" spans="1:5" ht="12.75">
      <c r="A65" s="35" t="s">
        <v>57</v>
      </c>
      <c r="E65" s="40" t="s">
        <v>4938</v>
      </c>
    </row>
    <row r="66" spans="1:5" ht="12.75">
      <c r="A66" t="s">
        <v>59</v>
      </c>
      <c r="E66" s="39" t="s">
        <v>5</v>
      </c>
    </row>
    <row r="67" spans="1:16" ht="12.75">
      <c r="A67" t="s">
        <v>50</v>
      </c>
      <c s="34" t="s">
        <v>122</v>
      </c>
      <c s="34" t="s">
        <v>4939</v>
      </c>
      <c s="35" t="s">
        <v>5</v>
      </c>
      <c s="6" t="s">
        <v>4940</v>
      </c>
      <c s="36" t="s">
        <v>162</v>
      </c>
      <c s="37">
        <v>6</v>
      </c>
      <c s="36">
        <v>0.9</v>
      </c>
      <c s="36">
        <f>ROUND(G67*H67,6)</f>
      </c>
      <c r="L67" s="38">
        <v>0</v>
      </c>
      <c s="32">
        <f>ROUND(ROUND(L67,2)*ROUND(G67,3),2)</f>
      </c>
      <c s="36" t="s">
        <v>55</v>
      </c>
      <c>
        <f>(M67*21)/100</f>
      </c>
      <c t="s">
        <v>28</v>
      </c>
    </row>
    <row r="68" spans="1:5" ht="12.75">
      <c r="A68" s="35" t="s">
        <v>56</v>
      </c>
      <c r="E68" s="39" t="s">
        <v>4940</v>
      </c>
    </row>
    <row r="69" spans="1:5" ht="12.75">
      <c r="A69" s="35" t="s">
        <v>57</v>
      </c>
      <c r="E69" s="40" t="s">
        <v>4941</v>
      </c>
    </row>
    <row r="70" spans="1:5" ht="38.25">
      <c r="A70" t="s">
        <v>59</v>
      </c>
      <c r="E70" s="39" t="s">
        <v>4888</v>
      </c>
    </row>
    <row r="71" spans="1:16" ht="25.5">
      <c r="A71" t="s">
        <v>50</v>
      </c>
      <c s="34" t="s">
        <v>187</v>
      </c>
      <c s="34" t="s">
        <v>4942</v>
      </c>
      <c s="35" t="s">
        <v>5</v>
      </c>
      <c s="6" t="s">
        <v>4943</v>
      </c>
      <c s="36" t="s">
        <v>162</v>
      </c>
      <c s="37">
        <v>2</v>
      </c>
      <c s="36">
        <v>0.150846</v>
      </c>
      <c s="36">
        <f>ROUND(G71*H71,6)</f>
      </c>
      <c r="L71" s="38">
        <v>0</v>
      </c>
      <c s="32">
        <f>ROUND(ROUND(L71,2)*ROUND(G71,3),2)</f>
      </c>
      <c s="36" t="s">
        <v>307</v>
      </c>
      <c>
        <f>(M71*21)/100</f>
      </c>
      <c t="s">
        <v>28</v>
      </c>
    </row>
    <row r="72" spans="1:5" ht="25.5">
      <c r="A72" s="35" t="s">
        <v>56</v>
      </c>
      <c r="E72" s="39" t="s">
        <v>4943</v>
      </c>
    </row>
    <row r="73" spans="1:5" ht="12.75">
      <c r="A73" s="35" t="s">
        <v>57</v>
      </c>
      <c r="E73" s="40" t="s">
        <v>5</v>
      </c>
    </row>
    <row r="74" spans="1:5" ht="12.75">
      <c r="A74" t="s">
        <v>59</v>
      </c>
      <c r="E74" s="39" t="s">
        <v>5</v>
      </c>
    </row>
    <row r="75" spans="1:16" ht="12.75">
      <c r="A75" t="s">
        <v>50</v>
      </c>
      <c s="34" t="s">
        <v>130</v>
      </c>
      <c s="34" t="s">
        <v>4944</v>
      </c>
      <c s="35" t="s">
        <v>5</v>
      </c>
      <c s="6" t="s">
        <v>4945</v>
      </c>
      <c s="36" t="s">
        <v>162</v>
      </c>
      <c s="37">
        <v>2</v>
      </c>
      <c s="36">
        <v>5.38</v>
      </c>
      <c s="36">
        <f>ROUND(G75*H75,6)</f>
      </c>
      <c r="L75" s="38">
        <v>0</v>
      </c>
      <c s="32">
        <f>ROUND(ROUND(L75,2)*ROUND(G75,3),2)</f>
      </c>
      <c s="36" t="s">
        <v>55</v>
      </c>
      <c>
        <f>(M75*21)/100</f>
      </c>
      <c t="s">
        <v>28</v>
      </c>
    </row>
    <row r="76" spans="1:5" ht="12.75">
      <c r="A76" s="35" t="s">
        <v>56</v>
      </c>
      <c r="E76" s="39" t="s">
        <v>4945</v>
      </c>
    </row>
    <row r="77" spans="1:5" ht="12.75">
      <c r="A77" s="35" t="s">
        <v>57</v>
      </c>
      <c r="E77" s="40" t="s">
        <v>5</v>
      </c>
    </row>
    <row r="78" spans="1:5" ht="51">
      <c r="A78" t="s">
        <v>59</v>
      </c>
      <c r="E78" s="39" t="s">
        <v>4946</v>
      </c>
    </row>
    <row r="79" spans="1:16" ht="25.5">
      <c r="A79" t="s">
        <v>50</v>
      </c>
      <c s="34" t="s">
        <v>153</v>
      </c>
      <c s="34" t="s">
        <v>4947</v>
      </c>
      <c s="35" t="s">
        <v>5</v>
      </c>
      <c s="6" t="s">
        <v>4948</v>
      </c>
      <c s="36" t="s">
        <v>162</v>
      </c>
      <c s="37">
        <v>1</v>
      </c>
      <c s="36">
        <v>0.174015</v>
      </c>
      <c s="36">
        <f>ROUND(G79*H79,6)</f>
      </c>
      <c r="L79" s="38">
        <v>0</v>
      </c>
      <c s="32">
        <f>ROUND(ROUND(L79,2)*ROUND(G79,3),2)</f>
      </c>
      <c s="36" t="s">
        <v>307</v>
      </c>
      <c>
        <f>(M79*21)/100</f>
      </c>
      <c t="s">
        <v>28</v>
      </c>
    </row>
    <row r="80" spans="1:5" ht="25.5">
      <c r="A80" s="35" t="s">
        <v>56</v>
      </c>
      <c r="E80" s="39" t="s">
        <v>4948</v>
      </c>
    </row>
    <row r="81" spans="1:5" ht="12.75">
      <c r="A81" s="35" t="s">
        <v>57</v>
      </c>
      <c r="E81" s="40" t="s">
        <v>5</v>
      </c>
    </row>
    <row r="82" spans="1:5" ht="12.75">
      <c r="A82" t="s">
        <v>59</v>
      </c>
      <c r="E82" s="39" t="s">
        <v>5</v>
      </c>
    </row>
    <row r="83" spans="1:16" ht="12.75">
      <c r="A83" t="s">
        <v>50</v>
      </c>
      <c s="34" t="s">
        <v>231</v>
      </c>
      <c s="34" t="s">
        <v>4949</v>
      </c>
      <c s="35" t="s">
        <v>5</v>
      </c>
      <c s="6" t="s">
        <v>4950</v>
      </c>
      <c s="36" t="s">
        <v>162</v>
      </c>
      <c s="37">
        <v>1</v>
      </c>
      <c s="36">
        <v>5.64</v>
      </c>
      <c s="36">
        <f>ROUND(G83*H83,6)</f>
      </c>
      <c r="L83" s="38">
        <v>0</v>
      </c>
      <c s="32">
        <f>ROUND(ROUND(L83,2)*ROUND(G83,3),2)</f>
      </c>
      <c s="36" t="s">
        <v>55</v>
      </c>
      <c>
        <f>(M83*21)/100</f>
      </c>
      <c t="s">
        <v>28</v>
      </c>
    </row>
    <row r="84" spans="1:5" ht="12.75">
      <c r="A84" s="35" t="s">
        <v>56</v>
      </c>
      <c r="E84" s="39" t="s">
        <v>4950</v>
      </c>
    </row>
    <row r="85" spans="1:5" ht="12.75">
      <c r="A85" s="35" t="s">
        <v>57</v>
      </c>
      <c r="E85" s="40" t="s">
        <v>5</v>
      </c>
    </row>
    <row r="86" spans="1:5" ht="51">
      <c r="A86" t="s">
        <v>59</v>
      </c>
      <c r="E86" s="39" t="s">
        <v>4951</v>
      </c>
    </row>
    <row r="87" spans="1:16" ht="12.75">
      <c r="A87" t="s">
        <v>50</v>
      </c>
      <c s="34" t="s">
        <v>294</v>
      </c>
      <c s="34" t="s">
        <v>4952</v>
      </c>
      <c s="35" t="s">
        <v>5</v>
      </c>
      <c s="6" t="s">
        <v>4953</v>
      </c>
      <c s="36" t="s">
        <v>162</v>
      </c>
      <c s="37">
        <v>3</v>
      </c>
      <c s="36">
        <v>0.258506</v>
      </c>
      <c s="36">
        <f>ROUND(G87*H87,6)</f>
      </c>
      <c r="L87" s="38">
        <v>0</v>
      </c>
      <c s="32">
        <f>ROUND(ROUND(L87,2)*ROUND(G87,3),2)</f>
      </c>
      <c s="36" t="s">
        <v>307</v>
      </c>
      <c>
        <f>(M87*21)/100</f>
      </c>
      <c t="s">
        <v>28</v>
      </c>
    </row>
    <row r="88" spans="1:5" ht="12.75">
      <c r="A88" s="35" t="s">
        <v>56</v>
      </c>
      <c r="E88" s="39" t="s">
        <v>4953</v>
      </c>
    </row>
    <row r="89" spans="1:5" ht="12.75">
      <c r="A89" s="35" t="s">
        <v>57</v>
      </c>
      <c r="E89" s="40" t="s">
        <v>5</v>
      </c>
    </row>
    <row r="90" spans="1:5" ht="12.75">
      <c r="A90" t="s">
        <v>59</v>
      </c>
      <c r="E90" s="39" t="s">
        <v>5</v>
      </c>
    </row>
    <row r="91" spans="1:16" ht="12.75">
      <c r="A91" t="s">
        <v>50</v>
      </c>
      <c s="34" t="s">
        <v>299</v>
      </c>
      <c s="34" t="s">
        <v>4954</v>
      </c>
      <c s="35" t="s">
        <v>5</v>
      </c>
      <c s="6" t="s">
        <v>4955</v>
      </c>
      <c s="36" t="s">
        <v>162</v>
      </c>
      <c s="37">
        <v>2</v>
      </c>
      <c s="36">
        <v>4.31</v>
      </c>
      <c s="36">
        <f>ROUND(G91*H91,6)</f>
      </c>
      <c r="L91" s="38">
        <v>0</v>
      </c>
      <c s="32">
        <f>ROUND(ROUND(L91,2)*ROUND(G91,3),2)</f>
      </c>
      <c s="36" t="s">
        <v>55</v>
      </c>
      <c>
        <f>(M91*21)/100</f>
      </c>
      <c t="s">
        <v>28</v>
      </c>
    </row>
    <row r="92" spans="1:5" ht="12.75">
      <c r="A92" s="35" t="s">
        <v>56</v>
      </c>
      <c r="E92" s="39" t="s">
        <v>4955</v>
      </c>
    </row>
    <row r="93" spans="1:5" ht="12.75">
      <c r="A93" s="35" t="s">
        <v>57</v>
      </c>
      <c r="E93" s="40" t="s">
        <v>4956</v>
      </c>
    </row>
    <row r="94" spans="1:5" ht="38.25">
      <c r="A94" t="s">
        <v>59</v>
      </c>
      <c r="E94" s="39" t="s">
        <v>4888</v>
      </c>
    </row>
    <row r="95" spans="1:16" ht="12.75">
      <c r="A95" t="s">
        <v>50</v>
      </c>
      <c s="34" t="s">
        <v>315</v>
      </c>
      <c s="34" t="s">
        <v>4957</v>
      </c>
      <c s="35" t="s">
        <v>5</v>
      </c>
      <c s="6" t="s">
        <v>4958</v>
      </c>
      <c s="36" t="s">
        <v>162</v>
      </c>
      <c s="37">
        <v>1</v>
      </c>
      <c s="36">
        <v>4.51</v>
      </c>
      <c s="36">
        <f>ROUND(G95*H95,6)</f>
      </c>
      <c r="L95" s="38">
        <v>0</v>
      </c>
      <c s="32">
        <f>ROUND(ROUND(L95,2)*ROUND(G95,3),2)</f>
      </c>
      <c s="36" t="s">
        <v>55</v>
      </c>
      <c>
        <f>(M95*21)/100</f>
      </c>
      <c t="s">
        <v>28</v>
      </c>
    </row>
    <row r="96" spans="1:5" ht="12.75">
      <c r="A96" s="35" t="s">
        <v>56</v>
      </c>
      <c r="E96" s="39" t="s">
        <v>4958</v>
      </c>
    </row>
    <row r="97" spans="1:5" ht="12.75">
      <c r="A97" s="35" t="s">
        <v>57</v>
      </c>
      <c r="E97" s="40" t="s">
        <v>4959</v>
      </c>
    </row>
    <row r="98" spans="1:5" ht="38.25">
      <c r="A98" t="s">
        <v>59</v>
      </c>
      <c r="E98" s="39" t="s">
        <v>4888</v>
      </c>
    </row>
    <row r="99" spans="1:16" ht="12.75">
      <c r="A99" t="s">
        <v>50</v>
      </c>
      <c s="34" t="s">
        <v>395</v>
      </c>
      <c s="34" t="s">
        <v>4960</v>
      </c>
      <c s="35" t="s">
        <v>5</v>
      </c>
      <c s="6" t="s">
        <v>4961</v>
      </c>
      <c s="36" t="s">
        <v>162</v>
      </c>
      <c s="37">
        <v>9</v>
      </c>
      <c s="36">
        <v>0.29305</v>
      </c>
      <c s="36">
        <f>ROUND(G99*H99,6)</f>
      </c>
      <c r="L99" s="38">
        <v>0</v>
      </c>
      <c s="32">
        <f>ROUND(ROUND(L99,2)*ROUND(G99,3),2)</f>
      </c>
      <c s="36" t="s">
        <v>55</v>
      </c>
      <c>
        <f>(M99*21)/100</f>
      </c>
      <c t="s">
        <v>28</v>
      </c>
    </row>
    <row r="100" spans="1:5" ht="12.75">
      <c r="A100" s="35" t="s">
        <v>56</v>
      </c>
      <c r="E100" s="39" t="s">
        <v>4961</v>
      </c>
    </row>
    <row r="101" spans="1:5" ht="12.75">
      <c r="A101" s="35" t="s">
        <v>57</v>
      </c>
      <c r="E101" s="40" t="s">
        <v>5</v>
      </c>
    </row>
    <row r="102" spans="1:5" ht="12.75">
      <c r="A102" t="s">
        <v>59</v>
      </c>
      <c r="E102" s="39" t="s">
        <v>5</v>
      </c>
    </row>
    <row r="103" spans="1:16" ht="12.75">
      <c r="A103" t="s">
        <v>50</v>
      </c>
      <c s="34" t="s">
        <v>318</v>
      </c>
      <c s="34" t="s">
        <v>4962</v>
      </c>
      <c s="35" t="s">
        <v>5</v>
      </c>
      <c s="6" t="s">
        <v>4963</v>
      </c>
      <c s="36" t="s">
        <v>162</v>
      </c>
      <c s="37">
        <v>2</v>
      </c>
      <c s="36">
        <v>6.03</v>
      </c>
      <c s="36">
        <f>ROUND(G103*H103,6)</f>
      </c>
      <c r="L103" s="38">
        <v>0</v>
      </c>
      <c s="32">
        <f>ROUND(ROUND(L103,2)*ROUND(G103,3),2)</f>
      </c>
      <c s="36" t="s">
        <v>55</v>
      </c>
      <c>
        <f>(M103*21)/100</f>
      </c>
      <c t="s">
        <v>28</v>
      </c>
    </row>
    <row r="104" spans="1:5" ht="12.75">
      <c r="A104" s="35" t="s">
        <v>56</v>
      </c>
      <c r="E104" s="39" t="s">
        <v>4963</v>
      </c>
    </row>
    <row r="105" spans="1:5" ht="12.75">
      <c r="A105" s="35" t="s">
        <v>57</v>
      </c>
      <c r="E105" s="40" t="s">
        <v>4956</v>
      </c>
    </row>
    <row r="106" spans="1:5" ht="38.25">
      <c r="A106" t="s">
        <v>59</v>
      </c>
      <c r="E106" s="39" t="s">
        <v>4888</v>
      </c>
    </row>
    <row r="107" spans="1:16" ht="12.75">
      <c r="A107" t="s">
        <v>50</v>
      </c>
      <c s="34" t="s">
        <v>322</v>
      </c>
      <c s="34" t="s">
        <v>4964</v>
      </c>
      <c s="35" t="s">
        <v>5</v>
      </c>
      <c s="6" t="s">
        <v>4965</v>
      </c>
      <c s="36" t="s">
        <v>162</v>
      </c>
      <c s="37">
        <v>4</v>
      </c>
      <c s="36">
        <v>7.07</v>
      </c>
      <c s="36">
        <f>ROUND(G107*H107,6)</f>
      </c>
      <c r="L107" s="38">
        <v>0</v>
      </c>
      <c s="32">
        <f>ROUND(ROUND(L107,2)*ROUND(G107,3),2)</f>
      </c>
      <c s="36" t="s">
        <v>55</v>
      </c>
      <c>
        <f>(M107*21)/100</f>
      </c>
      <c t="s">
        <v>28</v>
      </c>
    </row>
    <row r="108" spans="1:5" ht="12.75">
      <c r="A108" s="35" t="s">
        <v>56</v>
      </c>
      <c r="E108" s="39" t="s">
        <v>4965</v>
      </c>
    </row>
    <row r="109" spans="1:5" ht="12.75">
      <c r="A109" s="35" t="s">
        <v>57</v>
      </c>
      <c r="E109" s="40" t="s">
        <v>4966</v>
      </c>
    </row>
    <row r="110" spans="1:5" ht="38.25">
      <c r="A110" t="s">
        <v>59</v>
      </c>
      <c r="E110" s="39" t="s">
        <v>4888</v>
      </c>
    </row>
    <row r="111" spans="1:16" ht="12.75">
      <c r="A111" t="s">
        <v>50</v>
      </c>
      <c s="34" t="s">
        <v>326</v>
      </c>
      <c s="34" t="s">
        <v>4967</v>
      </c>
      <c s="35" t="s">
        <v>5</v>
      </c>
      <c s="6" t="s">
        <v>4968</v>
      </c>
      <c s="36" t="s">
        <v>162</v>
      </c>
      <c s="37">
        <v>2</v>
      </c>
      <c s="36">
        <v>7.4</v>
      </c>
      <c s="36">
        <f>ROUND(G111*H111,6)</f>
      </c>
      <c r="L111" s="38">
        <v>0</v>
      </c>
      <c s="32">
        <f>ROUND(ROUND(L111,2)*ROUND(G111,3),2)</f>
      </c>
      <c s="36" t="s">
        <v>55</v>
      </c>
      <c>
        <f>(M111*21)/100</f>
      </c>
      <c t="s">
        <v>28</v>
      </c>
    </row>
    <row r="112" spans="1:5" ht="12.75">
      <c r="A112" s="35" t="s">
        <v>56</v>
      </c>
      <c r="E112" s="39" t="s">
        <v>4968</v>
      </c>
    </row>
    <row r="113" spans="1:5" ht="12.75">
      <c r="A113" s="35" t="s">
        <v>57</v>
      </c>
      <c r="E113" s="40" t="s">
        <v>4956</v>
      </c>
    </row>
    <row r="114" spans="1:5" ht="38.25">
      <c r="A114" t="s">
        <v>59</v>
      </c>
      <c r="E114" s="39" t="s">
        <v>4888</v>
      </c>
    </row>
    <row r="115" spans="1:16" ht="12.75">
      <c r="A115" t="s">
        <v>50</v>
      </c>
      <c s="34" t="s">
        <v>330</v>
      </c>
      <c s="34" t="s">
        <v>4969</v>
      </c>
      <c s="35" t="s">
        <v>5</v>
      </c>
      <c s="6" t="s">
        <v>4970</v>
      </c>
      <c s="36" t="s">
        <v>162</v>
      </c>
      <c s="37">
        <v>1</v>
      </c>
      <c s="36">
        <v>6.31</v>
      </c>
      <c s="36">
        <f>ROUND(G115*H115,6)</f>
      </c>
      <c r="L115" s="38">
        <v>0</v>
      </c>
      <c s="32">
        <f>ROUND(ROUND(L115,2)*ROUND(G115,3),2)</f>
      </c>
      <c s="36" t="s">
        <v>55</v>
      </c>
      <c>
        <f>(M115*21)/100</f>
      </c>
      <c t="s">
        <v>28</v>
      </c>
    </row>
    <row r="116" spans="1:5" ht="12.75">
      <c r="A116" s="35" t="s">
        <v>56</v>
      </c>
      <c r="E116" s="39" t="s">
        <v>4970</v>
      </c>
    </row>
    <row r="117" spans="1:5" ht="12.75">
      <c r="A117" s="35" t="s">
        <v>57</v>
      </c>
      <c r="E117" s="40" t="s">
        <v>4959</v>
      </c>
    </row>
    <row r="118" spans="1:5" ht="38.25">
      <c r="A118" t="s">
        <v>59</v>
      </c>
      <c r="E118" s="39" t="s">
        <v>4888</v>
      </c>
    </row>
    <row r="119" spans="1:16" ht="25.5">
      <c r="A119" t="s">
        <v>50</v>
      </c>
      <c s="34" t="s">
        <v>304</v>
      </c>
      <c s="34" t="s">
        <v>4971</v>
      </c>
      <c s="35" t="s">
        <v>5</v>
      </c>
      <c s="6" t="s">
        <v>4972</v>
      </c>
      <c s="36" t="s">
        <v>162</v>
      </c>
      <c s="37">
        <v>3</v>
      </c>
      <c s="36">
        <v>0.03441</v>
      </c>
      <c s="36">
        <f>ROUND(G119*H119,6)</f>
      </c>
      <c r="L119" s="38">
        <v>0</v>
      </c>
      <c s="32">
        <f>ROUND(ROUND(L119,2)*ROUND(G119,3),2)</f>
      </c>
      <c s="36" t="s">
        <v>307</v>
      </c>
      <c>
        <f>(M119*21)/100</f>
      </c>
      <c t="s">
        <v>28</v>
      </c>
    </row>
    <row r="120" spans="1:5" ht="25.5">
      <c r="A120" s="35" t="s">
        <v>56</v>
      </c>
      <c r="E120" s="39" t="s">
        <v>4972</v>
      </c>
    </row>
    <row r="121" spans="1:5" ht="12.75">
      <c r="A121" s="35" t="s">
        <v>57</v>
      </c>
      <c r="E121" s="40" t="s">
        <v>5</v>
      </c>
    </row>
    <row r="122" spans="1:5" ht="12.75">
      <c r="A122" t="s">
        <v>59</v>
      </c>
      <c r="E122" s="39" t="s">
        <v>5</v>
      </c>
    </row>
    <row r="123" spans="1:16" ht="12.75">
      <c r="A123" t="s">
        <v>50</v>
      </c>
      <c s="34" t="s">
        <v>309</v>
      </c>
      <c s="34" t="s">
        <v>4973</v>
      </c>
      <c s="35" t="s">
        <v>5</v>
      </c>
      <c s="6" t="s">
        <v>4974</v>
      </c>
      <c s="36" t="s">
        <v>162</v>
      </c>
      <c s="37">
        <v>3</v>
      </c>
      <c s="36">
        <v>2.8</v>
      </c>
      <c s="36">
        <f>ROUND(G123*H123,6)</f>
      </c>
      <c r="L123" s="38">
        <v>0</v>
      </c>
      <c s="32">
        <f>ROUND(ROUND(L123,2)*ROUND(G123,3),2)</f>
      </c>
      <c s="36" t="s">
        <v>55</v>
      </c>
      <c>
        <f>(M123*21)/100</f>
      </c>
      <c t="s">
        <v>28</v>
      </c>
    </row>
    <row r="124" spans="1:5" ht="12.75">
      <c r="A124" s="35" t="s">
        <v>56</v>
      </c>
      <c r="E124" s="39" t="s">
        <v>4974</v>
      </c>
    </row>
    <row r="125" spans="1:5" ht="12.75">
      <c r="A125" s="35" t="s">
        <v>57</v>
      </c>
      <c r="E125" s="40" t="s">
        <v>4975</v>
      </c>
    </row>
    <row r="126" spans="1:5" ht="38.25">
      <c r="A126" t="s">
        <v>59</v>
      </c>
      <c r="E126" s="39" t="s">
        <v>4888</v>
      </c>
    </row>
    <row r="127" spans="1:16" ht="38.25">
      <c r="A127" t="s">
        <v>50</v>
      </c>
      <c s="34" t="s">
        <v>511</v>
      </c>
      <c s="34" t="s">
        <v>4894</v>
      </c>
      <c s="35" t="s">
        <v>5</v>
      </c>
      <c s="6" t="s">
        <v>685</v>
      </c>
      <c s="36" t="s">
        <v>54</v>
      </c>
      <c s="37">
        <v>195.556</v>
      </c>
      <c s="36">
        <v>0</v>
      </c>
      <c s="36">
        <f>ROUND(G127*H127,6)</f>
      </c>
      <c r="L127" s="38">
        <v>0</v>
      </c>
      <c s="32">
        <f>ROUND(ROUND(L127,2)*ROUND(G127,3),2)</f>
      </c>
      <c s="36" t="s">
        <v>307</v>
      </c>
      <c>
        <f>(M127*21)/100</f>
      </c>
      <c t="s">
        <v>28</v>
      </c>
    </row>
    <row r="128" spans="1:5" ht="51">
      <c r="A128" s="35" t="s">
        <v>56</v>
      </c>
      <c r="E128" s="39" t="s">
        <v>4895</v>
      </c>
    </row>
    <row r="129" spans="1:5" ht="12.75">
      <c r="A129" s="35" t="s">
        <v>57</v>
      </c>
      <c r="E129" s="40" t="s">
        <v>5</v>
      </c>
    </row>
    <row r="130" spans="1:5" ht="38.25">
      <c r="A130" t="s">
        <v>59</v>
      </c>
      <c r="E130" s="39" t="s">
        <v>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93</v>
      </c>
      <c r="E8" s="30" t="s">
        <v>92</v>
      </c>
      <c r="J8" s="29">
        <f>0+J9</f>
      </c>
      <c s="29">
        <f>0+K9</f>
      </c>
      <c s="29">
        <f>0+L9</f>
      </c>
      <c s="29">
        <f>0+M9</f>
      </c>
    </row>
    <row r="9" spans="1:13" ht="12.75">
      <c r="A9" t="s">
        <v>47</v>
      </c>
      <c r="C9" s="31" t="s">
        <v>94</v>
      </c>
      <c r="E9" s="33" t="s">
        <v>95</v>
      </c>
      <c r="J9" s="32">
        <f>0</f>
      </c>
      <c s="32">
        <f>0</f>
      </c>
      <c s="32">
        <f>0+L10+L14+L18</f>
      </c>
      <c s="32">
        <f>0+M10+M14+M18</f>
      </c>
    </row>
    <row r="10" spans="1:16" ht="12.75">
      <c r="A10" t="s">
        <v>50</v>
      </c>
      <c s="34" t="s">
        <v>96</v>
      </c>
      <c s="34" t="s">
        <v>97</v>
      </c>
      <c s="35" t="s">
        <v>5</v>
      </c>
      <c s="6" t="s">
        <v>98</v>
      </c>
      <c s="36" t="s">
        <v>99</v>
      </c>
      <c s="37">
        <v>1</v>
      </c>
      <c s="36">
        <v>0</v>
      </c>
      <c s="36">
        <f>ROUND(G10*H10,6)</f>
      </c>
      <c r="L10" s="38">
        <v>0</v>
      </c>
      <c s="32">
        <f>ROUND(ROUND(L10,2)*ROUND(G10,3),2)</f>
      </c>
      <c s="36" t="s">
        <v>55</v>
      </c>
      <c>
        <f>(M10*21)/100</f>
      </c>
      <c t="s">
        <v>28</v>
      </c>
    </row>
    <row r="11" spans="1:5" ht="12.75">
      <c r="A11" s="35" t="s">
        <v>56</v>
      </c>
      <c r="E11" s="39" t="s">
        <v>98</v>
      </c>
    </row>
    <row r="12" spans="1:5" ht="12.75">
      <c r="A12" s="35" t="s">
        <v>57</v>
      </c>
      <c r="E12" s="40" t="s">
        <v>5</v>
      </c>
    </row>
    <row r="13" spans="1:5" ht="127.5">
      <c r="A13" t="s">
        <v>59</v>
      </c>
      <c r="E13" s="39" t="s">
        <v>100</v>
      </c>
    </row>
    <row r="14" spans="1:16" ht="12.75">
      <c r="A14" t="s">
        <v>50</v>
      </c>
      <c s="34" t="s">
        <v>28</v>
      </c>
      <c s="34" t="s">
        <v>101</v>
      </c>
      <c s="35" t="s">
        <v>5</v>
      </c>
      <c s="6" t="s">
        <v>102</v>
      </c>
      <c s="36" t="s">
        <v>99</v>
      </c>
      <c s="37">
        <v>1</v>
      </c>
      <c s="36">
        <v>0</v>
      </c>
      <c s="36">
        <f>ROUND(G14*H14,6)</f>
      </c>
      <c r="L14" s="38">
        <v>0</v>
      </c>
      <c s="32">
        <f>ROUND(ROUND(L14,2)*ROUND(G14,3),2)</f>
      </c>
      <c s="36" t="s">
        <v>55</v>
      </c>
      <c>
        <f>(M14*21)/100</f>
      </c>
      <c t="s">
        <v>28</v>
      </c>
    </row>
    <row r="15" spans="1:5" ht="12.75">
      <c r="A15" s="35" t="s">
        <v>56</v>
      </c>
      <c r="E15" s="39" t="s">
        <v>102</v>
      </c>
    </row>
    <row r="16" spans="1:5" ht="12.75">
      <c r="A16" s="35" t="s">
        <v>57</v>
      </c>
      <c r="E16" s="40" t="s">
        <v>5</v>
      </c>
    </row>
    <row r="17" spans="1:5" ht="140.25">
      <c r="A17" t="s">
        <v>59</v>
      </c>
      <c r="E17" s="39" t="s">
        <v>103</v>
      </c>
    </row>
    <row r="18" spans="1:16" ht="12.75">
      <c r="A18" t="s">
        <v>50</v>
      </c>
      <c s="34" t="s">
        <v>26</v>
      </c>
      <c s="34" t="s">
        <v>104</v>
      </c>
      <c s="35" t="s">
        <v>5</v>
      </c>
      <c s="6" t="s">
        <v>105</v>
      </c>
      <c s="36" t="s">
        <v>99</v>
      </c>
      <c s="37">
        <v>1</v>
      </c>
      <c s="36">
        <v>0</v>
      </c>
      <c s="36">
        <f>ROUND(G18*H18,6)</f>
      </c>
      <c r="L18" s="38">
        <v>0</v>
      </c>
      <c s="32">
        <f>ROUND(ROUND(L18,2)*ROUND(G18,3),2)</f>
      </c>
      <c s="36" t="s">
        <v>55</v>
      </c>
      <c>
        <f>(M18*21)/100</f>
      </c>
      <c t="s">
        <v>28</v>
      </c>
    </row>
    <row r="19" spans="1:5" ht="12.75">
      <c r="A19" s="35" t="s">
        <v>56</v>
      </c>
      <c r="E19" s="39" t="s">
        <v>105</v>
      </c>
    </row>
    <row r="20" spans="1:5" ht="12.75">
      <c r="A20" s="35" t="s">
        <v>57</v>
      </c>
      <c r="E20" s="40" t="s">
        <v>5</v>
      </c>
    </row>
    <row r="21" spans="1:5" ht="76.5">
      <c r="A21" t="s">
        <v>59</v>
      </c>
      <c r="E21" s="39" t="s">
        <v>106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4978</v>
      </c>
      <c r="E8" s="30" t="s">
        <v>4977</v>
      </c>
      <c r="J8" s="29">
        <f>0+J9</f>
      </c>
      <c s="29">
        <f>0+K9</f>
      </c>
      <c s="29">
        <f>0+L9</f>
      </c>
      <c s="29">
        <f>0+M9</f>
      </c>
    </row>
    <row r="9" spans="1:13" ht="12.75">
      <c r="A9" t="s">
        <v>47</v>
      </c>
      <c r="C9" s="31" t="s">
        <v>1019</v>
      </c>
      <c r="E9" s="33" t="s">
        <v>1020</v>
      </c>
      <c r="J9" s="32">
        <f>0</f>
      </c>
      <c s="32">
        <f>0</f>
      </c>
      <c s="32">
        <f>0+L10+L14+L18+L22+L26+L30+L34+L38+L42+L46+L50+L54+L58+L62+L66+L70+L74+L78+L82</f>
      </c>
      <c s="32">
        <f>0+M10+M14+M18+M22+M26+M30+M34+M38+M42+M46+M50+M54+M58+M62+M66+M70+M74+M78+M82</f>
      </c>
    </row>
    <row r="10" spans="1:16" ht="12.75">
      <c r="A10" t="s">
        <v>50</v>
      </c>
      <c s="34" t="s">
        <v>96</v>
      </c>
      <c s="34" t="s">
        <v>4979</v>
      </c>
      <c s="35" t="s">
        <v>5</v>
      </c>
      <c s="6" t="s">
        <v>4980</v>
      </c>
      <c s="36" t="s">
        <v>126</v>
      </c>
      <c s="37">
        <v>135.725</v>
      </c>
      <c s="36">
        <v>0.0014</v>
      </c>
      <c s="36">
        <f>ROUND(G10*H10,6)</f>
      </c>
      <c r="L10" s="38">
        <v>0</v>
      </c>
      <c s="32">
        <f>ROUND(ROUND(L10,2)*ROUND(G10,3),2)</f>
      </c>
      <c s="36" t="s">
        <v>55</v>
      </c>
      <c>
        <f>(M10*21)/100</f>
      </c>
      <c t="s">
        <v>28</v>
      </c>
    </row>
    <row r="11" spans="1:5" ht="12.75">
      <c r="A11" s="35" t="s">
        <v>56</v>
      </c>
      <c r="E11" s="39" t="s">
        <v>4980</v>
      </c>
    </row>
    <row r="12" spans="1:5" ht="12.75">
      <c r="A12" s="35" t="s">
        <v>57</v>
      </c>
      <c r="E12" s="40" t="s">
        <v>4981</v>
      </c>
    </row>
    <row r="13" spans="1:5" ht="12.75">
      <c r="A13" t="s">
        <v>59</v>
      </c>
      <c r="E13" s="39" t="s">
        <v>5</v>
      </c>
    </row>
    <row r="14" spans="1:16" ht="25.5">
      <c r="A14" t="s">
        <v>50</v>
      </c>
      <c s="34" t="s">
        <v>28</v>
      </c>
      <c s="34" t="s">
        <v>4982</v>
      </c>
      <c s="35" t="s">
        <v>5</v>
      </c>
      <c s="6" t="s">
        <v>4983</v>
      </c>
      <c s="36" t="s">
        <v>126</v>
      </c>
      <c s="37">
        <v>135.725</v>
      </c>
      <c s="36">
        <v>0.084</v>
      </c>
      <c s="36">
        <f>ROUND(G14*H14,6)</f>
      </c>
      <c r="L14" s="38">
        <v>0</v>
      </c>
      <c s="32">
        <f>ROUND(ROUND(L14,2)*ROUND(G14,3),2)</f>
      </c>
      <c s="36" t="s">
        <v>307</v>
      </c>
      <c>
        <f>(M14*21)/100</f>
      </c>
      <c t="s">
        <v>28</v>
      </c>
    </row>
    <row r="15" spans="1:5" ht="25.5">
      <c r="A15" s="35" t="s">
        <v>56</v>
      </c>
      <c r="E15" s="39" t="s">
        <v>4983</v>
      </c>
    </row>
    <row r="16" spans="1:5" ht="25.5">
      <c r="A16" s="35" t="s">
        <v>57</v>
      </c>
      <c r="E16" s="40" t="s">
        <v>4984</v>
      </c>
    </row>
    <row r="17" spans="1:5" ht="165.75">
      <c r="A17" t="s">
        <v>59</v>
      </c>
      <c r="E17" s="39" t="s">
        <v>4985</v>
      </c>
    </row>
    <row r="18" spans="1:16" ht="12.75">
      <c r="A18" t="s">
        <v>50</v>
      </c>
      <c s="34" t="s">
        <v>26</v>
      </c>
      <c s="34" t="s">
        <v>4986</v>
      </c>
      <c s="35" t="s">
        <v>5</v>
      </c>
      <c s="6" t="s">
        <v>4987</v>
      </c>
      <c s="36" t="s">
        <v>126</v>
      </c>
      <c s="37">
        <v>135.725</v>
      </c>
      <c s="36">
        <v>0</v>
      </c>
      <c s="36">
        <f>ROUND(G18*H18,6)</f>
      </c>
      <c r="L18" s="38">
        <v>0</v>
      </c>
      <c s="32">
        <f>ROUND(ROUND(L18,2)*ROUND(G18,3),2)</f>
      </c>
      <c s="36" t="s">
        <v>55</v>
      </c>
      <c>
        <f>(M18*21)/100</f>
      </c>
      <c t="s">
        <v>28</v>
      </c>
    </row>
    <row r="19" spans="1:5" ht="12.75">
      <c r="A19" s="35" t="s">
        <v>56</v>
      </c>
      <c r="E19" s="39" t="s">
        <v>4987</v>
      </c>
    </row>
    <row r="20" spans="1:5" ht="12.75">
      <c r="A20" s="35" t="s">
        <v>57</v>
      </c>
      <c r="E20" s="40" t="s">
        <v>4981</v>
      </c>
    </row>
    <row r="21" spans="1:5" ht="12.75">
      <c r="A21" t="s">
        <v>59</v>
      </c>
      <c r="E21" s="39" t="s">
        <v>5</v>
      </c>
    </row>
    <row r="22" spans="1:16" ht="12.75">
      <c r="A22" t="s">
        <v>50</v>
      </c>
      <c s="34" t="s">
        <v>66</v>
      </c>
      <c s="34" t="s">
        <v>4988</v>
      </c>
      <c s="35" t="s">
        <v>5</v>
      </c>
      <c s="6" t="s">
        <v>4989</v>
      </c>
      <c s="36" t="s">
        <v>126</v>
      </c>
      <c s="37">
        <v>156.762</v>
      </c>
      <c s="36">
        <v>0.00012</v>
      </c>
      <c s="36">
        <f>ROUND(G22*H22,6)</f>
      </c>
      <c r="L22" s="38">
        <v>0</v>
      </c>
      <c s="32">
        <f>ROUND(ROUND(L22,2)*ROUND(G22,3),2)</f>
      </c>
      <c s="36" t="s">
        <v>55</v>
      </c>
      <c>
        <f>(M22*21)/100</f>
      </c>
      <c t="s">
        <v>28</v>
      </c>
    </row>
    <row r="23" spans="1:5" ht="12.75">
      <c r="A23" s="35" t="s">
        <v>56</v>
      </c>
      <c r="E23" s="39" t="s">
        <v>4989</v>
      </c>
    </row>
    <row r="24" spans="1:5" ht="12.75">
      <c r="A24" s="35" t="s">
        <v>57</v>
      </c>
      <c r="E24" s="40" t="s">
        <v>5</v>
      </c>
    </row>
    <row r="25" spans="1:5" ht="12.75">
      <c r="A25" t="s">
        <v>59</v>
      </c>
      <c r="E25" s="39" t="s">
        <v>5</v>
      </c>
    </row>
    <row r="26" spans="1:16" ht="25.5">
      <c r="A26" t="s">
        <v>50</v>
      </c>
      <c s="34" t="s">
        <v>72</v>
      </c>
      <c s="34" t="s">
        <v>4990</v>
      </c>
      <c s="35" t="s">
        <v>5</v>
      </c>
      <c s="6" t="s">
        <v>4991</v>
      </c>
      <c s="36" t="s">
        <v>126</v>
      </c>
      <c s="37">
        <v>135.725</v>
      </c>
      <c s="36">
        <v>0</v>
      </c>
      <c s="36">
        <f>ROUND(G26*H26,6)</f>
      </c>
      <c r="L26" s="38">
        <v>0</v>
      </c>
      <c s="32">
        <f>ROUND(ROUND(L26,2)*ROUND(G26,3),2)</f>
      </c>
      <c s="36" t="s">
        <v>307</v>
      </c>
      <c>
        <f>(M26*21)/100</f>
      </c>
      <c t="s">
        <v>28</v>
      </c>
    </row>
    <row r="27" spans="1:5" ht="25.5">
      <c r="A27" s="35" t="s">
        <v>56</v>
      </c>
      <c r="E27" s="39" t="s">
        <v>4991</v>
      </c>
    </row>
    <row r="28" spans="1:5" ht="25.5">
      <c r="A28" s="35" t="s">
        <v>57</v>
      </c>
      <c r="E28" s="40" t="s">
        <v>4992</v>
      </c>
    </row>
    <row r="29" spans="1:5" ht="12.75">
      <c r="A29" t="s">
        <v>59</v>
      </c>
      <c r="E29" s="39" t="s">
        <v>4993</v>
      </c>
    </row>
    <row r="30" spans="1:16" ht="12.75">
      <c r="A30" t="s">
        <v>50</v>
      </c>
      <c s="34" t="s">
        <v>27</v>
      </c>
      <c s="34" t="s">
        <v>4994</v>
      </c>
      <c s="35" t="s">
        <v>5</v>
      </c>
      <c s="6" t="s">
        <v>4995</v>
      </c>
      <c s="36" t="s">
        <v>126</v>
      </c>
      <c s="37">
        <v>158.187</v>
      </c>
      <c s="36">
        <v>0.0019</v>
      </c>
      <c s="36">
        <f>ROUND(G30*H30,6)</f>
      </c>
      <c r="L30" s="38">
        <v>0</v>
      </c>
      <c s="32">
        <f>ROUND(ROUND(L30,2)*ROUND(G30,3),2)</f>
      </c>
      <c s="36" t="s">
        <v>307</v>
      </c>
      <c>
        <f>(M30*21)/100</f>
      </c>
      <c t="s">
        <v>28</v>
      </c>
    </row>
    <row r="31" spans="1:5" ht="12.75">
      <c r="A31" s="35" t="s">
        <v>56</v>
      </c>
      <c r="E31" s="39" t="s">
        <v>4995</v>
      </c>
    </row>
    <row r="32" spans="1:5" ht="38.25">
      <c r="A32" s="35" t="s">
        <v>57</v>
      </c>
      <c r="E32" s="40" t="s">
        <v>4996</v>
      </c>
    </row>
    <row r="33" spans="1:5" ht="25.5">
      <c r="A33" t="s">
        <v>59</v>
      </c>
      <c r="E33" s="39" t="s">
        <v>4997</v>
      </c>
    </row>
    <row r="34" spans="1:16" ht="25.5">
      <c r="A34" t="s">
        <v>50</v>
      </c>
      <c s="34" t="s">
        <v>81</v>
      </c>
      <c s="34" t="s">
        <v>4998</v>
      </c>
      <c s="35" t="s">
        <v>5</v>
      </c>
      <c s="6" t="s">
        <v>4999</v>
      </c>
      <c s="36" t="s">
        <v>147</v>
      </c>
      <c s="37">
        <v>72.85</v>
      </c>
      <c s="36">
        <v>0</v>
      </c>
      <c s="36">
        <f>ROUND(G34*H34,6)</f>
      </c>
      <c r="L34" s="38">
        <v>0</v>
      </c>
      <c s="32">
        <f>ROUND(ROUND(L34,2)*ROUND(G34,3),2)</f>
      </c>
      <c s="36" t="s">
        <v>307</v>
      </c>
      <c>
        <f>(M34*21)/100</f>
      </c>
      <c t="s">
        <v>28</v>
      </c>
    </row>
    <row r="35" spans="1:5" ht="25.5">
      <c r="A35" s="35" t="s">
        <v>56</v>
      </c>
      <c r="E35" s="39" t="s">
        <v>4999</v>
      </c>
    </row>
    <row r="36" spans="1:5" ht="12.75">
      <c r="A36" s="35" t="s">
        <v>57</v>
      </c>
      <c r="E36" s="40" t="s">
        <v>5000</v>
      </c>
    </row>
    <row r="37" spans="1:5" ht="25.5">
      <c r="A37" t="s">
        <v>59</v>
      </c>
      <c r="E37" s="39" t="s">
        <v>1274</v>
      </c>
    </row>
    <row r="38" spans="1:16" ht="12.75">
      <c r="A38" t="s">
        <v>50</v>
      </c>
      <c s="34" t="s">
        <v>86</v>
      </c>
      <c s="34" t="s">
        <v>4994</v>
      </c>
      <c s="35" t="s">
        <v>96</v>
      </c>
      <c s="6" t="s">
        <v>4995</v>
      </c>
      <c s="36" t="s">
        <v>126</v>
      </c>
      <c s="37">
        <v>84.907</v>
      </c>
      <c s="36">
        <v>0.0019</v>
      </c>
      <c s="36">
        <f>ROUND(G38*H38,6)</f>
      </c>
      <c r="L38" s="38">
        <v>0</v>
      </c>
      <c s="32">
        <f>ROUND(ROUND(L38,2)*ROUND(G38,3),2)</f>
      </c>
      <c s="36" t="s">
        <v>307</v>
      </c>
      <c>
        <f>(M38*21)/100</f>
      </c>
      <c t="s">
        <v>28</v>
      </c>
    </row>
    <row r="39" spans="1:5" ht="12.75">
      <c r="A39" s="35" t="s">
        <v>56</v>
      </c>
      <c r="E39" s="39" t="s">
        <v>4995</v>
      </c>
    </row>
    <row r="40" spans="1:5" ht="12.75">
      <c r="A40" s="35" t="s">
        <v>57</v>
      </c>
      <c r="E40" s="40" t="s">
        <v>5</v>
      </c>
    </row>
    <row r="41" spans="1:5" ht="25.5">
      <c r="A41" t="s">
        <v>59</v>
      </c>
      <c r="E41" s="39" t="s">
        <v>4997</v>
      </c>
    </row>
    <row r="42" spans="1:16" ht="25.5">
      <c r="A42" t="s">
        <v>50</v>
      </c>
      <c s="34" t="s">
        <v>149</v>
      </c>
      <c s="34" t="s">
        <v>5001</v>
      </c>
      <c s="35" t="s">
        <v>5</v>
      </c>
      <c s="6" t="s">
        <v>5002</v>
      </c>
      <c s="36" t="s">
        <v>126</v>
      </c>
      <c s="37">
        <v>50.6</v>
      </c>
      <c s="36">
        <v>0</v>
      </c>
      <c s="36">
        <f>ROUND(G42*H42,6)</f>
      </c>
      <c r="L42" s="38">
        <v>0</v>
      </c>
      <c s="32">
        <f>ROUND(ROUND(L42,2)*ROUND(G42,3),2)</f>
      </c>
      <c s="36" t="s">
        <v>307</v>
      </c>
      <c>
        <f>(M42*21)/100</f>
      </c>
      <c t="s">
        <v>28</v>
      </c>
    </row>
    <row r="43" spans="1:5" ht="38.25">
      <c r="A43" s="35" t="s">
        <v>56</v>
      </c>
      <c r="E43" s="39" t="s">
        <v>5003</v>
      </c>
    </row>
    <row r="44" spans="1:5" ht="12.75">
      <c r="A44" s="35" t="s">
        <v>57</v>
      </c>
      <c r="E44" s="40" t="s">
        <v>5004</v>
      </c>
    </row>
    <row r="45" spans="1:5" ht="25.5">
      <c r="A45" t="s">
        <v>59</v>
      </c>
      <c r="E45" s="39" t="s">
        <v>1274</v>
      </c>
    </row>
    <row r="46" spans="1:16" ht="12.75">
      <c r="A46" t="s">
        <v>50</v>
      </c>
      <c s="34" t="s">
        <v>159</v>
      </c>
      <c s="34" t="s">
        <v>4994</v>
      </c>
      <c s="35" t="s">
        <v>28</v>
      </c>
      <c s="6" t="s">
        <v>4995</v>
      </c>
      <c s="36" t="s">
        <v>126</v>
      </c>
      <c s="37">
        <v>58.974</v>
      </c>
      <c s="36">
        <v>0.0019</v>
      </c>
      <c s="36">
        <f>ROUND(G46*H46,6)</f>
      </c>
      <c r="L46" s="38">
        <v>0</v>
      </c>
      <c s="32">
        <f>ROUND(ROUND(L46,2)*ROUND(G46,3),2)</f>
      </c>
      <c s="36" t="s">
        <v>307</v>
      </c>
      <c>
        <f>(M46*21)/100</f>
      </c>
      <c t="s">
        <v>28</v>
      </c>
    </row>
    <row r="47" spans="1:5" ht="12.75">
      <c r="A47" s="35" t="s">
        <v>56</v>
      </c>
      <c r="E47" s="39" t="s">
        <v>4995</v>
      </c>
    </row>
    <row r="48" spans="1:5" ht="12.75">
      <c r="A48" s="35" t="s">
        <v>57</v>
      </c>
      <c r="E48" s="40" t="s">
        <v>5</v>
      </c>
    </row>
    <row r="49" spans="1:5" ht="25.5">
      <c r="A49" t="s">
        <v>59</v>
      </c>
      <c r="E49" s="39" t="s">
        <v>4997</v>
      </c>
    </row>
    <row r="50" spans="1:16" ht="25.5">
      <c r="A50" t="s">
        <v>50</v>
      </c>
      <c s="34" t="s">
        <v>164</v>
      </c>
      <c s="34" t="s">
        <v>5005</v>
      </c>
      <c s="35" t="s">
        <v>5</v>
      </c>
      <c s="6" t="s">
        <v>5006</v>
      </c>
      <c s="36" t="s">
        <v>162</v>
      </c>
      <c s="37">
        <v>5</v>
      </c>
      <c s="36">
        <v>0.00017</v>
      </c>
      <c s="36">
        <f>ROUND(G50*H50,6)</f>
      </c>
      <c r="L50" s="38">
        <v>0</v>
      </c>
      <c s="32">
        <f>ROUND(ROUND(L50,2)*ROUND(G50,3),2)</f>
      </c>
      <c s="36" t="s">
        <v>307</v>
      </c>
      <c>
        <f>(M50*21)/100</f>
      </c>
      <c t="s">
        <v>28</v>
      </c>
    </row>
    <row r="51" spans="1:5" ht="25.5">
      <c r="A51" s="35" t="s">
        <v>56</v>
      </c>
      <c r="E51" s="39" t="s">
        <v>5006</v>
      </c>
    </row>
    <row r="52" spans="1:5" ht="12.75">
      <c r="A52" s="35" t="s">
        <v>57</v>
      </c>
      <c r="E52" s="40" t="s">
        <v>5007</v>
      </c>
    </row>
    <row r="53" spans="1:5" ht="12.75">
      <c r="A53" t="s">
        <v>59</v>
      </c>
      <c r="E53" s="39" t="s">
        <v>5</v>
      </c>
    </row>
    <row r="54" spans="1:16" ht="12.75">
      <c r="A54" t="s">
        <v>50</v>
      </c>
      <c s="34" t="s">
        <v>167</v>
      </c>
      <c s="34" t="s">
        <v>1360</v>
      </c>
      <c s="35" t="s">
        <v>5</v>
      </c>
      <c s="6" t="s">
        <v>1361</v>
      </c>
      <c s="36" t="s">
        <v>162</v>
      </c>
      <c s="37">
        <v>5</v>
      </c>
      <c s="36">
        <v>0.00314</v>
      </c>
      <c s="36">
        <f>ROUND(G54*H54,6)</f>
      </c>
      <c r="L54" s="38">
        <v>0</v>
      </c>
      <c s="32">
        <f>ROUND(ROUND(L54,2)*ROUND(G54,3),2)</f>
      </c>
      <c s="36" t="s">
        <v>307</v>
      </c>
      <c>
        <f>(M54*21)/100</f>
      </c>
      <c t="s">
        <v>28</v>
      </c>
    </row>
    <row r="55" spans="1:5" ht="12.75">
      <c r="A55" s="35" t="s">
        <v>56</v>
      </c>
      <c r="E55" s="39" t="s">
        <v>1361</v>
      </c>
    </row>
    <row r="56" spans="1:5" ht="12.75">
      <c r="A56" s="35" t="s">
        <v>57</v>
      </c>
      <c r="E56" s="40" t="s">
        <v>5</v>
      </c>
    </row>
    <row r="57" spans="1:5" ht="12.75">
      <c r="A57" t="s">
        <v>59</v>
      </c>
      <c r="E57" s="39" t="s">
        <v>5</v>
      </c>
    </row>
    <row r="58" spans="1:16" ht="38.25">
      <c r="A58" t="s">
        <v>50</v>
      </c>
      <c s="34" t="s">
        <v>112</v>
      </c>
      <c s="34" t="s">
        <v>5008</v>
      </c>
      <c s="35" t="s">
        <v>5</v>
      </c>
      <c s="6" t="s">
        <v>1364</v>
      </c>
      <c s="36" t="s">
        <v>99</v>
      </c>
      <c s="37">
        <v>5</v>
      </c>
      <c s="36">
        <v>0</v>
      </c>
      <c s="36">
        <f>ROUND(G58*H58,6)</f>
      </c>
      <c r="L58" s="38">
        <v>0</v>
      </c>
      <c s="32">
        <f>ROUND(ROUND(L58,2)*ROUND(G58,3),2)</f>
      </c>
      <c s="36" t="s">
        <v>307</v>
      </c>
      <c>
        <f>(M58*21)/100</f>
      </c>
      <c t="s">
        <v>28</v>
      </c>
    </row>
    <row r="59" spans="1:5" ht="38.25">
      <c r="A59" s="35" t="s">
        <v>56</v>
      </c>
      <c r="E59" s="39" t="s">
        <v>5009</v>
      </c>
    </row>
    <row r="60" spans="1:5" ht="12.75">
      <c r="A60" s="35" t="s">
        <v>57</v>
      </c>
      <c r="E60" s="40" t="s">
        <v>5</v>
      </c>
    </row>
    <row r="61" spans="1:5" ht="204">
      <c r="A61" t="s">
        <v>59</v>
      </c>
      <c r="E61" s="39" t="s">
        <v>1358</v>
      </c>
    </row>
    <row r="62" spans="1:16" ht="38.25">
      <c r="A62" t="s">
        <v>50</v>
      </c>
      <c s="34" t="s">
        <v>175</v>
      </c>
      <c s="34" t="s">
        <v>1367</v>
      </c>
      <c s="35" t="s">
        <v>5</v>
      </c>
      <c s="6" t="s">
        <v>1368</v>
      </c>
      <c s="36" t="s">
        <v>162</v>
      </c>
      <c s="37">
        <v>3</v>
      </c>
      <c s="36">
        <v>0</v>
      </c>
      <c s="36">
        <f>ROUND(G62*H62,6)</f>
      </c>
      <c r="L62" s="38">
        <v>0</v>
      </c>
      <c s="32">
        <f>ROUND(ROUND(L62,2)*ROUND(G62,3),2)</f>
      </c>
      <c s="36" t="s">
        <v>307</v>
      </c>
      <c>
        <f>(M62*21)/100</f>
      </c>
      <c t="s">
        <v>28</v>
      </c>
    </row>
    <row r="63" spans="1:5" ht="38.25">
      <c r="A63" s="35" t="s">
        <v>56</v>
      </c>
      <c r="E63" s="39" t="s">
        <v>1369</v>
      </c>
    </row>
    <row r="64" spans="1:5" ht="12.75">
      <c r="A64" s="35" t="s">
        <v>57</v>
      </c>
      <c r="E64" s="40" t="s">
        <v>5</v>
      </c>
    </row>
    <row r="65" spans="1:5" ht="204">
      <c r="A65" t="s">
        <v>59</v>
      </c>
      <c r="E65" s="39" t="s">
        <v>1358</v>
      </c>
    </row>
    <row r="66" spans="1:16" ht="25.5">
      <c r="A66" t="s">
        <v>50</v>
      </c>
      <c s="34" t="s">
        <v>122</v>
      </c>
      <c s="34" t="s">
        <v>1372</v>
      </c>
      <c s="35" t="s">
        <v>5</v>
      </c>
      <c s="6" t="s">
        <v>1373</v>
      </c>
      <c s="36" t="s">
        <v>147</v>
      </c>
      <c s="37">
        <v>17.5</v>
      </c>
      <c s="36">
        <v>0.00024</v>
      </c>
      <c s="36">
        <f>ROUND(G66*H66,6)</f>
      </c>
      <c r="L66" s="38">
        <v>0</v>
      </c>
      <c s="32">
        <f>ROUND(ROUND(L66,2)*ROUND(G66,3),2)</f>
      </c>
      <c s="36" t="s">
        <v>307</v>
      </c>
      <c>
        <f>(M66*21)/100</f>
      </c>
      <c t="s">
        <v>28</v>
      </c>
    </row>
    <row r="67" spans="1:5" ht="25.5">
      <c r="A67" s="35" t="s">
        <v>56</v>
      </c>
      <c r="E67" s="39" t="s">
        <v>1373</v>
      </c>
    </row>
    <row r="68" spans="1:5" ht="12.75">
      <c r="A68" s="35" t="s">
        <v>57</v>
      </c>
      <c r="E68" s="40" t="s">
        <v>5010</v>
      </c>
    </row>
    <row r="69" spans="1:5" ht="12.75">
      <c r="A69" t="s">
        <v>59</v>
      </c>
      <c r="E69" s="39" t="s">
        <v>5</v>
      </c>
    </row>
    <row r="70" spans="1:16" ht="25.5">
      <c r="A70" t="s">
        <v>50</v>
      </c>
      <c s="34" t="s">
        <v>187</v>
      </c>
      <c s="34" t="s">
        <v>1376</v>
      </c>
      <c s="35" t="s">
        <v>5</v>
      </c>
      <c s="6" t="s">
        <v>1377</v>
      </c>
      <c s="36" t="s">
        <v>162</v>
      </c>
      <c s="37">
        <v>2</v>
      </c>
      <c s="36">
        <v>0.00084</v>
      </c>
      <c s="36">
        <f>ROUND(G70*H70,6)</f>
      </c>
      <c r="L70" s="38">
        <v>0</v>
      </c>
      <c s="32">
        <f>ROUND(ROUND(L70,2)*ROUND(G70,3),2)</f>
      </c>
      <c s="36" t="s">
        <v>307</v>
      </c>
      <c>
        <f>(M70*21)/100</f>
      </c>
      <c t="s">
        <v>28</v>
      </c>
    </row>
    <row r="71" spans="1:5" ht="25.5">
      <c r="A71" s="35" t="s">
        <v>56</v>
      </c>
      <c r="E71" s="39" t="s">
        <v>1377</v>
      </c>
    </row>
    <row r="72" spans="1:5" ht="12.75">
      <c r="A72" s="35" t="s">
        <v>57</v>
      </c>
      <c r="E72" s="40" t="s">
        <v>5</v>
      </c>
    </row>
    <row r="73" spans="1:5" ht="12.75">
      <c r="A73" t="s">
        <v>59</v>
      </c>
      <c r="E73" s="39" t="s">
        <v>5</v>
      </c>
    </row>
    <row r="74" spans="1:16" ht="25.5">
      <c r="A74" t="s">
        <v>50</v>
      </c>
      <c s="34" t="s">
        <v>130</v>
      </c>
      <c s="34" t="s">
        <v>1379</v>
      </c>
      <c s="35" t="s">
        <v>5</v>
      </c>
      <c s="6" t="s">
        <v>1380</v>
      </c>
      <c s="36" t="s">
        <v>162</v>
      </c>
      <c s="37">
        <v>5</v>
      </c>
      <c s="36">
        <v>0.00023</v>
      </c>
      <c s="36">
        <f>ROUND(G74*H74,6)</f>
      </c>
      <c r="L74" s="38">
        <v>0</v>
      </c>
      <c s="32">
        <f>ROUND(ROUND(L74,2)*ROUND(G74,3),2)</f>
      </c>
      <c s="36" t="s">
        <v>307</v>
      </c>
      <c>
        <f>(M74*21)/100</f>
      </c>
      <c t="s">
        <v>28</v>
      </c>
    </row>
    <row r="75" spans="1:5" ht="25.5">
      <c r="A75" s="35" t="s">
        <v>56</v>
      </c>
      <c r="E75" s="39" t="s">
        <v>1380</v>
      </c>
    </row>
    <row r="76" spans="1:5" ht="12.75">
      <c r="A76" s="35" t="s">
        <v>57</v>
      </c>
      <c r="E76" s="40" t="s">
        <v>5</v>
      </c>
    </row>
    <row r="77" spans="1:5" ht="12.75">
      <c r="A77" t="s">
        <v>59</v>
      </c>
      <c r="E77" s="39" t="s">
        <v>5</v>
      </c>
    </row>
    <row r="78" spans="1:16" ht="25.5">
      <c r="A78" t="s">
        <v>50</v>
      </c>
      <c s="34" t="s">
        <v>153</v>
      </c>
      <c s="34" t="s">
        <v>1382</v>
      </c>
      <c s="35" t="s">
        <v>5</v>
      </c>
      <c s="6" t="s">
        <v>1383</v>
      </c>
      <c s="36" t="s">
        <v>162</v>
      </c>
      <c s="37">
        <v>5</v>
      </c>
      <c s="36">
        <v>0.00014</v>
      </c>
      <c s="36">
        <f>ROUND(G78*H78,6)</f>
      </c>
      <c r="L78" s="38">
        <v>0</v>
      </c>
      <c s="32">
        <f>ROUND(ROUND(L78,2)*ROUND(G78,3),2)</f>
      </c>
      <c s="36" t="s">
        <v>307</v>
      </c>
      <c>
        <f>(M78*21)/100</f>
      </c>
      <c t="s">
        <v>28</v>
      </c>
    </row>
    <row r="79" spans="1:5" ht="25.5">
      <c r="A79" s="35" t="s">
        <v>56</v>
      </c>
      <c r="E79" s="39" t="s">
        <v>1383</v>
      </c>
    </row>
    <row r="80" spans="1:5" ht="12.75">
      <c r="A80" s="35" t="s">
        <v>57</v>
      </c>
      <c r="E80" s="40" t="s">
        <v>5</v>
      </c>
    </row>
    <row r="81" spans="1:5" ht="12.75">
      <c r="A81" t="s">
        <v>59</v>
      </c>
      <c r="E81" s="39" t="s">
        <v>5</v>
      </c>
    </row>
    <row r="82" spans="1:16" ht="25.5">
      <c r="A82" t="s">
        <v>50</v>
      </c>
      <c s="34" t="s">
        <v>231</v>
      </c>
      <c s="34" t="s">
        <v>5011</v>
      </c>
      <c s="35" t="s">
        <v>5</v>
      </c>
      <c s="6" t="s">
        <v>5012</v>
      </c>
      <c s="36" t="s">
        <v>54</v>
      </c>
      <c s="37">
        <v>12.208</v>
      </c>
      <c s="36">
        <v>0</v>
      </c>
      <c s="36">
        <f>ROUND(G82*H82,6)</f>
      </c>
      <c r="L82" s="38">
        <v>0</v>
      </c>
      <c s="32">
        <f>ROUND(ROUND(L82,2)*ROUND(G82,3),2)</f>
      </c>
      <c s="36" t="s">
        <v>55</v>
      </c>
      <c>
        <f>(M82*21)/100</f>
      </c>
      <c t="s">
        <v>28</v>
      </c>
    </row>
    <row r="83" spans="1:5" ht="25.5">
      <c r="A83" s="35" t="s">
        <v>56</v>
      </c>
      <c r="E83" s="39" t="s">
        <v>5012</v>
      </c>
    </row>
    <row r="84" spans="1:5" ht="12.75">
      <c r="A84" s="35" t="s">
        <v>57</v>
      </c>
      <c r="E84" s="40" t="s">
        <v>5</v>
      </c>
    </row>
    <row r="85" spans="1:5" ht="12.75">
      <c r="A85" t="s">
        <v>59</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5015</v>
      </c>
      <c r="E8" s="30" t="s">
        <v>5014</v>
      </c>
      <c r="J8" s="29">
        <f>0+J9+J34</f>
      </c>
      <c s="29">
        <f>0+K9+K34</f>
      </c>
      <c s="29">
        <f>0+L9+L34</f>
      </c>
      <c s="29">
        <f>0+M9+M34</f>
      </c>
    </row>
    <row r="9" spans="1:13" ht="12.75">
      <c r="A9" t="s">
        <v>47</v>
      </c>
      <c r="C9" s="31" t="s">
        <v>1520</v>
      </c>
      <c r="E9" s="33" t="s">
        <v>5016</v>
      </c>
      <c r="J9" s="32">
        <f>0</f>
      </c>
      <c s="32">
        <f>0</f>
      </c>
      <c s="32">
        <f>0+L10+L14+L18+L22+L26+L30</f>
      </c>
      <c s="32">
        <f>0+M10+M14+M18+M22+M26+M30</f>
      </c>
    </row>
    <row r="10" spans="1:16" ht="25.5">
      <c r="A10" t="s">
        <v>50</v>
      </c>
      <c s="34" t="s">
        <v>96</v>
      </c>
      <c s="34" t="s">
        <v>5017</v>
      </c>
      <c s="35" t="s">
        <v>5</v>
      </c>
      <c s="6" t="s">
        <v>5018</v>
      </c>
      <c s="36" t="s">
        <v>126</v>
      </c>
      <c s="37">
        <v>135.725</v>
      </c>
      <c s="36">
        <v>0.0014</v>
      </c>
      <c s="36">
        <f>ROUND(G10*H10,6)</f>
      </c>
      <c r="L10" s="38">
        <v>0</v>
      </c>
      <c s="32">
        <f>ROUND(ROUND(L10,2)*ROUND(G10,3),2)</f>
      </c>
      <c s="36" t="s">
        <v>307</v>
      </c>
      <c>
        <f>(M10*21)/100</f>
      </c>
      <c t="s">
        <v>28</v>
      </c>
    </row>
    <row r="11" spans="1:5" ht="25.5">
      <c r="A11" s="35" t="s">
        <v>56</v>
      </c>
      <c r="E11" s="39" t="s">
        <v>5018</v>
      </c>
    </row>
    <row r="12" spans="1:5" ht="12.75">
      <c r="A12" s="35" t="s">
        <v>57</v>
      </c>
      <c r="E12" s="40" t="s">
        <v>5019</v>
      </c>
    </row>
    <row r="13" spans="1:5" ht="12.75">
      <c r="A13" t="s">
        <v>59</v>
      </c>
      <c r="E13" s="39" t="s">
        <v>5</v>
      </c>
    </row>
    <row r="14" spans="1:16" ht="25.5">
      <c r="A14" t="s">
        <v>50</v>
      </c>
      <c s="34" t="s">
        <v>28</v>
      </c>
      <c s="34" t="s">
        <v>5020</v>
      </c>
      <c s="35" t="s">
        <v>5</v>
      </c>
      <c s="6" t="s">
        <v>5021</v>
      </c>
      <c s="36" t="s">
        <v>126</v>
      </c>
      <c s="37">
        <v>135.725</v>
      </c>
      <c s="36">
        <v>0.0205</v>
      </c>
      <c s="36">
        <f>ROUND(G14*H14,6)</f>
      </c>
      <c r="L14" s="38">
        <v>0</v>
      </c>
      <c s="32">
        <f>ROUND(ROUND(L14,2)*ROUND(G14,3),2)</f>
      </c>
      <c s="36" t="s">
        <v>307</v>
      </c>
      <c>
        <f>(M14*21)/100</f>
      </c>
      <c t="s">
        <v>28</v>
      </c>
    </row>
    <row r="15" spans="1:5" ht="25.5">
      <c r="A15" s="35" t="s">
        <v>56</v>
      </c>
      <c r="E15" s="39" t="s">
        <v>5021</v>
      </c>
    </row>
    <row r="16" spans="1:5" ht="12.75">
      <c r="A16" s="35" t="s">
        <v>57</v>
      </c>
      <c r="E16" s="40" t="s">
        <v>4981</v>
      </c>
    </row>
    <row r="17" spans="1:5" ht="51">
      <c r="A17" t="s">
        <v>59</v>
      </c>
      <c r="E17" s="39" t="s">
        <v>5022</v>
      </c>
    </row>
    <row r="18" spans="1:16" ht="25.5">
      <c r="A18" t="s">
        <v>50</v>
      </c>
      <c s="34" t="s">
        <v>26</v>
      </c>
      <c s="34" t="s">
        <v>5023</v>
      </c>
      <c s="35" t="s">
        <v>5</v>
      </c>
      <c s="6" t="s">
        <v>5024</v>
      </c>
      <c s="36" t="s">
        <v>126</v>
      </c>
      <c s="37">
        <v>135.725</v>
      </c>
      <c s="36">
        <v>0.000263</v>
      </c>
      <c s="36">
        <f>ROUND(G18*H18,6)</f>
      </c>
      <c r="L18" s="38">
        <v>0</v>
      </c>
      <c s="32">
        <f>ROUND(ROUND(L18,2)*ROUND(G18,3),2)</f>
      </c>
      <c s="36" t="s">
        <v>307</v>
      </c>
      <c>
        <f>(M18*21)/100</f>
      </c>
      <c t="s">
        <v>28</v>
      </c>
    </row>
    <row r="19" spans="1:5" ht="25.5">
      <c r="A19" s="35" t="s">
        <v>56</v>
      </c>
      <c r="E19" s="39" t="s">
        <v>5024</v>
      </c>
    </row>
    <row r="20" spans="1:5" ht="12.75">
      <c r="A20" s="35" t="s">
        <v>57</v>
      </c>
      <c r="E20" s="40" t="s">
        <v>4981</v>
      </c>
    </row>
    <row r="21" spans="1:5" ht="12.75">
      <c r="A21" t="s">
        <v>59</v>
      </c>
      <c r="E21" s="39" t="s">
        <v>5</v>
      </c>
    </row>
    <row r="22" spans="1:16" ht="12.75">
      <c r="A22" t="s">
        <v>50</v>
      </c>
      <c s="34" t="s">
        <v>66</v>
      </c>
      <c s="34" t="s">
        <v>5025</v>
      </c>
      <c s="35" t="s">
        <v>5</v>
      </c>
      <c s="6" t="s">
        <v>5026</v>
      </c>
      <c s="36" t="s">
        <v>126</v>
      </c>
      <c s="37">
        <v>135.725</v>
      </c>
      <c s="36">
        <v>9E-06</v>
      </c>
      <c s="36">
        <f>ROUND(G22*H22,6)</f>
      </c>
      <c r="L22" s="38">
        <v>0</v>
      </c>
      <c s="32">
        <f>ROUND(ROUND(L22,2)*ROUND(G22,3),2)</f>
      </c>
      <c s="36" t="s">
        <v>55</v>
      </c>
      <c>
        <f>(M22*21)/100</f>
      </c>
      <c t="s">
        <v>28</v>
      </c>
    </row>
    <row r="23" spans="1:5" ht="12.75">
      <c r="A23" s="35" t="s">
        <v>56</v>
      </c>
      <c r="E23" s="39" t="s">
        <v>5026</v>
      </c>
    </row>
    <row r="24" spans="1:5" ht="12.75">
      <c r="A24" s="35" t="s">
        <v>57</v>
      </c>
      <c r="E24" s="40" t="s">
        <v>4981</v>
      </c>
    </row>
    <row r="25" spans="1:5" ht="12.75">
      <c r="A25" t="s">
        <v>59</v>
      </c>
      <c r="E25" s="39" t="s">
        <v>5027</v>
      </c>
    </row>
    <row r="26" spans="1:16" ht="25.5">
      <c r="A26" t="s">
        <v>50</v>
      </c>
      <c s="34" t="s">
        <v>72</v>
      </c>
      <c s="34" t="s">
        <v>1534</v>
      </c>
      <c s="35" t="s">
        <v>5</v>
      </c>
      <c s="6" t="s">
        <v>1535</v>
      </c>
      <c s="36" t="s">
        <v>126</v>
      </c>
      <c s="37">
        <v>135.725</v>
      </c>
      <c s="36">
        <v>0.0027</v>
      </c>
      <c s="36">
        <f>ROUND(G26*H26,6)</f>
      </c>
      <c r="L26" s="38">
        <v>0</v>
      </c>
      <c s="32">
        <f>ROUND(ROUND(L26,2)*ROUND(G26,3),2)</f>
      </c>
      <c s="36" t="s">
        <v>307</v>
      </c>
      <c>
        <f>(M26*21)/100</f>
      </c>
      <c t="s">
        <v>28</v>
      </c>
    </row>
    <row r="27" spans="1:5" ht="25.5">
      <c r="A27" s="35" t="s">
        <v>56</v>
      </c>
      <c r="E27" s="39" t="s">
        <v>1535</v>
      </c>
    </row>
    <row r="28" spans="1:5" ht="12.75">
      <c r="A28" s="35" t="s">
        <v>57</v>
      </c>
      <c r="E28" s="40" t="s">
        <v>4981</v>
      </c>
    </row>
    <row r="29" spans="1:5" ht="12.75">
      <c r="A29" t="s">
        <v>59</v>
      </c>
      <c r="E29" s="39" t="s">
        <v>5027</v>
      </c>
    </row>
    <row r="30" spans="1:16" ht="38.25">
      <c r="A30" t="s">
        <v>50</v>
      </c>
      <c s="34" t="s">
        <v>27</v>
      </c>
      <c s="34" t="s">
        <v>770</v>
      </c>
      <c s="35" t="s">
        <v>5</v>
      </c>
      <c s="6" t="s">
        <v>771</v>
      </c>
      <c s="36" t="s">
        <v>54</v>
      </c>
      <c s="37">
        <v>3.376</v>
      </c>
      <c s="36">
        <v>0</v>
      </c>
      <c s="36">
        <f>ROUND(G30*H30,6)</f>
      </c>
      <c r="L30" s="38">
        <v>0</v>
      </c>
      <c s="32">
        <f>ROUND(ROUND(L30,2)*ROUND(G30,3),2)</f>
      </c>
      <c s="36" t="s">
        <v>307</v>
      </c>
      <c>
        <f>(M30*21)/100</f>
      </c>
      <c t="s">
        <v>28</v>
      </c>
    </row>
    <row r="31" spans="1:5" ht="38.25">
      <c r="A31" s="35" t="s">
        <v>56</v>
      </c>
      <c r="E31" s="39" t="s">
        <v>772</v>
      </c>
    </row>
    <row r="32" spans="1:5" ht="12.75">
      <c r="A32" s="35" t="s">
        <v>57</v>
      </c>
      <c r="E32" s="40" t="s">
        <v>5</v>
      </c>
    </row>
    <row r="33" spans="1:5" ht="76.5">
      <c r="A33" t="s">
        <v>59</v>
      </c>
      <c r="E33" s="39" t="s">
        <v>773</v>
      </c>
    </row>
    <row r="34" spans="1:13" ht="12.75">
      <c r="A34" t="s">
        <v>47</v>
      </c>
      <c r="C34" s="31" t="s">
        <v>1544</v>
      </c>
      <c r="E34" s="33" t="s">
        <v>1545</v>
      </c>
      <c r="J34" s="32">
        <f>0</f>
      </c>
      <c s="32">
        <f>0</f>
      </c>
      <c s="32">
        <f>0+L35+L39+L43+L47+L51+L55+L59+L63+L67+L71+L75+L79+L83</f>
      </c>
      <c s="32">
        <f>0+M35+M39+M43+M47+M51+M55+M59+M63+M67+M71+M75+M79+M83</f>
      </c>
    </row>
    <row r="35" spans="1:16" ht="25.5">
      <c r="A35" t="s">
        <v>50</v>
      </c>
      <c s="34" t="s">
        <v>81</v>
      </c>
      <c s="34" t="s">
        <v>5028</v>
      </c>
      <c s="35" t="s">
        <v>5</v>
      </c>
      <c s="6" t="s">
        <v>5029</v>
      </c>
      <c s="36" t="s">
        <v>126</v>
      </c>
      <c s="37">
        <v>173.476</v>
      </c>
      <c s="36">
        <v>0.0014</v>
      </c>
      <c s="36">
        <f>ROUND(G35*H35,6)</f>
      </c>
      <c r="L35" s="38">
        <v>0</v>
      </c>
      <c s="32">
        <f>ROUND(ROUND(L35,2)*ROUND(G35,3),2)</f>
      </c>
      <c s="36" t="s">
        <v>307</v>
      </c>
      <c>
        <f>(M35*21)/100</f>
      </c>
      <c t="s">
        <v>28</v>
      </c>
    </row>
    <row r="36" spans="1:5" ht="25.5">
      <c r="A36" s="35" t="s">
        <v>56</v>
      </c>
      <c r="E36" s="39" t="s">
        <v>5029</v>
      </c>
    </row>
    <row r="37" spans="1:5" ht="12.75">
      <c r="A37" s="35" t="s">
        <v>57</v>
      </c>
      <c r="E37" s="40" t="s">
        <v>5030</v>
      </c>
    </row>
    <row r="38" spans="1:5" ht="12.75">
      <c r="A38" t="s">
        <v>59</v>
      </c>
      <c r="E38" s="39" t="s">
        <v>5</v>
      </c>
    </row>
    <row r="39" spans="1:16" ht="25.5">
      <c r="A39" t="s">
        <v>50</v>
      </c>
      <c s="34" t="s">
        <v>86</v>
      </c>
      <c s="34" t="s">
        <v>5031</v>
      </c>
      <c s="35" t="s">
        <v>5</v>
      </c>
      <c s="6" t="s">
        <v>5032</v>
      </c>
      <c s="36" t="s">
        <v>126</v>
      </c>
      <c s="37">
        <v>173.476</v>
      </c>
      <c s="36">
        <v>0.0205</v>
      </c>
      <c s="36">
        <f>ROUND(G39*H39,6)</f>
      </c>
      <c r="L39" s="38">
        <v>0</v>
      </c>
      <c s="32">
        <f>ROUND(ROUND(L39,2)*ROUND(G39,3),2)</f>
      </c>
      <c s="36" t="s">
        <v>307</v>
      </c>
      <c>
        <f>(M39*21)/100</f>
      </c>
      <c t="s">
        <v>28</v>
      </c>
    </row>
    <row r="40" spans="1:5" ht="25.5">
      <c r="A40" s="35" t="s">
        <v>56</v>
      </c>
      <c r="E40" s="39" t="s">
        <v>5032</v>
      </c>
    </row>
    <row r="41" spans="1:5" ht="89.25">
      <c r="A41" s="35" t="s">
        <v>57</v>
      </c>
      <c r="E41" s="40" t="s">
        <v>5033</v>
      </c>
    </row>
    <row r="42" spans="1:5" ht="51">
      <c r="A42" t="s">
        <v>59</v>
      </c>
      <c r="E42" s="39" t="s">
        <v>5022</v>
      </c>
    </row>
    <row r="43" spans="1:16" ht="25.5">
      <c r="A43" t="s">
        <v>50</v>
      </c>
      <c s="34" t="s">
        <v>149</v>
      </c>
      <c s="34" t="s">
        <v>5034</v>
      </c>
      <c s="35" t="s">
        <v>5</v>
      </c>
      <c s="6" t="s">
        <v>5035</v>
      </c>
      <c s="36" t="s">
        <v>126</v>
      </c>
      <c s="37">
        <v>173.476</v>
      </c>
      <c s="36">
        <v>0.000263</v>
      </c>
      <c s="36">
        <f>ROUND(G43*H43,6)</f>
      </c>
      <c r="L43" s="38">
        <v>0</v>
      </c>
      <c s="32">
        <f>ROUND(ROUND(L43,2)*ROUND(G43,3),2)</f>
      </c>
      <c s="36" t="s">
        <v>307</v>
      </c>
      <c>
        <f>(M43*21)/100</f>
      </c>
      <c t="s">
        <v>28</v>
      </c>
    </row>
    <row r="44" spans="1:5" ht="25.5">
      <c r="A44" s="35" t="s">
        <v>56</v>
      </c>
      <c r="E44" s="39" t="s">
        <v>5035</v>
      </c>
    </row>
    <row r="45" spans="1:5" ht="12.75">
      <c r="A45" s="35" t="s">
        <v>57</v>
      </c>
      <c r="E45" s="40" t="s">
        <v>5030</v>
      </c>
    </row>
    <row r="46" spans="1:5" ht="12.75">
      <c r="A46" t="s">
        <v>59</v>
      </c>
      <c r="E46" s="39" t="s">
        <v>5</v>
      </c>
    </row>
    <row r="47" spans="1:16" ht="12.75">
      <c r="A47" t="s">
        <v>50</v>
      </c>
      <c s="34" t="s">
        <v>159</v>
      </c>
      <c s="34" t="s">
        <v>5036</v>
      </c>
      <c s="35" t="s">
        <v>5</v>
      </c>
      <c s="6" t="s">
        <v>5026</v>
      </c>
      <c s="36" t="s">
        <v>126</v>
      </c>
      <c s="37">
        <v>173.476</v>
      </c>
      <c s="36">
        <v>9E-06</v>
      </c>
      <c s="36">
        <f>ROUND(G47*H47,6)</f>
      </c>
      <c r="L47" s="38">
        <v>0</v>
      </c>
      <c s="32">
        <f>ROUND(ROUND(L47,2)*ROUND(G47,3),2)</f>
      </c>
      <c s="36" t="s">
        <v>55</v>
      </c>
      <c>
        <f>(M47*21)/100</f>
      </c>
      <c t="s">
        <v>28</v>
      </c>
    </row>
    <row r="48" spans="1:5" ht="12.75">
      <c r="A48" s="35" t="s">
        <v>56</v>
      </c>
      <c r="E48" s="39" t="s">
        <v>5026</v>
      </c>
    </row>
    <row r="49" spans="1:5" ht="12.75">
      <c r="A49" s="35" t="s">
        <v>57</v>
      </c>
      <c r="E49" s="40" t="s">
        <v>5030</v>
      </c>
    </row>
    <row r="50" spans="1:5" ht="12.75">
      <c r="A50" t="s">
        <v>59</v>
      </c>
      <c r="E50" s="39" t="s">
        <v>5037</v>
      </c>
    </row>
    <row r="51" spans="1:16" ht="25.5">
      <c r="A51" t="s">
        <v>50</v>
      </c>
      <c s="34" t="s">
        <v>164</v>
      </c>
      <c s="34" t="s">
        <v>1549</v>
      </c>
      <c s="35" t="s">
        <v>5</v>
      </c>
      <c s="6" t="s">
        <v>1550</v>
      </c>
      <c s="36" t="s">
        <v>126</v>
      </c>
      <c s="37">
        <v>173.476</v>
      </c>
      <c s="36">
        <v>0.0027</v>
      </c>
      <c s="36">
        <f>ROUND(G51*H51,6)</f>
      </c>
      <c r="L51" s="38">
        <v>0</v>
      </c>
      <c s="32">
        <f>ROUND(ROUND(L51,2)*ROUND(G51,3),2)</f>
      </c>
      <c s="36" t="s">
        <v>307</v>
      </c>
      <c>
        <f>(M51*21)/100</f>
      </c>
      <c t="s">
        <v>28</v>
      </c>
    </row>
    <row r="52" spans="1:5" ht="25.5">
      <c r="A52" s="35" t="s">
        <v>56</v>
      </c>
      <c r="E52" s="39" t="s">
        <v>1550</v>
      </c>
    </row>
    <row r="53" spans="1:5" ht="12.75">
      <c r="A53" s="35" t="s">
        <v>57</v>
      </c>
      <c r="E53" s="40" t="s">
        <v>5030</v>
      </c>
    </row>
    <row r="54" spans="1:5" ht="12.75">
      <c r="A54" t="s">
        <v>59</v>
      </c>
      <c r="E54" s="39" t="s">
        <v>5037</v>
      </c>
    </row>
    <row r="55" spans="1:16" ht="38.25">
      <c r="A55" t="s">
        <v>50</v>
      </c>
      <c s="34" t="s">
        <v>167</v>
      </c>
      <c s="34" t="s">
        <v>770</v>
      </c>
      <c s="35" t="s">
        <v>5</v>
      </c>
      <c s="6" t="s">
        <v>771</v>
      </c>
      <c s="36" t="s">
        <v>54</v>
      </c>
      <c s="37">
        <v>4.315</v>
      </c>
      <c s="36">
        <v>0</v>
      </c>
      <c s="36">
        <f>ROUND(G55*H55,6)</f>
      </c>
      <c r="L55" s="38">
        <v>0</v>
      </c>
      <c s="32">
        <f>ROUND(ROUND(L55,2)*ROUND(G55,3),2)</f>
      </c>
      <c s="36" t="s">
        <v>307</v>
      </c>
      <c>
        <f>(M55*21)/100</f>
      </c>
      <c t="s">
        <v>28</v>
      </c>
    </row>
    <row r="56" spans="1:5" ht="38.25">
      <c r="A56" s="35" t="s">
        <v>56</v>
      </c>
      <c r="E56" s="39" t="s">
        <v>772</v>
      </c>
    </row>
    <row r="57" spans="1:5" ht="12.75">
      <c r="A57" s="35" t="s">
        <v>57</v>
      </c>
      <c r="E57" s="40" t="s">
        <v>5</v>
      </c>
    </row>
    <row r="58" spans="1:5" ht="76.5">
      <c r="A58" t="s">
        <v>59</v>
      </c>
      <c r="E58" s="39" t="s">
        <v>773</v>
      </c>
    </row>
    <row r="59" spans="1:16" ht="12.75">
      <c r="A59" t="s">
        <v>50</v>
      </c>
      <c s="34" t="s">
        <v>112</v>
      </c>
      <c s="34" t="s">
        <v>5038</v>
      </c>
      <c s="35" t="s">
        <v>5</v>
      </c>
      <c s="6" t="s">
        <v>1560</v>
      </c>
      <c s="36" t="s">
        <v>99</v>
      </c>
      <c s="37">
        <v>1</v>
      </c>
      <c s="36">
        <v>0</v>
      </c>
      <c s="36">
        <f>ROUND(G59*H59,6)</f>
      </c>
      <c r="L59" s="38">
        <v>0</v>
      </c>
      <c s="32">
        <f>ROUND(ROUND(L59,2)*ROUND(G59,3),2)</f>
      </c>
      <c s="36" t="s">
        <v>55</v>
      </c>
      <c>
        <f>(M59*21)/100</f>
      </c>
      <c t="s">
        <v>28</v>
      </c>
    </row>
    <row r="60" spans="1:5" ht="12.75">
      <c r="A60" s="35" t="s">
        <v>56</v>
      </c>
      <c r="E60" s="39" t="s">
        <v>1560</v>
      </c>
    </row>
    <row r="61" spans="1:5" ht="12.75">
      <c r="A61" s="35" t="s">
        <v>57</v>
      </c>
      <c r="E61" s="40" t="s">
        <v>5</v>
      </c>
    </row>
    <row r="62" spans="1:5" ht="165.75">
      <c r="A62" t="s">
        <v>59</v>
      </c>
      <c r="E62" s="39" t="s">
        <v>5039</v>
      </c>
    </row>
    <row r="63" spans="1:16" ht="25.5">
      <c r="A63" t="s">
        <v>50</v>
      </c>
      <c s="34" t="s">
        <v>175</v>
      </c>
      <c s="34" t="s">
        <v>5040</v>
      </c>
      <c s="35" t="s">
        <v>5</v>
      </c>
      <c s="6" t="s">
        <v>5041</v>
      </c>
      <c s="36" t="s">
        <v>126</v>
      </c>
      <c s="37">
        <v>255</v>
      </c>
      <c s="36">
        <v>0</v>
      </c>
      <c s="36">
        <f>ROUND(G63*H63,6)</f>
      </c>
      <c r="L63" s="38">
        <v>0</v>
      </c>
      <c s="32">
        <f>ROUND(ROUND(L63,2)*ROUND(G63,3),2)</f>
      </c>
      <c s="36" t="s">
        <v>307</v>
      </c>
      <c>
        <f>(M63*21)/100</f>
      </c>
      <c t="s">
        <v>28</v>
      </c>
    </row>
    <row r="64" spans="1:5" ht="25.5">
      <c r="A64" s="35" t="s">
        <v>56</v>
      </c>
      <c r="E64" s="39" t="s">
        <v>5041</v>
      </c>
    </row>
    <row r="65" spans="1:5" ht="12.75">
      <c r="A65" s="35" t="s">
        <v>57</v>
      </c>
      <c r="E65" s="40" t="s">
        <v>5042</v>
      </c>
    </row>
    <row r="66" spans="1:5" ht="38.25">
      <c r="A66" t="s">
        <v>59</v>
      </c>
      <c r="E66" s="39" t="s">
        <v>1565</v>
      </c>
    </row>
    <row r="67" spans="1:16" ht="25.5">
      <c r="A67" t="s">
        <v>50</v>
      </c>
      <c s="34" t="s">
        <v>122</v>
      </c>
      <c s="34" t="s">
        <v>5043</v>
      </c>
      <c s="35" t="s">
        <v>5</v>
      </c>
      <c s="6" t="s">
        <v>5044</v>
      </c>
      <c s="36" t="s">
        <v>126</v>
      </c>
      <c s="37">
        <v>30600</v>
      </c>
      <c s="36">
        <v>0</v>
      </c>
      <c s="36">
        <f>ROUND(G67*H67,6)</f>
      </c>
      <c r="L67" s="38">
        <v>0</v>
      </c>
      <c s="32">
        <f>ROUND(ROUND(L67,2)*ROUND(G67,3),2)</f>
      </c>
      <c s="36" t="s">
        <v>307</v>
      </c>
      <c>
        <f>(M67*21)/100</f>
      </c>
      <c t="s">
        <v>28</v>
      </c>
    </row>
    <row r="68" spans="1:5" ht="38.25">
      <c r="A68" s="35" t="s">
        <v>56</v>
      </c>
      <c r="E68" s="39" t="s">
        <v>5045</v>
      </c>
    </row>
    <row r="69" spans="1:5" ht="12.75">
      <c r="A69" s="35" t="s">
        <v>57</v>
      </c>
      <c r="E69" s="40" t="s">
        <v>5046</v>
      </c>
    </row>
    <row r="70" spans="1:5" ht="12.75">
      <c r="A70" t="s">
        <v>59</v>
      </c>
      <c r="E70" s="39" t="s">
        <v>5</v>
      </c>
    </row>
    <row r="71" spans="1:16" ht="12.75">
      <c r="A71" t="s">
        <v>50</v>
      </c>
      <c s="34" t="s">
        <v>187</v>
      </c>
      <c s="34" t="s">
        <v>1573</v>
      </c>
      <c s="35" t="s">
        <v>5</v>
      </c>
      <c s="6" t="s">
        <v>1574</v>
      </c>
      <c s="36" t="s">
        <v>126</v>
      </c>
      <c s="37">
        <v>255</v>
      </c>
      <c s="36">
        <v>0</v>
      </c>
      <c s="36">
        <f>ROUND(G71*H71,6)</f>
      </c>
      <c r="L71" s="38">
        <v>0</v>
      </c>
      <c s="32">
        <f>ROUND(ROUND(L71,2)*ROUND(G71,3),2)</f>
      </c>
      <c s="36" t="s">
        <v>307</v>
      </c>
      <c>
        <f>(M71*21)/100</f>
      </c>
      <c t="s">
        <v>28</v>
      </c>
    </row>
    <row r="72" spans="1:5" ht="12.75">
      <c r="A72" s="35" t="s">
        <v>56</v>
      </c>
      <c r="E72" s="39" t="s">
        <v>1574</v>
      </c>
    </row>
    <row r="73" spans="1:5" ht="12.75">
      <c r="A73" s="35" t="s">
        <v>57</v>
      </c>
      <c r="E73" s="40" t="s">
        <v>5047</v>
      </c>
    </row>
    <row r="74" spans="1:5" ht="12.75">
      <c r="A74" t="s">
        <v>59</v>
      </c>
      <c r="E74" s="39" t="s">
        <v>5</v>
      </c>
    </row>
    <row r="75" spans="1:16" ht="12.75">
      <c r="A75" t="s">
        <v>50</v>
      </c>
      <c s="34" t="s">
        <v>130</v>
      </c>
      <c s="34" t="s">
        <v>1576</v>
      </c>
      <c s="35" t="s">
        <v>5</v>
      </c>
      <c s="6" t="s">
        <v>1577</v>
      </c>
      <c s="36" t="s">
        <v>126</v>
      </c>
      <c s="37">
        <v>30600</v>
      </c>
      <c s="36">
        <v>0</v>
      </c>
      <c s="36">
        <f>ROUND(G75*H75,6)</f>
      </c>
      <c r="L75" s="38">
        <v>0</v>
      </c>
      <c s="32">
        <f>ROUND(ROUND(L75,2)*ROUND(G75,3),2)</f>
      </c>
      <c s="36" t="s">
        <v>307</v>
      </c>
      <c>
        <f>(M75*21)/100</f>
      </c>
      <c t="s">
        <v>28</v>
      </c>
    </row>
    <row r="76" spans="1:5" ht="12.75">
      <c r="A76" s="35" t="s">
        <v>56</v>
      </c>
      <c r="E76" s="39" t="s">
        <v>1577</v>
      </c>
    </row>
    <row r="77" spans="1:5" ht="12.75">
      <c r="A77" s="35" t="s">
        <v>57</v>
      </c>
      <c r="E77" s="40" t="s">
        <v>5046</v>
      </c>
    </row>
    <row r="78" spans="1:5" ht="12.75">
      <c r="A78" t="s">
        <v>59</v>
      </c>
      <c r="E78" s="39" t="s">
        <v>5</v>
      </c>
    </row>
    <row r="79" spans="1:16" ht="25.5">
      <c r="A79" t="s">
        <v>50</v>
      </c>
      <c s="34" t="s">
        <v>153</v>
      </c>
      <c s="34" t="s">
        <v>5048</v>
      </c>
      <c s="35" t="s">
        <v>5</v>
      </c>
      <c s="6" t="s">
        <v>5049</v>
      </c>
      <c s="36" t="s">
        <v>126</v>
      </c>
      <c s="37">
        <v>255</v>
      </c>
      <c s="36">
        <v>0</v>
      </c>
      <c s="36">
        <f>ROUND(G79*H79,6)</f>
      </c>
      <c r="L79" s="38">
        <v>0</v>
      </c>
      <c s="32">
        <f>ROUND(ROUND(L79,2)*ROUND(G79,3),2)</f>
      </c>
      <c s="36" t="s">
        <v>307</v>
      </c>
      <c>
        <f>(M79*21)/100</f>
      </c>
      <c t="s">
        <v>28</v>
      </c>
    </row>
    <row r="80" spans="1:5" ht="25.5">
      <c r="A80" s="35" t="s">
        <v>56</v>
      </c>
      <c r="E80" s="39" t="s">
        <v>5049</v>
      </c>
    </row>
    <row r="81" spans="1:5" ht="12.75">
      <c r="A81" s="35" t="s">
        <v>57</v>
      </c>
      <c r="E81" s="40" t="s">
        <v>5050</v>
      </c>
    </row>
    <row r="82" spans="1:5" ht="12.75">
      <c r="A82" t="s">
        <v>59</v>
      </c>
      <c r="E82" s="39" t="s">
        <v>5</v>
      </c>
    </row>
    <row r="83" spans="1:16" ht="12.75">
      <c r="A83" t="s">
        <v>50</v>
      </c>
      <c s="34" t="s">
        <v>231</v>
      </c>
      <c s="34" t="s">
        <v>1578</v>
      </c>
      <c s="35" t="s">
        <v>5</v>
      </c>
      <c s="6" t="s">
        <v>1579</v>
      </c>
      <c s="36" t="s">
        <v>126</v>
      </c>
      <c s="37">
        <v>255</v>
      </c>
      <c s="36">
        <v>0</v>
      </c>
      <c s="36">
        <f>ROUND(G83*H83,6)</f>
      </c>
      <c r="L83" s="38">
        <v>0</v>
      </c>
      <c s="32">
        <f>ROUND(ROUND(L83,2)*ROUND(G83,3),2)</f>
      </c>
      <c s="36" t="s">
        <v>307</v>
      </c>
      <c>
        <f>(M83*21)/100</f>
      </c>
      <c t="s">
        <v>28</v>
      </c>
    </row>
    <row r="84" spans="1:5" ht="12.75">
      <c r="A84" s="35" t="s">
        <v>56</v>
      </c>
      <c r="E84" s="39" t="s">
        <v>1579</v>
      </c>
    </row>
    <row r="85" spans="1:5" ht="12.75">
      <c r="A85" s="35" t="s">
        <v>57</v>
      </c>
      <c r="E85" s="40" t="s">
        <v>5050</v>
      </c>
    </row>
    <row r="86" spans="1:5" ht="12.75">
      <c r="A86" t="s">
        <v>59</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5053</v>
      </c>
      <c r="E8" s="30" t="s">
        <v>5052</v>
      </c>
      <c r="J8" s="29">
        <f>0+J9+J46</f>
      </c>
      <c s="29">
        <f>0+K9+K46</f>
      </c>
      <c s="29">
        <f>0+L9+L46</f>
      </c>
      <c s="29">
        <f>0+M9+M46</f>
      </c>
    </row>
    <row r="9" spans="1:13" ht="12.75">
      <c r="A9" t="s">
        <v>47</v>
      </c>
      <c r="C9" s="31" t="s">
        <v>1833</v>
      </c>
      <c r="E9" s="33" t="s">
        <v>5054</v>
      </c>
      <c r="J9" s="32">
        <f>0</f>
      </c>
      <c s="32">
        <f>0</f>
      </c>
      <c s="32">
        <f>0+L10+L14+L18+L22+L26+L30+L34+L38+L42</f>
      </c>
      <c s="32">
        <f>0+M10+M14+M18+M22+M26+M30+M34+M38+M42</f>
      </c>
    </row>
    <row r="10" spans="1:16" ht="12.75">
      <c r="A10" t="s">
        <v>50</v>
      </c>
      <c s="34" t="s">
        <v>96</v>
      </c>
      <c s="34" t="s">
        <v>5055</v>
      </c>
      <c s="35" t="s">
        <v>5</v>
      </c>
      <c s="6" t="s">
        <v>5056</v>
      </c>
      <c s="36" t="s">
        <v>126</v>
      </c>
      <c s="37">
        <v>44</v>
      </c>
      <c s="36">
        <v>5.5E-05</v>
      </c>
      <c s="36">
        <f>ROUND(G10*H10,6)</f>
      </c>
      <c r="L10" s="38">
        <v>0</v>
      </c>
      <c s="32">
        <f>ROUND(ROUND(L10,2)*ROUND(G10,3),2)</f>
      </c>
      <c s="36" t="s">
        <v>307</v>
      </c>
      <c>
        <f>(M10*21)/100</f>
      </c>
      <c t="s">
        <v>28</v>
      </c>
    </row>
    <row r="11" spans="1:5" ht="12.75">
      <c r="A11" s="35" t="s">
        <v>56</v>
      </c>
      <c r="E11" s="39" t="s">
        <v>5056</v>
      </c>
    </row>
    <row r="12" spans="1:5" ht="25.5">
      <c r="A12" s="35" t="s">
        <v>57</v>
      </c>
      <c r="E12" s="40" t="s">
        <v>5057</v>
      </c>
    </row>
    <row r="13" spans="1:5" ht="12.75">
      <c r="A13" t="s">
        <v>59</v>
      </c>
      <c r="E13" s="39" t="s">
        <v>5</v>
      </c>
    </row>
    <row r="14" spans="1:16" ht="25.5">
      <c r="A14" t="s">
        <v>50</v>
      </c>
      <c s="34" t="s">
        <v>28</v>
      </c>
      <c s="34" t="s">
        <v>5058</v>
      </c>
      <c s="35" t="s">
        <v>5</v>
      </c>
      <c s="6" t="s">
        <v>5059</v>
      </c>
      <c s="36" t="s">
        <v>147</v>
      </c>
      <c s="37">
        <v>22</v>
      </c>
      <c s="36">
        <v>0</v>
      </c>
      <c s="36">
        <f>ROUND(G14*H14,6)</f>
      </c>
      <c r="L14" s="38">
        <v>0</v>
      </c>
      <c s="32">
        <f>ROUND(ROUND(L14,2)*ROUND(G14,3),2)</f>
      </c>
      <c s="36" t="s">
        <v>55</v>
      </c>
      <c>
        <f>(M14*21)/100</f>
      </c>
      <c t="s">
        <v>28</v>
      </c>
    </row>
    <row r="15" spans="1:5" ht="25.5">
      <c r="A15" s="35" t="s">
        <v>56</v>
      </c>
      <c r="E15" s="39" t="s">
        <v>5059</v>
      </c>
    </row>
    <row r="16" spans="1:5" ht="25.5">
      <c r="A16" s="35" t="s">
        <v>57</v>
      </c>
      <c r="E16" s="40" t="s">
        <v>5060</v>
      </c>
    </row>
    <row r="17" spans="1:5" ht="51">
      <c r="A17" t="s">
        <v>59</v>
      </c>
      <c r="E17" s="39" t="s">
        <v>5061</v>
      </c>
    </row>
    <row r="18" spans="1:16" ht="12.75">
      <c r="A18" t="s">
        <v>50</v>
      </c>
      <c s="34" t="s">
        <v>26</v>
      </c>
      <c s="34" t="s">
        <v>5062</v>
      </c>
      <c s="35" t="s">
        <v>5</v>
      </c>
      <c s="6" t="s">
        <v>5063</v>
      </c>
      <c s="36" t="s">
        <v>162</v>
      </c>
      <c s="37">
        <v>14</v>
      </c>
      <c s="36">
        <v>0</v>
      </c>
      <c s="36">
        <f>ROUND(G18*H18,6)</f>
      </c>
      <c r="L18" s="38">
        <v>0</v>
      </c>
      <c s="32">
        <f>ROUND(ROUND(L18,2)*ROUND(G18,3),2)</f>
      </c>
      <c s="36" t="s">
        <v>55</v>
      </c>
      <c>
        <f>(M18*21)/100</f>
      </c>
      <c t="s">
        <v>28</v>
      </c>
    </row>
    <row r="19" spans="1:5" ht="12.75">
      <c r="A19" s="35" t="s">
        <v>56</v>
      </c>
      <c r="E19" s="39" t="s">
        <v>5063</v>
      </c>
    </row>
    <row r="20" spans="1:5" ht="25.5">
      <c r="A20" s="35" t="s">
        <v>57</v>
      </c>
      <c r="E20" s="40" t="s">
        <v>5064</v>
      </c>
    </row>
    <row r="21" spans="1:5" ht="12.75">
      <c r="A21" t="s">
        <v>59</v>
      </c>
      <c r="E21" s="39" t="s">
        <v>5</v>
      </c>
    </row>
    <row r="22" spans="1:16" ht="25.5">
      <c r="A22" t="s">
        <v>50</v>
      </c>
      <c s="34" t="s">
        <v>66</v>
      </c>
      <c s="34" t="s">
        <v>5065</v>
      </c>
      <c s="35" t="s">
        <v>5</v>
      </c>
      <c s="6" t="s">
        <v>5066</v>
      </c>
      <c s="36" t="s">
        <v>162</v>
      </c>
      <c s="37">
        <v>14</v>
      </c>
      <c s="36">
        <v>0</v>
      </c>
      <c s="36">
        <f>ROUND(G22*H22,6)</f>
      </c>
      <c r="L22" s="38">
        <v>0</v>
      </c>
      <c s="32">
        <f>ROUND(ROUND(L22,2)*ROUND(G22,3),2)</f>
      </c>
      <c s="36" t="s">
        <v>55</v>
      </c>
      <c>
        <f>(M22*21)/100</f>
      </c>
      <c t="s">
        <v>28</v>
      </c>
    </row>
    <row r="23" spans="1:5" ht="25.5">
      <c r="A23" s="35" t="s">
        <v>56</v>
      </c>
      <c r="E23" s="39" t="s">
        <v>5066</v>
      </c>
    </row>
    <row r="24" spans="1:5" ht="25.5">
      <c r="A24" s="35" t="s">
        <v>57</v>
      </c>
      <c r="E24" s="40" t="s">
        <v>5067</v>
      </c>
    </row>
    <row r="25" spans="1:5" ht="51">
      <c r="A25" t="s">
        <v>59</v>
      </c>
      <c r="E25" s="39" t="s">
        <v>5061</v>
      </c>
    </row>
    <row r="26" spans="1:16" ht="12.75">
      <c r="A26" t="s">
        <v>50</v>
      </c>
      <c s="34" t="s">
        <v>72</v>
      </c>
      <c s="34" t="s">
        <v>5068</v>
      </c>
      <c s="35" t="s">
        <v>5</v>
      </c>
      <c s="6" t="s">
        <v>5069</v>
      </c>
      <c s="36" t="s">
        <v>147</v>
      </c>
      <c s="37">
        <v>4.415</v>
      </c>
      <c s="36">
        <v>0</v>
      </c>
      <c s="36">
        <f>ROUND(G26*H26,6)</f>
      </c>
      <c r="L26" s="38">
        <v>0</v>
      </c>
      <c s="32">
        <f>ROUND(ROUND(L26,2)*ROUND(G26,3),2)</f>
      </c>
      <c s="36" t="s">
        <v>55</v>
      </c>
      <c>
        <f>(M26*21)/100</f>
      </c>
      <c t="s">
        <v>28</v>
      </c>
    </row>
    <row r="27" spans="1:5" ht="12.75">
      <c r="A27" s="35" t="s">
        <v>56</v>
      </c>
      <c r="E27" s="39" t="s">
        <v>5069</v>
      </c>
    </row>
    <row r="28" spans="1:5" ht="25.5">
      <c r="A28" s="35" t="s">
        <v>57</v>
      </c>
      <c r="E28" s="40" t="s">
        <v>5070</v>
      </c>
    </row>
    <row r="29" spans="1:5" ht="12.75">
      <c r="A29" t="s">
        <v>59</v>
      </c>
      <c r="E29" s="39" t="s">
        <v>5071</v>
      </c>
    </row>
    <row r="30" spans="1:16" ht="25.5">
      <c r="A30" t="s">
        <v>50</v>
      </c>
      <c s="34" t="s">
        <v>27</v>
      </c>
      <c s="34" t="s">
        <v>5072</v>
      </c>
      <c s="35" t="s">
        <v>5</v>
      </c>
      <c s="6" t="s">
        <v>5073</v>
      </c>
      <c s="36" t="s">
        <v>162</v>
      </c>
      <c s="37">
        <v>1</v>
      </c>
      <c s="36">
        <v>0</v>
      </c>
      <c s="36">
        <f>ROUND(G30*H30,6)</f>
      </c>
      <c r="L30" s="38">
        <v>0</v>
      </c>
      <c s="32">
        <f>ROUND(ROUND(L30,2)*ROUND(G30,3),2)</f>
      </c>
      <c s="36" t="s">
        <v>55</v>
      </c>
      <c>
        <f>(M30*21)/100</f>
      </c>
      <c t="s">
        <v>28</v>
      </c>
    </row>
    <row r="31" spans="1:5" ht="25.5">
      <c r="A31" s="35" t="s">
        <v>56</v>
      </c>
      <c r="E31" s="39" t="s">
        <v>5073</v>
      </c>
    </row>
    <row r="32" spans="1:5" ht="25.5">
      <c r="A32" s="35" t="s">
        <v>57</v>
      </c>
      <c r="E32" s="40" t="s">
        <v>5074</v>
      </c>
    </row>
    <row r="33" spans="1:5" ht="51">
      <c r="A33" t="s">
        <v>59</v>
      </c>
      <c r="E33" s="39" t="s">
        <v>5075</v>
      </c>
    </row>
    <row r="34" spans="1:16" ht="25.5">
      <c r="A34" t="s">
        <v>50</v>
      </c>
      <c s="34" t="s">
        <v>81</v>
      </c>
      <c s="34" t="s">
        <v>5076</v>
      </c>
      <c s="35" t="s">
        <v>5</v>
      </c>
      <c s="6" t="s">
        <v>5077</v>
      </c>
      <c s="36" t="s">
        <v>162</v>
      </c>
      <c s="37">
        <v>7</v>
      </c>
      <c s="36">
        <v>0.00468</v>
      </c>
      <c s="36">
        <f>ROUND(G34*H34,6)</f>
      </c>
      <c r="L34" s="38">
        <v>0</v>
      </c>
      <c s="32">
        <f>ROUND(ROUND(L34,2)*ROUND(G34,3),2)</f>
      </c>
      <c s="36" t="s">
        <v>307</v>
      </c>
      <c>
        <f>(M34*21)/100</f>
      </c>
      <c t="s">
        <v>28</v>
      </c>
    </row>
    <row r="35" spans="1:5" ht="25.5">
      <c r="A35" s="35" t="s">
        <v>56</v>
      </c>
      <c r="E35" s="39" t="s">
        <v>5077</v>
      </c>
    </row>
    <row r="36" spans="1:5" ht="25.5">
      <c r="A36" s="35" t="s">
        <v>57</v>
      </c>
      <c r="E36" s="40" t="s">
        <v>5078</v>
      </c>
    </row>
    <row r="37" spans="1:5" ht="12.75">
      <c r="A37" t="s">
        <v>59</v>
      </c>
      <c r="E37" s="39" t="s">
        <v>5</v>
      </c>
    </row>
    <row r="38" spans="1:16" ht="25.5">
      <c r="A38" t="s">
        <v>50</v>
      </c>
      <c s="34" t="s">
        <v>86</v>
      </c>
      <c s="34" t="s">
        <v>5079</v>
      </c>
      <c s="35" t="s">
        <v>5</v>
      </c>
      <c s="6" t="s">
        <v>5080</v>
      </c>
      <c s="36" t="s">
        <v>162</v>
      </c>
      <c s="37">
        <v>7</v>
      </c>
      <c s="36">
        <v>0</v>
      </c>
      <c s="36">
        <f>ROUND(G38*H38,6)</f>
      </c>
      <c r="L38" s="38">
        <v>0</v>
      </c>
      <c s="32">
        <f>ROUND(ROUND(L38,2)*ROUND(G38,3),2)</f>
      </c>
      <c s="36" t="s">
        <v>55</v>
      </c>
      <c>
        <f>(M38*21)/100</f>
      </c>
      <c t="s">
        <v>28</v>
      </c>
    </row>
    <row r="39" spans="1:5" ht="25.5">
      <c r="A39" s="35" t="s">
        <v>56</v>
      </c>
      <c r="E39" s="39" t="s">
        <v>5080</v>
      </c>
    </row>
    <row r="40" spans="1:5" ht="25.5">
      <c r="A40" s="35" t="s">
        <v>57</v>
      </c>
      <c r="E40" s="40" t="s">
        <v>5081</v>
      </c>
    </row>
    <row r="41" spans="1:5" ht="51">
      <c r="A41" t="s">
        <v>59</v>
      </c>
      <c r="E41" s="39" t="s">
        <v>5061</v>
      </c>
    </row>
    <row r="42" spans="1:16" ht="25.5">
      <c r="A42" t="s">
        <v>50</v>
      </c>
      <c s="34" t="s">
        <v>149</v>
      </c>
      <c s="34" t="s">
        <v>5082</v>
      </c>
      <c s="35" t="s">
        <v>5</v>
      </c>
      <c s="6" t="s">
        <v>5083</v>
      </c>
      <c s="36" t="s">
        <v>54</v>
      </c>
      <c s="37">
        <v>1.125</v>
      </c>
      <c s="36">
        <v>0</v>
      </c>
      <c s="36">
        <f>ROUND(G42*H42,6)</f>
      </c>
      <c r="L42" s="38">
        <v>0</v>
      </c>
      <c s="32">
        <f>ROUND(ROUND(L42,2)*ROUND(G42,3),2)</f>
      </c>
      <c s="36" t="s">
        <v>307</v>
      </c>
      <c>
        <f>(M42*21)/100</f>
      </c>
      <c t="s">
        <v>28</v>
      </c>
    </row>
    <row r="43" spans="1:5" ht="25.5">
      <c r="A43" s="35" t="s">
        <v>56</v>
      </c>
      <c r="E43" s="39" t="s">
        <v>5083</v>
      </c>
    </row>
    <row r="44" spans="1:5" ht="12.75">
      <c r="A44" s="35" t="s">
        <v>57</v>
      </c>
      <c r="E44" s="40" t="s">
        <v>5</v>
      </c>
    </row>
    <row r="45" spans="1:5" ht="12.75">
      <c r="A45" t="s">
        <v>59</v>
      </c>
      <c r="E45" s="39" t="s">
        <v>5</v>
      </c>
    </row>
    <row r="46" spans="1:13" ht="12.75">
      <c r="A46" t="s">
        <v>47</v>
      </c>
      <c r="C46" s="31" t="s">
        <v>2042</v>
      </c>
      <c r="E46" s="33" t="s">
        <v>5084</v>
      </c>
      <c r="J46" s="32">
        <f>0</f>
      </c>
      <c s="32">
        <f>0</f>
      </c>
      <c s="32">
        <f>0+L47+L51+L55+L59+L63+L67+L71+L75+L79+L83</f>
      </c>
      <c s="32">
        <f>0+M47+M51+M55+M59+M63+M67+M71+M75+M79+M83</f>
      </c>
    </row>
    <row r="47" spans="1:16" ht="25.5">
      <c r="A47" t="s">
        <v>50</v>
      </c>
      <c s="34" t="s">
        <v>159</v>
      </c>
      <c s="34" t="s">
        <v>5085</v>
      </c>
      <c s="35" t="s">
        <v>5</v>
      </c>
      <c s="6" t="s">
        <v>5086</v>
      </c>
      <c s="36" t="s">
        <v>162</v>
      </c>
      <c s="37">
        <v>4</v>
      </c>
      <c s="36">
        <v>0.00115</v>
      </c>
      <c s="36">
        <f>ROUND(G47*H47,6)</f>
      </c>
      <c r="L47" s="38">
        <v>0</v>
      </c>
      <c s="32">
        <f>ROUND(ROUND(L47,2)*ROUND(G47,3),2)</f>
      </c>
      <c s="36" t="s">
        <v>307</v>
      </c>
      <c>
        <f>(M47*21)/100</f>
      </c>
      <c t="s">
        <v>28</v>
      </c>
    </row>
    <row r="48" spans="1:5" ht="25.5">
      <c r="A48" s="35" t="s">
        <v>56</v>
      </c>
      <c r="E48" s="39" t="s">
        <v>5086</v>
      </c>
    </row>
    <row r="49" spans="1:5" ht="25.5">
      <c r="A49" s="35" t="s">
        <v>57</v>
      </c>
      <c r="E49" s="40" t="s">
        <v>5087</v>
      </c>
    </row>
    <row r="50" spans="1:5" ht="12.75">
      <c r="A50" t="s">
        <v>59</v>
      </c>
      <c r="E50" s="39" t="s">
        <v>5</v>
      </c>
    </row>
    <row r="51" spans="1:16" ht="12.75">
      <c r="A51" t="s">
        <v>50</v>
      </c>
      <c s="34" t="s">
        <v>164</v>
      </c>
      <c s="34" t="s">
        <v>5088</v>
      </c>
      <c s="35" t="s">
        <v>5</v>
      </c>
      <c s="6" t="s">
        <v>5089</v>
      </c>
      <c s="36" t="s">
        <v>162</v>
      </c>
      <c s="37">
        <v>4</v>
      </c>
      <c s="36">
        <v>0.0029</v>
      </c>
      <c s="36">
        <f>ROUND(G51*H51,6)</f>
      </c>
      <c r="L51" s="38">
        <v>0</v>
      </c>
      <c s="32">
        <f>ROUND(ROUND(L51,2)*ROUND(G51,3),2)</f>
      </c>
      <c s="36" t="s">
        <v>55</v>
      </c>
      <c>
        <f>(M51*21)/100</f>
      </c>
      <c t="s">
        <v>28</v>
      </c>
    </row>
    <row r="52" spans="1:5" ht="12.75">
      <c r="A52" s="35" t="s">
        <v>56</v>
      </c>
      <c r="E52" s="39" t="s">
        <v>5089</v>
      </c>
    </row>
    <row r="53" spans="1:5" ht="12.75">
      <c r="A53" s="35" t="s">
        <v>57</v>
      </c>
      <c r="E53" s="40" t="s">
        <v>5</v>
      </c>
    </row>
    <row r="54" spans="1:5" ht="12.75">
      <c r="A54" t="s">
        <v>59</v>
      </c>
      <c r="E54" s="39" t="s">
        <v>5090</v>
      </c>
    </row>
    <row r="55" spans="1:16" ht="25.5">
      <c r="A55" t="s">
        <v>50</v>
      </c>
      <c s="34" t="s">
        <v>167</v>
      </c>
      <c s="34" t="s">
        <v>5091</v>
      </c>
      <c s="35" t="s">
        <v>5</v>
      </c>
      <c s="6" t="s">
        <v>5092</v>
      </c>
      <c s="36" t="s">
        <v>147</v>
      </c>
      <c s="37">
        <v>50.6</v>
      </c>
      <c s="36">
        <v>0.001339</v>
      </c>
      <c s="36">
        <f>ROUND(G55*H55,6)</f>
      </c>
      <c r="L55" s="38">
        <v>0</v>
      </c>
      <c s="32">
        <f>ROUND(ROUND(L55,2)*ROUND(G55,3),2)</f>
      </c>
      <c s="36" t="s">
        <v>307</v>
      </c>
      <c>
        <f>(M55*21)/100</f>
      </c>
      <c t="s">
        <v>28</v>
      </c>
    </row>
    <row r="56" spans="1:5" ht="25.5">
      <c r="A56" s="35" t="s">
        <v>56</v>
      </c>
      <c r="E56" s="39" t="s">
        <v>5092</v>
      </c>
    </row>
    <row r="57" spans="1:5" ht="38.25">
      <c r="A57" s="35" t="s">
        <v>57</v>
      </c>
      <c r="E57" s="40" t="s">
        <v>5093</v>
      </c>
    </row>
    <row r="58" spans="1:5" ht="12.75">
      <c r="A58" t="s">
        <v>59</v>
      </c>
      <c r="E58" s="39" t="s">
        <v>5094</v>
      </c>
    </row>
    <row r="59" spans="1:16" ht="25.5">
      <c r="A59" t="s">
        <v>50</v>
      </c>
      <c s="34" t="s">
        <v>112</v>
      </c>
      <c s="34" t="s">
        <v>5095</v>
      </c>
      <c s="35" t="s">
        <v>5</v>
      </c>
      <c s="6" t="s">
        <v>5096</v>
      </c>
      <c s="36" t="s">
        <v>147</v>
      </c>
      <c s="37">
        <v>22</v>
      </c>
      <c s="36">
        <v>0.004375</v>
      </c>
      <c s="36">
        <f>ROUND(G59*H59,6)</f>
      </c>
      <c r="L59" s="38">
        <v>0</v>
      </c>
      <c s="32">
        <f>ROUND(ROUND(L59,2)*ROUND(G59,3),2)</f>
      </c>
      <c s="36" t="s">
        <v>307</v>
      </c>
      <c>
        <f>(M59*21)/100</f>
      </c>
      <c t="s">
        <v>28</v>
      </c>
    </row>
    <row r="60" spans="1:5" ht="25.5">
      <c r="A60" s="35" t="s">
        <v>56</v>
      </c>
      <c r="E60" s="39" t="s">
        <v>5096</v>
      </c>
    </row>
    <row r="61" spans="1:5" ht="25.5">
      <c r="A61" s="35" t="s">
        <v>57</v>
      </c>
      <c r="E61" s="40" t="s">
        <v>5097</v>
      </c>
    </row>
    <row r="62" spans="1:5" ht="25.5">
      <c r="A62" t="s">
        <v>59</v>
      </c>
      <c r="E62" s="39" t="s">
        <v>5098</v>
      </c>
    </row>
    <row r="63" spans="1:16" ht="25.5">
      <c r="A63" t="s">
        <v>50</v>
      </c>
      <c s="34" t="s">
        <v>175</v>
      </c>
      <c s="34" t="s">
        <v>5099</v>
      </c>
      <c s="35" t="s">
        <v>5</v>
      </c>
      <c s="6" t="s">
        <v>5100</v>
      </c>
      <c s="36" t="s">
        <v>147</v>
      </c>
      <c s="37">
        <v>6.1</v>
      </c>
      <c s="36">
        <v>0.002201</v>
      </c>
      <c s="36">
        <f>ROUND(G63*H63,6)</f>
      </c>
      <c r="L63" s="38">
        <v>0</v>
      </c>
      <c s="32">
        <f>ROUND(ROUND(L63,2)*ROUND(G63,3),2)</f>
      </c>
      <c s="36" t="s">
        <v>307</v>
      </c>
      <c>
        <f>(M63*21)/100</f>
      </c>
      <c t="s">
        <v>28</v>
      </c>
    </row>
    <row r="64" spans="1:5" ht="25.5">
      <c r="A64" s="35" t="s">
        <v>56</v>
      </c>
      <c r="E64" s="39" t="s">
        <v>5100</v>
      </c>
    </row>
    <row r="65" spans="1:5" ht="25.5">
      <c r="A65" s="35" t="s">
        <v>57</v>
      </c>
      <c r="E65" s="40" t="s">
        <v>5101</v>
      </c>
    </row>
    <row r="66" spans="1:5" ht="12.75">
      <c r="A66" t="s">
        <v>59</v>
      </c>
      <c r="E66" s="39" t="s">
        <v>5094</v>
      </c>
    </row>
    <row r="67" spans="1:16" ht="25.5">
      <c r="A67" t="s">
        <v>50</v>
      </c>
      <c s="34" t="s">
        <v>122</v>
      </c>
      <c s="34" t="s">
        <v>5102</v>
      </c>
      <c s="35" t="s">
        <v>5</v>
      </c>
      <c s="6" t="s">
        <v>5103</v>
      </c>
      <c s="36" t="s">
        <v>162</v>
      </c>
      <c s="37">
        <v>14</v>
      </c>
      <c s="36">
        <v>0.000315</v>
      </c>
      <c s="36">
        <f>ROUND(G67*H67,6)</f>
      </c>
      <c r="L67" s="38">
        <v>0</v>
      </c>
      <c s="32">
        <f>ROUND(ROUND(L67,2)*ROUND(G67,3),2)</f>
      </c>
      <c s="36" t="s">
        <v>307</v>
      </c>
      <c>
        <f>(M67*21)/100</f>
      </c>
      <c t="s">
        <v>28</v>
      </c>
    </row>
    <row r="68" spans="1:5" ht="25.5">
      <c r="A68" s="35" t="s">
        <v>56</v>
      </c>
      <c r="E68" s="39" t="s">
        <v>5103</v>
      </c>
    </row>
    <row r="69" spans="1:5" ht="38.25">
      <c r="A69" s="35" t="s">
        <v>57</v>
      </c>
      <c r="E69" s="40" t="s">
        <v>5104</v>
      </c>
    </row>
    <row r="70" spans="1:5" ht="12.75">
      <c r="A70" t="s">
        <v>59</v>
      </c>
      <c r="E70" s="39" t="s">
        <v>5094</v>
      </c>
    </row>
    <row r="71" spans="1:16" ht="25.5">
      <c r="A71" t="s">
        <v>50</v>
      </c>
      <c s="34" t="s">
        <v>187</v>
      </c>
      <c s="34" t="s">
        <v>5105</v>
      </c>
      <c s="35" t="s">
        <v>5</v>
      </c>
      <c s="6" t="s">
        <v>5106</v>
      </c>
      <c s="36" t="s">
        <v>147</v>
      </c>
      <c s="37">
        <v>21.75</v>
      </c>
      <c s="36">
        <v>0.00136</v>
      </c>
      <c s="36">
        <f>ROUND(G71*H71,6)</f>
      </c>
      <c r="L71" s="38">
        <v>0</v>
      </c>
      <c s="32">
        <f>ROUND(ROUND(L71,2)*ROUND(G71,3),2)</f>
      </c>
      <c s="36" t="s">
        <v>55</v>
      </c>
      <c>
        <f>(M71*21)/100</f>
      </c>
      <c t="s">
        <v>28</v>
      </c>
    </row>
    <row r="72" spans="1:5" ht="25.5">
      <c r="A72" s="35" t="s">
        <v>56</v>
      </c>
      <c r="E72" s="39" t="s">
        <v>5106</v>
      </c>
    </row>
    <row r="73" spans="1:5" ht="51">
      <c r="A73" s="35" t="s">
        <v>57</v>
      </c>
      <c r="E73" s="40" t="s">
        <v>5107</v>
      </c>
    </row>
    <row r="74" spans="1:5" ht="12.75">
      <c r="A74" t="s">
        <v>59</v>
      </c>
      <c r="E74" s="39" t="s">
        <v>5094</v>
      </c>
    </row>
    <row r="75" spans="1:16" ht="25.5">
      <c r="A75" t="s">
        <v>50</v>
      </c>
      <c s="34" t="s">
        <v>130</v>
      </c>
      <c s="34" t="s">
        <v>5108</v>
      </c>
      <c s="35" t="s">
        <v>5</v>
      </c>
      <c s="6" t="s">
        <v>5109</v>
      </c>
      <c s="36" t="s">
        <v>147</v>
      </c>
      <c s="37">
        <v>0.85</v>
      </c>
      <c s="36">
        <v>0.00352</v>
      </c>
      <c s="36">
        <f>ROUND(G75*H75,6)</f>
      </c>
      <c r="L75" s="38">
        <v>0</v>
      </c>
      <c s="32">
        <f>ROUND(ROUND(L75,2)*ROUND(G75,3),2)</f>
      </c>
      <c s="36" t="s">
        <v>55</v>
      </c>
      <c>
        <f>(M75*21)/100</f>
      </c>
      <c t="s">
        <v>28</v>
      </c>
    </row>
    <row r="76" spans="1:5" ht="25.5">
      <c r="A76" s="35" t="s">
        <v>56</v>
      </c>
      <c r="E76" s="39" t="s">
        <v>5109</v>
      </c>
    </row>
    <row r="77" spans="1:5" ht="25.5">
      <c r="A77" s="35" t="s">
        <v>57</v>
      </c>
      <c r="E77" s="40" t="s">
        <v>5110</v>
      </c>
    </row>
    <row r="78" spans="1:5" ht="12.75">
      <c r="A78" t="s">
        <v>59</v>
      </c>
      <c r="E78" s="39" t="s">
        <v>5094</v>
      </c>
    </row>
    <row r="79" spans="1:16" ht="25.5">
      <c r="A79" t="s">
        <v>50</v>
      </c>
      <c s="34" t="s">
        <v>153</v>
      </c>
      <c s="34" t="s">
        <v>5111</v>
      </c>
      <c s="35" t="s">
        <v>5</v>
      </c>
      <c s="6" t="s">
        <v>5112</v>
      </c>
      <c s="36" t="s">
        <v>54</v>
      </c>
      <c s="37">
        <v>0.012</v>
      </c>
      <c s="36">
        <v>0</v>
      </c>
      <c s="36">
        <f>ROUND(G79*H79,6)</f>
      </c>
      <c r="L79" s="38">
        <v>0</v>
      </c>
      <c s="32">
        <f>ROUND(ROUND(L79,2)*ROUND(G79,3),2)</f>
      </c>
      <c s="36" t="s">
        <v>307</v>
      </c>
      <c>
        <f>(M79*21)/100</f>
      </c>
      <c t="s">
        <v>28</v>
      </c>
    </row>
    <row r="80" spans="1:5" ht="25.5">
      <c r="A80" s="35" t="s">
        <v>56</v>
      </c>
      <c r="E80" s="39" t="s">
        <v>5112</v>
      </c>
    </row>
    <row r="81" spans="1:5" ht="12.75">
      <c r="A81" s="35" t="s">
        <v>57</v>
      </c>
      <c r="E81" s="40" t="s">
        <v>5</v>
      </c>
    </row>
    <row r="82" spans="1:5" ht="12.75">
      <c r="A82" t="s">
        <v>59</v>
      </c>
      <c r="E82" s="39" t="s">
        <v>5</v>
      </c>
    </row>
    <row r="83" spans="1:16" ht="25.5">
      <c r="A83" t="s">
        <v>50</v>
      </c>
      <c s="34" t="s">
        <v>231</v>
      </c>
      <c s="34" t="s">
        <v>5113</v>
      </c>
      <c s="35" t="s">
        <v>5</v>
      </c>
      <c s="6" t="s">
        <v>5114</v>
      </c>
      <c s="36" t="s">
        <v>54</v>
      </c>
      <c s="37">
        <v>0.251</v>
      </c>
      <c s="36">
        <v>0</v>
      </c>
      <c s="36">
        <f>ROUND(G83*H83,6)</f>
      </c>
      <c r="L83" s="38">
        <v>0</v>
      </c>
      <c s="32">
        <f>ROUND(ROUND(L83,2)*ROUND(G83,3),2)</f>
      </c>
      <c s="36" t="s">
        <v>307</v>
      </c>
      <c>
        <f>(M83*21)/100</f>
      </c>
      <c t="s">
        <v>28</v>
      </c>
    </row>
    <row r="84" spans="1:5" ht="25.5">
      <c r="A84" s="35" t="s">
        <v>56</v>
      </c>
      <c r="E84" s="39" t="s">
        <v>5114</v>
      </c>
    </row>
    <row r="85" spans="1:5" ht="12.75">
      <c r="A85" s="35" t="s">
        <v>57</v>
      </c>
      <c r="E85" s="40" t="s">
        <v>5</v>
      </c>
    </row>
    <row r="86" spans="1:5" ht="12.75">
      <c r="A86" t="s">
        <v>59</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5117</v>
      </c>
      <c r="E8" s="30" t="s">
        <v>5116</v>
      </c>
      <c r="J8" s="29">
        <f>0+J9+J18+J27+J32+J61+J66</f>
      </c>
      <c s="29">
        <f>0+K9+K18+K27+K32+K61+K66</f>
      </c>
      <c s="29">
        <f>0+L9+L18+L27+L32+L61+L66</f>
      </c>
      <c s="29">
        <f>0+M9+M18+M27+M32+M61+M66</f>
      </c>
    </row>
    <row r="9" spans="1:13" ht="12.75">
      <c r="A9" t="s">
        <v>47</v>
      </c>
      <c r="C9" s="31" t="s">
        <v>112</v>
      </c>
      <c r="E9" s="33" t="s">
        <v>113</v>
      </c>
      <c r="J9" s="32">
        <f>0</f>
      </c>
      <c s="32">
        <f>0</f>
      </c>
      <c s="32">
        <f>0+L10+L14</f>
      </c>
      <c s="32">
        <f>0+M10+M14</f>
      </c>
    </row>
    <row r="10" spans="1:16" ht="12.75">
      <c r="A10" t="s">
        <v>50</v>
      </c>
      <c s="34" t="s">
        <v>96</v>
      </c>
      <c s="34" t="s">
        <v>5118</v>
      </c>
      <c s="35" t="s">
        <v>5</v>
      </c>
      <c s="6" t="s">
        <v>5119</v>
      </c>
      <c s="36" t="s">
        <v>116</v>
      </c>
      <c s="37">
        <v>9.9</v>
      </c>
      <c s="36">
        <v>0</v>
      </c>
      <c s="36">
        <f>ROUND(G10*H10,6)</f>
      </c>
      <c r="L10" s="38">
        <v>0</v>
      </c>
      <c s="32">
        <f>ROUND(ROUND(L10,2)*ROUND(G10,3),2)</f>
      </c>
      <c s="36" t="s">
        <v>117</v>
      </c>
      <c>
        <f>(M10*21)/100</f>
      </c>
      <c t="s">
        <v>28</v>
      </c>
    </row>
    <row r="11" spans="1:5" ht="12.75">
      <c r="A11" s="35" t="s">
        <v>56</v>
      </c>
      <c r="E11" s="39" t="s">
        <v>5119</v>
      </c>
    </row>
    <row r="12" spans="1:5" ht="38.25">
      <c r="A12" s="35" t="s">
        <v>57</v>
      </c>
      <c r="E12" s="40" t="s">
        <v>5120</v>
      </c>
    </row>
    <row r="13" spans="1:5" ht="12.75">
      <c r="A13" t="s">
        <v>59</v>
      </c>
      <c r="E13" s="39" t="s">
        <v>5</v>
      </c>
    </row>
    <row r="14" spans="1:16" ht="12.75">
      <c r="A14" t="s">
        <v>50</v>
      </c>
      <c s="34" t="s">
        <v>28</v>
      </c>
      <c s="34" t="s">
        <v>119</v>
      </c>
      <c s="35" t="s">
        <v>5</v>
      </c>
      <c s="6" t="s">
        <v>120</v>
      </c>
      <c s="36" t="s">
        <v>116</v>
      </c>
      <c s="37">
        <v>2.97</v>
      </c>
      <c s="36">
        <v>0</v>
      </c>
      <c s="36">
        <f>ROUND(G14*H14,6)</f>
      </c>
      <c r="L14" s="38">
        <v>0</v>
      </c>
      <c s="32">
        <f>ROUND(ROUND(L14,2)*ROUND(G14,3),2)</f>
      </c>
      <c s="36" t="s">
        <v>117</v>
      </c>
      <c>
        <f>(M14*21)/100</f>
      </c>
      <c t="s">
        <v>28</v>
      </c>
    </row>
    <row r="15" spans="1:5" ht="12.75">
      <c r="A15" s="35" t="s">
        <v>56</v>
      </c>
      <c r="E15" s="39" t="s">
        <v>120</v>
      </c>
    </row>
    <row r="16" spans="1:5" ht="12.75">
      <c r="A16" s="35" t="s">
        <v>57</v>
      </c>
      <c r="E16" s="40" t="s">
        <v>5121</v>
      </c>
    </row>
    <row r="17" spans="1:5" ht="12.75">
      <c r="A17" t="s">
        <v>59</v>
      </c>
      <c r="E17" s="39" t="s">
        <v>5</v>
      </c>
    </row>
    <row r="18" spans="1:13" ht="12.75">
      <c r="A18" t="s">
        <v>47</v>
      </c>
      <c r="C18" s="31" t="s">
        <v>130</v>
      </c>
      <c r="E18" s="33" t="s">
        <v>131</v>
      </c>
      <c r="J18" s="32">
        <f>0</f>
      </c>
      <c s="32">
        <f>0</f>
      </c>
      <c s="32">
        <f>0+L19+L23</f>
      </c>
      <c s="32">
        <f>0+M19+M23</f>
      </c>
    </row>
    <row r="19" spans="1:16" ht="12.75">
      <c r="A19" t="s">
        <v>50</v>
      </c>
      <c s="34" t="s">
        <v>26</v>
      </c>
      <c s="34" t="s">
        <v>2150</v>
      </c>
      <c s="35" t="s">
        <v>5</v>
      </c>
      <c s="6" t="s">
        <v>133</v>
      </c>
      <c s="36" t="s">
        <v>116</v>
      </c>
      <c s="37">
        <v>5.8</v>
      </c>
      <c s="36">
        <v>0</v>
      </c>
      <c s="36">
        <f>ROUND(G19*H19,6)</f>
      </c>
      <c r="L19" s="38">
        <v>0</v>
      </c>
      <c s="32">
        <f>ROUND(ROUND(L19,2)*ROUND(G19,3),2)</f>
      </c>
      <c s="36" t="s">
        <v>117</v>
      </c>
      <c>
        <f>(M19*21)/100</f>
      </c>
      <c t="s">
        <v>28</v>
      </c>
    </row>
    <row r="20" spans="1:5" ht="12.75">
      <c r="A20" s="35" t="s">
        <v>56</v>
      </c>
      <c r="E20" s="39" t="s">
        <v>133</v>
      </c>
    </row>
    <row r="21" spans="1:5" ht="25.5">
      <c r="A21" s="35" t="s">
        <v>57</v>
      </c>
      <c r="E21" s="40" t="s">
        <v>5122</v>
      </c>
    </row>
    <row r="22" spans="1:5" ht="12.75">
      <c r="A22" t="s">
        <v>59</v>
      </c>
      <c r="E22" s="39" t="s">
        <v>5</v>
      </c>
    </row>
    <row r="23" spans="1:16" ht="12.75">
      <c r="A23" t="s">
        <v>50</v>
      </c>
      <c s="34" t="s">
        <v>66</v>
      </c>
      <c s="34" t="s">
        <v>5123</v>
      </c>
      <c s="35" t="s">
        <v>5</v>
      </c>
      <c s="6" t="s">
        <v>136</v>
      </c>
      <c s="36" t="s">
        <v>116</v>
      </c>
      <c s="37">
        <v>2.259</v>
      </c>
      <c s="36">
        <v>0</v>
      </c>
      <c s="36">
        <f>ROUND(G23*H23,6)</f>
      </c>
      <c r="L23" s="38">
        <v>0</v>
      </c>
      <c s="32">
        <f>ROUND(ROUND(L23,2)*ROUND(G23,3),2)</f>
      </c>
      <c s="36" t="s">
        <v>117</v>
      </c>
      <c>
        <f>(M23*21)/100</f>
      </c>
      <c t="s">
        <v>28</v>
      </c>
    </row>
    <row r="24" spans="1:5" ht="12.75">
      <c r="A24" s="35" t="s">
        <v>56</v>
      </c>
      <c r="E24" s="39" t="s">
        <v>136</v>
      </c>
    </row>
    <row r="25" spans="1:5" ht="12.75">
      <c r="A25" s="35" t="s">
        <v>57</v>
      </c>
      <c r="E25" s="40" t="s">
        <v>5124</v>
      </c>
    </row>
    <row r="26" spans="1:5" ht="12.75">
      <c r="A26" t="s">
        <v>59</v>
      </c>
      <c r="E26" s="39" t="s">
        <v>5</v>
      </c>
    </row>
    <row r="27" spans="1:13" ht="12.75">
      <c r="A27" t="s">
        <v>47</v>
      </c>
      <c r="C27" s="31" t="s">
        <v>138</v>
      </c>
      <c r="E27" s="33" t="s">
        <v>139</v>
      </c>
      <c r="J27" s="32">
        <f>0</f>
      </c>
      <c s="32">
        <f>0</f>
      </c>
      <c s="32">
        <f>0+L28</f>
      </c>
      <c s="32">
        <f>0+M28</f>
      </c>
    </row>
    <row r="28" spans="1:16" ht="12.75">
      <c r="A28" t="s">
        <v>50</v>
      </c>
      <c s="34" t="s">
        <v>72</v>
      </c>
      <c s="34" t="s">
        <v>140</v>
      </c>
      <c s="35" t="s">
        <v>5</v>
      </c>
      <c s="6" t="s">
        <v>141</v>
      </c>
      <c s="36" t="s">
        <v>116</v>
      </c>
      <c s="37">
        <v>1.5</v>
      </c>
      <c s="36">
        <v>0</v>
      </c>
      <c s="36">
        <f>ROUND(G28*H28,6)</f>
      </c>
      <c r="L28" s="38">
        <v>0</v>
      </c>
      <c s="32">
        <f>ROUND(ROUND(L28,2)*ROUND(G28,3),2)</f>
      </c>
      <c s="36" t="s">
        <v>117</v>
      </c>
      <c>
        <f>(M28*21)/100</f>
      </c>
      <c t="s">
        <v>28</v>
      </c>
    </row>
    <row r="29" spans="1:5" ht="12.75">
      <c r="A29" s="35" t="s">
        <v>56</v>
      </c>
      <c r="E29" s="39" t="s">
        <v>141</v>
      </c>
    </row>
    <row r="30" spans="1:5" ht="25.5">
      <c r="A30" s="35" t="s">
        <v>57</v>
      </c>
      <c r="E30" s="40" t="s">
        <v>5125</v>
      </c>
    </row>
    <row r="31" spans="1:5" ht="12.75">
      <c r="A31" t="s">
        <v>59</v>
      </c>
      <c r="E31" s="39" t="s">
        <v>5</v>
      </c>
    </row>
    <row r="32" spans="1:13" ht="12.75">
      <c r="A32" t="s">
        <v>47</v>
      </c>
      <c r="C32" s="31" t="s">
        <v>2163</v>
      </c>
      <c r="E32" s="33" t="s">
        <v>2164</v>
      </c>
      <c r="J32" s="32">
        <f>0</f>
      </c>
      <c s="32">
        <f>0</f>
      </c>
      <c s="32">
        <f>0+L33+L37+L41+L45+L49+L53+L57</f>
      </c>
      <c s="32">
        <f>0+M33+M37+M41+M45+M49+M53+M57</f>
      </c>
    </row>
    <row r="33" spans="1:16" ht="12.75">
      <c r="A33" t="s">
        <v>50</v>
      </c>
      <c s="34" t="s">
        <v>27</v>
      </c>
      <c s="34" t="s">
        <v>5126</v>
      </c>
      <c s="35" t="s">
        <v>5</v>
      </c>
      <c s="6" t="s">
        <v>5127</v>
      </c>
      <c s="36" t="s">
        <v>162</v>
      </c>
      <c s="37">
        <v>4</v>
      </c>
      <c s="36">
        <v>0</v>
      </c>
      <c s="36">
        <f>ROUND(G33*H33,6)</f>
      </c>
      <c r="L33" s="38">
        <v>0</v>
      </c>
      <c s="32">
        <f>ROUND(ROUND(L33,2)*ROUND(G33,3),2)</f>
      </c>
      <c s="36" t="s">
        <v>117</v>
      </c>
      <c>
        <f>(M33*21)/100</f>
      </c>
      <c t="s">
        <v>28</v>
      </c>
    </row>
    <row r="34" spans="1:5" ht="12.75">
      <c r="A34" s="35" t="s">
        <v>56</v>
      </c>
      <c r="E34" s="39" t="s">
        <v>5127</v>
      </c>
    </row>
    <row r="35" spans="1:5" ht="25.5">
      <c r="A35" s="35" t="s">
        <v>57</v>
      </c>
      <c r="E35" s="40" t="s">
        <v>5128</v>
      </c>
    </row>
    <row r="36" spans="1:5" ht="12.75">
      <c r="A36" t="s">
        <v>59</v>
      </c>
      <c r="E36" s="39" t="s">
        <v>5</v>
      </c>
    </row>
    <row r="37" spans="1:16" ht="12.75">
      <c r="A37" t="s">
        <v>50</v>
      </c>
      <c s="34" t="s">
        <v>81</v>
      </c>
      <c s="34" t="s">
        <v>2180</v>
      </c>
      <c s="35" t="s">
        <v>5</v>
      </c>
      <c s="6" t="s">
        <v>2181</v>
      </c>
      <c s="36" t="s">
        <v>147</v>
      </c>
      <c s="37">
        <v>28.2</v>
      </c>
      <c s="36">
        <v>0</v>
      </c>
      <c s="36">
        <f>ROUND(G37*H37,6)</f>
      </c>
      <c r="L37" s="38">
        <v>0</v>
      </c>
      <c s="32">
        <f>ROUND(ROUND(L37,2)*ROUND(G37,3),2)</f>
      </c>
      <c s="36" t="s">
        <v>117</v>
      </c>
      <c>
        <f>(M37*21)/100</f>
      </c>
      <c t="s">
        <v>28</v>
      </c>
    </row>
    <row r="38" spans="1:5" ht="12.75">
      <c r="A38" s="35" t="s">
        <v>56</v>
      </c>
      <c r="E38" s="39" t="s">
        <v>2181</v>
      </c>
    </row>
    <row r="39" spans="1:5" ht="25.5">
      <c r="A39" s="35" t="s">
        <v>57</v>
      </c>
      <c r="E39" s="40" t="s">
        <v>5129</v>
      </c>
    </row>
    <row r="40" spans="1:5" ht="12.75">
      <c r="A40" t="s">
        <v>59</v>
      </c>
      <c r="E40" s="39" t="s">
        <v>5</v>
      </c>
    </row>
    <row r="41" spans="1:16" ht="12.75">
      <c r="A41" t="s">
        <v>50</v>
      </c>
      <c s="34" t="s">
        <v>86</v>
      </c>
      <c s="34" t="s">
        <v>5130</v>
      </c>
      <c s="35" t="s">
        <v>5</v>
      </c>
      <c s="6" t="s">
        <v>5131</v>
      </c>
      <c s="36" t="s">
        <v>147</v>
      </c>
      <c s="37">
        <v>30.1</v>
      </c>
      <c s="36">
        <v>0</v>
      </c>
      <c s="36">
        <f>ROUND(G41*H41,6)</f>
      </c>
      <c r="L41" s="38">
        <v>0</v>
      </c>
      <c s="32">
        <f>ROUND(ROUND(L41,2)*ROUND(G41,3),2)</f>
      </c>
      <c s="36" t="s">
        <v>117</v>
      </c>
      <c>
        <f>(M41*21)/100</f>
      </c>
      <c t="s">
        <v>28</v>
      </c>
    </row>
    <row r="42" spans="1:5" ht="12.75">
      <c r="A42" s="35" t="s">
        <v>56</v>
      </c>
      <c r="E42" s="39" t="s">
        <v>5131</v>
      </c>
    </row>
    <row r="43" spans="1:5" ht="12.75">
      <c r="A43" s="35" t="s">
        <v>57</v>
      </c>
      <c r="E43" s="40" t="s">
        <v>5132</v>
      </c>
    </row>
    <row r="44" spans="1:5" ht="12.75">
      <c r="A44" t="s">
        <v>59</v>
      </c>
      <c r="E44" s="39" t="s">
        <v>5</v>
      </c>
    </row>
    <row r="45" spans="1:16" ht="12.75">
      <c r="A45" t="s">
        <v>50</v>
      </c>
      <c s="34" t="s">
        <v>149</v>
      </c>
      <c s="34" t="s">
        <v>2241</v>
      </c>
      <c s="35" t="s">
        <v>5</v>
      </c>
      <c s="6" t="s">
        <v>2242</v>
      </c>
      <c s="36" t="s">
        <v>147</v>
      </c>
      <c s="37">
        <v>21</v>
      </c>
      <c s="36">
        <v>0</v>
      </c>
      <c s="36">
        <f>ROUND(G45*H45,6)</f>
      </c>
      <c r="L45" s="38">
        <v>0</v>
      </c>
      <c s="32">
        <f>ROUND(ROUND(L45,2)*ROUND(G45,3),2)</f>
      </c>
      <c s="36" t="s">
        <v>117</v>
      </c>
      <c>
        <f>(M45*21)/100</f>
      </c>
      <c t="s">
        <v>28</v>
      </c>
    </row>
    <row r="46" spans="1:5" ht="12.75">
      <c r="A46" s="35" t="s">
        <v>56</v>
      </c>
      <c r="E46" s="39" t="s">
        <v>2242</v>
      </c>
    </row>
    <row r="47" spans="1:5" ht="12.75">
      <c r="A47" s="35" t="s">
        <v>57</v>
      </c>
      <c r="E47" s="40" t="s">
        <v>5133</v>
      </c>
    </row>
    <row r="48" spans="1:5" ht="12.75">
      <c r="A48" t="s">
        <v>59</v>
      </c>
      <c r="E48" s="39" t="s">
        <v>5</v>
      </c>
    </row>
    <row r="49" spans="1:16" ht="12.75">
      <c r="A49" t="s">
        <v>50</v>
      </c>
      <c s="34" t="s">
        <v>159</v>
      </c>
      <c s="34" t="s">
        <v>5134</v>
      </c>
      <c s="35" t="s">
        <v>5</v>
      </c>
      <c s="6" t="s">
        <v>5135</v>
      </c>
      <c s="36" t="s">
        <v>162</v>
      </c>
      <c s="37">
        <v>4</v>
      </c>
      <c s="36">
        <v>0</v>
      </c>
      <c s="36">
        <f>ROUND(G49*H49,6)</f>
      </c>
      <c r="L49" s="38">
        <v>0</v>
      </c>
      <c s="32">
        <f>ROUND(ROUND(L49,2)*ROUND(G49,3),2)</f>
      </c>
      <c s="36" t="s">
        <v>117</v>
      </c>
      <c>
        <f>(M49*21)/100</f>
      </c>
      <c t="s">
        <v>28</v>
      </c>
    </row>
    <row r="50" spans="1:5" ht="12.75">
      <c r="A50" s="35" t="s">
        <v>56</v>
      </c>
      <c r="E50" s="39" t="s">
        <v>5135</v>
      </c>
    </row>
    <row r="51" spans="1:5" ht="25.5">
      <c r="A51" s="35" t="s">
        <v>57</v>
      </c>
      <c r="E51" s="40" t="s">
        <v>5136</v>
      </c>
    </row>
    <row r="52" spans="1:5" ht="12.75">
      <c r="A52" t="s">
        <v>59</v>
      </c>
      <c r="E52" s="39" t="s">
        <v>5</v>
      </c>
    </row>
    <row r="53" spans="1:16" ht="12.75">
      <c r="A53" t="s">
        <v>50</v>
      </c>
      <c s="34" t="s">
        <v>164</v>
      </c>
      <c s="34" t="s">
        <v>5137</v>
      </c>
      <c s="35" t="s">
        <v>5</v>
      </c>
      <c s="6" t="s">
        <v>5138</v>
      </c>
      <c s="36" t="s">
        <v>147</v>
      </c>
      <c s="37">
        <v>22.9</v>
      </c>
      <c s="36">
        <v>0</v>
      </c>
      <c s="36">
        <f>ROUND(G53*H53,6)</f>
      </c>
      <c r="L53" s="38">
        <v>0</v>
      </c>
      <c s="32">
        <f>ROUND(ROUND(L53,2)*ROUND(G53,3),2)</f>
      </c>
      <c s="36" t="s">
        <v>117</v>
      </c>
      <c>
        <f>(M53*21)/100</f>
      </c>
      <c t="s">
        <v>28</v>
      </c>
    </row>
    <row r="54" spans="1:5" ht="12.75">
      <c r="A54" s="35" t="s">
        <v>56</v>
      </c>
      <c r="E54" s="39" t="s">
        <v>5138</v>
      </c>
    </row>
    <row r="55" spans="1:5" ht="25.5">
      <c r="A55" s="35" t="s">
        <v>57</v>
      </c>
      <c r="E55" s="40" t="s">
        <v>5139</v>
      </c>
    </row>
    <row r="56" spans="1:5" ht="12.75">
      <c r="A56" t="s">
        <v>59</v>
      </c>
      <c r="E56" s="39" t="s">
        <v>5</v>
      </c>
    </row>
    <row r="57" spans="1:16" ht="12.75">
      <c r="A57" t="s">
        <v>50</v>
      </c>
      <c s="34" t="s">
        <v>167</v>
      </c>
      <c s="34" t="s">
        <v>5140</v>
      </c>
      <c s="35" t="s">
        <v>5</v>
      </c>
      <c s="6" t="s">
        <v>5141</v>
      </c>
      <c s="36" t="s">
        <v>147</v>
      </c>
      <c s="37">
        <v>24.045</v>
      </c>
      <c s="36">
        <v>0</v>
      </c>
      <c s="36">
        <f>ROUND(G57*H57,6)</f>
      </c>
      <c r="L57" s="38">
        <v>0</v>
      </c>
      <c s="32">
        <f>ROUND(ROUND(L57,2)*ROUND(G57,3),2)</f>
      </c>
      <c s="36" t="s">
        <v>117</v>
      </c>
      <c>
        <f>(M57*21)/100</f>
      </c>
      <c t="s">
        <v>28</v>
      </c>
    </row>
    <row r="58" spans="1:5" ht="12.75">
      <c r="A58" s="35" t="s">
        <v>56</v>
      </c>
      <c r="E58" s="39" t="s">
        <v>5141</v>
      </c>
    </row>
    <row r="59" spans="1:5" ht="12.75">
      <c r="A59" s="35" t="s">
        <v>57</v>
      </c>
      <c r="E59" s="40" t="s">
        <v>5142</v>
      </c>
    </row>
    <row r="60" spans="1:5" ht="12.75">
      <c r="A60" t="s">
        <v>59</v>
      </c>
      <c r="E60" s="39" t="s">
        <v>5</v>
      </c>
    </row>
    <row r="61" spans="1:13" ht="12.75">
      <c r="A61" t="s">
        <v>47</v>
      </c>
      <c r="C61" s="31" t="s">
        <v>2477</v>
      </c>
      <c r="E61" s="33" t="s">
        <v>2478</v>
      </c>
      <c r="J61" s="32">
        <f>0</f>
      </c>
      <c s="32">
        <f>0</f>
      </c>
      <c s="32">
        <f>0+L62</f>
      </c>
      <c s="32">
        <f>0+M62</f>
      </c>
    </row>
    <row r="62" spans="1:16" ht="12.75">
      <c r="A62" t="s">
        <v>50</v>
      </c>
      <c s="34" t="s">
        <v>112</v>
      </c>
      <c s="34" t="s">
        <v>5143</v>
      </c>
      <c s="35" t="s">
        <v>5</v>
      </c>
      <c s="6" t="s">
        <v>5144</v>
      </c>
      <c s="36" t="s">
        <v>54</v>
      </c>
      <c s="37">
        <v>12.522</v>
      </c>
      <c s="36">
        <v>0</v>
      </c>
      <c s="36">
        <f>ROUND(G62*H62,6)</f>
      </c>
      <c r="L62" s="38">
        <v>0</v>
      </c>
      <c s="32">
        <f>ROUND(ROUND(L62,2)*ROUND(G62,3),2)</f>
      </c>
      <c s="36" t="s">
        <v>117</v>
      </c>
      <c>
        <f>(M62*21)/100</f>
      </c>
      <c t="s">
        <v>28</v>
      </c>
    </row>
    <row r="63" spans="1:5" ht="12.75">
      <c r="A63" s="35" t="s">
        <v>56</v>
      </c>
      <c r="E63" s="39" t="s">
        <v>5144</v>
      </c>
    </row>
    <row r="64" spans="1:5" ht="12.75">
      <c r="A64" s="35" t="s">
        <v>57</v>
      </c>
      <c r="E64" s="40" t="s">
        <v>5145</v>
      </c>
    </row>
    <row r="65" spans="1:5" ht="12.75">
      <c r="A65" t="s">
        <v>59</v>
      </c>
      <c r="E65" s="39" t="s">
        <v>5</v>
      </c>
    </row>
    <row r="66" spans="1:13" ht="12.75">
      <c r="A66" t="s">
        <v>47</v>
      </c>
      <c r="C66" s="31" t="s">
        <v>2482</v>
      </c>
      <c r="E66" s="33" t="s">
        <v>2164</v>
      </c>
      <c r="J66" s="32">
        <f>0</f>
      </c>
      <c s="32">
        <f>0</f>
      </c>
      <c s="32">
        <f>0+L67</f>
      </c>
      <c s="32">
        <f>0+M67</f>
      </c>
    </row>
    <row r="67" spans="1:16" ht="12.75">
      <c r="A67" t="s">
        <v>50</v>
      </c>
      <c s="34" t="s">
        <v>175</v>
      </c>
      <c s="34" t="s">
        <v>5146</v>
      </c>
      <c s="35" t="s">
        <v>5</v>
      </c>
      <c s="6" t="s">
        <v>5147</v>
      </c>
      <c s="36" t="s">
        <v>54</v>
      </c>
      <c s="37">
        <v>0.533</v>
      </c>
      <c s="36">
        <v>0</v>
      </c>
      <c s="36">
        <f>ROUND(G67*H67,6)</f>
      </c>
      <c r="L67" s="38">
        <v>0</v>
      </c>
      <c s="32">
        <f>ROUND(ROUND(L67,2)*ROUND(G67,3),2)</f>
      </c>
      <c s="36" t="s">
        <v>117</v>
      </c>
      <c>
        <f>(M67*21)/100</f>
      </c>
      <c t="s">
        <v>28</v>
      </c>
    </row>
    <row r="68" spans="1:5" ht="12.75">
      <c r="A68" s="35" t="s">
        <v>56</v>
      </c>
      <c r="E68" s="39" t="s">
        <v>5147</v>
      </c>
    </row>
    <row r="69" spans="1:5" ht="12.75">
      <c r="A69" s="35" t="s">
        <v>57</v>
      </c>
      <c r="E69" s="40" t="s">
        <v>5148</v>
      </c>
    </row>
    <row r="70" spans="1:5" ht="12.75">
      <c r="A70" t="s">
        <v>59</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5151</v>
      </c>
      <c r="E8" s="30" t="s">
        <v>5150</v>
      </c>
      <c r="J8" s="29">
        <f>0+J9</f>
      </c>
      <c s="29">
        <f>0+K9</f>
      </c>
      <c s="29">
        <f>0+L9</f>
      </c>
      <c s="29">
        <f>0+M9</f>
      </c>
    </row>
    <row r="9" spans="1:13" ht="12.75">
      <c r="A9" t="s">
        <v>47</v>
      </c>
      <c r="C9" s="31" t="s">
        <v>271</v>
      </c>
      <c r="E9" s="33" t="s">
        <v>5152</v>
      </c>
      <c r="J9" s="32">
        <f>0</f>
      </c>
      <c s="32">
        <f>0</f>
      </c>
      <c s="32">
        <f>0+L10+L14</f>
      </c>
      <c s="32">
        <f>0+M10+M14</f>
      </c>
    </row>
    <row r="10" spans="1:16" ht="12.75">
      <c r="A10" t="s">
        <v>50</v>
      </c>
      <c s="34" t="s">
        <v>28</v>
      </c>
      <c s="34" t="s">
        <v>5153</v>
      </c>
      <c s="35" t="s">
        <v>5</v>
      </c>
      <c s="6" t="s">
        <v>3439</v>
      </c>
      <c s="36" t="s">
        <v>244</v>
      </c>
      <c s="37">
        <v>8</v>
      </c>
      <c s="36">
        <v>0</v>
      </c>
      <c s="36">
        <f>ROUND(G10*H10,6)</f>
      </c>
      <c r="L10" s="38">
        <v>0</v>
      </c>
      <c s="32">
        <f>ROUND(ROUND(L10,2)*ROUND(G10,3),2)</f>
      </c>
      <c s="36" t="s">
        <v>55</v>
      </c>
      <c>
        <f>(M10*21)/100</f>
      </c>
      <c t="s">
        <v>28</v>
      </c>
    </row>
    <row r="11" spans="1:5" ht="12.75">
      <c r="A11" s="35" t="s">
        <v>56</v>
      </c>
      <c r="E11" s="39" t="s">
        <v>3439</v>
      </c>
    </row>
    <row r="12" spans="1:5" ht="12.75">
      <c r="A12" s="35" t="s">
        <v>57</v>
      </c>
      <c r="E12" s="40" t="s">
        <v>5154</v>
      </c>
    </row>
    <row r="13" spans="1:5" ht="12.75">
      <c r="A13" t="s">
        <v>59</v>
      </c>
      <c r="E13" s="39" t="s">
        <v>5</v>
      </c>
    </row>
    <row r="14" spans="1:16" ht="12.75">
      <c r="A14" t="s">
        <v>50</v>
      </c>
      <c s="34" t="s">
        <v>26</v>
      </c>
      <c s="34" t="s">
        <v>5155</v>
      </c>
      <c s="35" t="s">
        <v>5</v>
      </c>
      <c s="6" t="s">
        <v>5156</v>
      </c>
      <c s="36" t="s">
        <v>244</v>
      </c>
      <c s="37">
        <v>8</v>
      </c>
      <c s="36">
        <v>0</v>
      </c>
      <c s="36">
        <f>ROUND(G14*H14,6)</f>
      </c>
      <c r="L14" s="38">
        <v>0</v>
      </c>
      <c s="32">
        <f>ROUND(ROUND(L14,2)*ROUND(G14,3),2)</f>
      </c>
      <c s="36" t="s">
        <v>55</v>
      </c>
      <c>
        <f>(M14*21)/100</f>
      </c>
      <c t="s">
        <v>28</v>
      </c>
    </row>
    <row r="15" spans="1:5" ht="12.75">
      <c r="A15" s="35" t="s">
        <v>56</v>
      </c>
      <c r="E15" s="39" t="s">
        <v>5156</v>
      </c>
    </row>
    <row r="16" spans="1:5" ht="12.75">
      <c r="A16" s="35" t="s">
        <v>57</v>
      </c>
      <c r="E16" s="40" t="s">
        <v>5</v>
      </c>
    </row>
    <row r="17" spans="1:5" ht="12.75">
      <c r="A17" t="s">
        <v>59</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COUNTIFS(L8:L188,"=0",A8:A188,"P")+COUNTIFS(L8:L188,"",A8:A188,"P")+SUM(Q8:Q188)</f>
      </c>
    </row>
    <row r="8" spans="1:13" ht="12.75">
      <c r="A8" t="s">
        <v>45</v>
      </c>
      <c r="C8" s="28" t="s">
        <v>5159</v>
      </c>
      <c r="E8" s="30" t="s">
        <v>5158</v>
      </c>
      <c r="J8" s="29">
        <f>0+J9+J42+J75+J80+J97+J106+J111+J120+J129+J158+J171</f>
      </c>
      <c s="29">
        <f>0+K9+K42+K75+K80+K97+K106+K111+K120+K129+K158+K171</f>
      </c>
      <c s="29">
        <f>0+L9+L42+L75+L80+L97+L106+L111+L120+L129+L158+L171</f>
      </c>
      <c s="29">
        <f>0+M9+M42+M75+M80+M97+M106+M111+M120+M129+M158+M171</f>
      </c>
    </row>
    <row r="9" spans="1:13" ht="12.75">
      <c r="A9" t="s">
        <v>47</v>
      </c>
      <c r="C9" s="31" t="s">
        <v>2562</v>
      </c>
      <c r="E9" s="33" t="s">
        <v>3849</v>
      </c>
      <c r="J9" s="32">
        <f>0</f>
      </c>
      <c s="32">
        <f>0</f>
      </c>
      <c s="32">
        <f>0+L10+L14+L18+L22+L26+L30+L34+L38</f>
      </c>
      <c s="32">
        <f>0+M10+M14+M18+M22+M26+M30+M34+M38</f>
      </c>
    </row>
    <row r="10" spans="1:16" ht="12.75">
      <c r="A10" t="s">
        <v>50</v>
      </c>
      <c s="34" t="s">
        <v>395</v>
      </c>
      <c s="34" t="s">
        <v>5160</v>
      </c>
      <c s="35" t="s">
        <v>5</v>
      </c>
      <c s="6" t="s">
        <v>5161</v>
      </c>
      <c s="36" t="s">
        <v>147</v>
      </c>
      <c s="37">
        <v>105</v>
      </c>
      <c s="36">
        <v>0</v>
      </c>
      <c s="36">
        <f>ROUND(G10*H10,6)</f>
      </c>
      <c r="L10" s="38">
        <v>0</v>
      </c>
      <c s="32">
        <f>ROUND(ROUND(L10,2)*ROUND(G10,3),2)</f>
      </c>
      <c s="36" t="s">
        <v>55</v>
      </c>
      <c>
        <f>(M10*21)/100</f>
      </c>
      <c t="s">
        <v>28</v>
      </c>
    </row>
    <row r="11" spans="1:5" ht="12.75">
      <c r="A11" s="35" t="s">
        <v>56</v>
      </c>
      <c r="E11" s="39" t="s">
        <v>5161</v>
      </c>
    </row>
    <row r="12" spans="1:5" ht="12.75">
      <c r="A12" s="35" t="s">
        <v>57</v>
      </c>
      <c r="E12" s="40" t="s">
        <v>5162</v>
      </c>
    </row>
    <row r="13" spans="1:5" ht="12.75">
      <c r="A13" t="s">
        <v>59</v>
      </c>
      <c r="E13" s="39" t="s">
        <v>5</v>
      </c>
    </row>
    <row r="14" spans="1:16" ht="12.75">
      <c r="A14" t="s">
        <v>50</v>
      </c>
      <c s="34" t="s">
        <v>318</v>
      </c>
      <c s="34" t="s">
        <v>5163</v>
      </c>
      <c s="35" t="s">
        <v>5</v>
      </c>
      <c s="6" t="s">
        <v>5164</v>
      </c>
      <c s="36" t="s">
        <v>147</v>
      </c>
      <c s="37">
        <v>30</v>
      </c>
      <c s="36">
        <v>0</v>
      </c>
      <c s="36">
        <f>ROUND(G14*H14,6)</f>
      </c>
      <c r="L14" s="38">
        <v>0</v>
      </c>
      <c s="32">
        <f>ROUND(ROUND(L14,2)*ROUND(G14,3),2)</f>
      </c>
      <c s="36" t="s">
        <v>55</v>
      </c>
      <c>
        <f>(M14*21)/100</f>
      </c>
      <c t="s">
        <v>28</v>
      </c>
    </row>
    <row r="15" spans="1:5" ht="12.75">
      <c r="A15" s="35" t="s">
        <v>56</v>
      </c>
      <c r="E15" s="39" t="s">
        <v>5164</v>
      </c>
    </row>
    <row r="16" spans="1:5" ht="12.75">
      <c r="A16" s="35" t="s">
        <v>57</v>
      </c>
      <c r="E16" s="40" t="s">
        <v>5</v>
      </c>
    </row>
    <row r="17" spans="1:5" ht="12.75">
      <c r="A17" t="s">
        <v>59</v>
      </c>
      <c r="E17" s="39" t="s">
        <v>5</v>
      </c>
    </row>
    <row r="18" spans="1:16" ht="12.75">
      <c r="A18" t="s">
        <v>50</v>
      </c>
      <c s="34" t="s">
        <v>322</v>
      </c>
      <c s="34" t="s">
        <v>5165</v>
      </c>
      <c s="35" t="s">
        <v>5</v>
      </c>
      <c s="6" t="s">
        <v>5166</v>
      </c>
      <c s="36" t="s">
        <v>244</v>
      </c>
      <c s="37">
        <v>7</v>
      </c>
      <c s="36">
        <v>0</v>
      </c>
      <c s="36">
        <f>ROUND(G18*H18,6)</f>
      </c>
      <c r="L18" s="38">
        <v>0</v>
      </c>
      <c s="32">
        <f>ROUND(ROUND(L18,2)*ROUND(G18,3),2)</f>
      </c>
      <c s="36" t="s">
        <v>55</v>
      </c>
      <c>
        <f>(M18*21)/100</f>
      </c>
      <c t="s">
        <v>28</v>
      </c>
    </row>
    <row r="19" spans="1:5" ht="12.75">
      <c r="A19" s="35" t="s">
        <v>56</v>
      </c>
      <c r="E19" s="39" t="s">
        <v>5166</v>
      </c>
    </row>
    <row r="20" spans="1:5" ht="12.75">
      <c r="A20" s="35" t="s">
        <v>57</v>
      </c>
      <c r="E20" s="40" t="s">
        <v>5</v>
      </c>
    </row>
    <row r="21" spans="1:5" ht="12.75">
      <c r="A21" t="s">
        <v>59</v>
      </c>
      <c r="E21" s="39" t="s">
        <v>5</v>
      </c>
    </row>
    <row r="22" spans="1:16" ht="12.75">
      <c r="A22" t="s">
        <v>50</v>
      </c>
      <c s="34" t="s">
        <v>326</v>
      </c>
      <c s="34" t="s">
        <v>5167</v>
      </c>
      <c s="35" t="s">
        <v>5</v>
      </c>
      <c s="6" t="s">
        <v>5168</v>
      </c>
      <c s="36" t="s">
        <v>244</v>
      </c>
      <c s="37">
        <v>9</v>
      </c>
      <c s="36">
        <v>0</v>
      </c>
      <c s="36">
        <f>ROUND(G22*H22,6)</f>
      </c>
      <c r="L22" s="38">
        <v>0</v>
      </c>
      <c s="32">
        <f>ROUND(ROUND(L22,2)*ROUND(G22,3),2)</f>
      </c>
      <c s="36" t="s">
        <v>55</v>
      </c>
      <c>
        <f>(M22*21)/100</f>
      </c>
      <c t="s">
        <v>28</v>
      </c>
    </row>
    <row r="23" spans="1:5" ht="12.75">
      <c r="A23" s="35" t="s">
        <v>56</v>
      </c>
      <c r="E23" s="39" t="s">
        <v>5168</v>
      </c>
    </row>
    <row r="24" spans="1:5" ht="12.75">
      <c r="A24" s="35" t="s">
        <v>57</v>
      </c>
      <c r="E24" s="40" t="s">
        <v>5</v>
      </c>
    </row>
    <row r="25" spans="1:5" ht="12.75">
      <c r="A25" t="s">
        <v>59</v>
      </c>
      <c r="E25" s="39" t="s">
        <v>5</v>
      </c>
    </row>
    <row r="26" spans="1:16" ht="12.75">
      <c r="A26" t="s">
        <v>50</v>
      </c>
      <c s="34" t="s">
        <v>330</v>
      </c>
      <c s="34" t="s">
        <v>5169</v>
      </c>
      <c s="35" t="s">
        <v>5</v>
      </c>
      <c s="6" t="s">
        <v>5170</v>
      </c>
      <c s="36" t="s">
        <v>244</v>
      </c>
      <c s="37">
        <v>1</v>
      </c>
      <c s="36">
        <v>0</v>
      </c>
      <c s="36">
        <f>ROUND(G26*H26,6)</f>
      </c>
      <c r="L26" s="38">
        <v>0</v>
      </c>
      <c s="32">
        <f>ROUND(ROUND(L26,2)*ROUND(G26,3),2)</f>
      </c>
      <c s="36" t="s">
        <v>55</v>
      </c>
      <c>
        <f>(M26*21)/100</f>
      </c>
      <c t="s">
        <v>28</v>
      </c>
    </row>
    <row r="27" spans="1:5" ht="12.75">
      <c r="A27" s="35" t="s">
        <v>56</v>
      </c>
      <c r="E27" s="39" t="s">
        <v>5170</v>
      </c>
    </row>
    <row r="28" spans="1:5" ht="12.75">
      <c r="A28" s="35" t="s">
        <v>57</v>
      </c>
      <c r="E28" s="40" t="s">
        <v>5</v>
      </c>
    </row>
    <row r="29" spans="1:5" ht="12.75">
      <c r="A29" t="s">
        <v>59</v>
      </c>
      <c r="E29" s="39" t="s">
        <v>5</v>
      </c>
    </row>
    <row r="30" spans="1:16" ht="12.75">
      <c r="A30" t="s">
        <v>50</v>
      </c>
      <c s="34" t="s">
        <v>304</v>
      </c>
      <c s="34" t="s">
        <v>3860</v>
      </c>
      <c s="35" t="s">
        <v>5</v>
      </c>
      <c s="6" t="s">
        <v>3861</v>
      </c>
      <c s="36" t="s">
        <v>244</v>
      </c>
      <c s="37">
        <v>6</v>
      </c>
      <c s="36">
        <v>0</v>
      </c>
      <c s="36">
        <f>ROUND(G30*H30,6)</f>
      </c>
      <c r="L30" s="38">
        <v>0</v>
      </c>
      <c s="32">
        <f>ROUND(ROUND(L30,2)*ROUND(G30,3),2)</f>
      </c>
      <c s="36" t="s">
        <v>55</v>
      </c>
      <c>
        <f>(M30*21)/100</f>
      </c>
      <c t="s">
        <v>28</v>
      </c>
    </row>
    <row r="31" spans="1:5" ht="12.75">
      <c r="A31" s="35" t="s">
        <v>56</v>
      </c>
      <c r="E31" s="39" t="s">
        <v>3861</v>
      </c>
    </row>
    <row r="32" spans="1:5" ht="12.75">
      <c r="A32" s="35" t="s">
        <v>57</v>
      </c>
      <c r="E32" s="40" t="s">
        <v>5</v>
      </c>
    </row>
    <row r="33" spans="1:5" ht="12.75">
      <c r="A33" t="s">
        <v>59</v>
      </c>
      <c r="E33" s="39" t="s">
        <v>5</v>
      </c>
    </row>
    <row r="34" spans="1:16" ht="12.75">
      <c r="A34" t="s">
        <v>50</v>
      </c>
      <c s="34" t="s">
        <v>309</v>
      </c>
      <c s="34" t="s">
        <v>3862</v>
      </c>
      <c s="35" t="s">
        <v>5</v>
      </c>
      <c s="6" t="s">
        <v>3863</v>
      </c>
      <c s="36" t="s">
        <v>244</v>
      </c>
      <c s="37">
        <v>6</v>
      </c>
      <c s="36">
        <v>0</v>
      </c>
      <c s="36">
        <f>ROUND(G34*H34,6)</f>
      </c>
      <c r="L34" s="38">
        <v>0</v>
      </c>
      <c s="32">
        <f>ROUND(ROUND(L34,2)*ROUND(G34,3),2)</f>
      </c>
      <c s="36" t="s">
        <v>55</v>
      </c>
      <c>
        <f>(M34*21)/100</f>
      </c>
      <c t="s">
        <v>28</v>
      </c>
    </row>
    <row r="35" spans="1:5" ht="12.75">
      <c r="A35" s="35" t="s">
        <v>56</v>
      </c>
      <c r="E35" s="39" t="s">
        <v>3863</v>
      </c>
    </row>
    <row r="36" spans="1:5" ht="12.75">
      <c r="A36" s="35" t="s">
        <v>57</v>
      </c>
      <c r="E36" s="40" t="s">
        <v>5</v>
      </c>
    </row>
    <row r="37" spans="1:5" ht="12.75">
      <c r="A37" t="s">
        <v>59</v>
      </c>
      <c r="E37" s="39" t="s">
        <v>5</v>
      </c>
    </row>
    <row r="38" spans="1:16" ht="12.75">
      <c r="A38" t="s">
        <v>50</v>
      </c>
      <c s="34" t="s">
        <v>511</v>
      </c>
      <c s="34" t="s">
        <v>3864</v>
      </c>
      <c s="35" t="s">
        <v>5</v>
      </c>
      <c s="6" t="s">
        <v>3865</v>
      </c>
      <c s="36" t="s">
        <v>373</v>
      </c>
      <c s="37">
        <v>1</v>
      </c>
      <c s="36">
        <v>0</v>
      </c>
      <c s="36">
        <f>ROUND(G38*H38,6)</f>
      </c>
      <c r="L38" s="38">
        <v>0</v>
      </c>
      <c s="32">
        <f>ROUND(ROUND(L38,2)*ROUND(G38,3),2)</f>
      </c>
      <c s="36" t="s">
        <v>55</v>
      </c>
      <c>
        <f>(M38*21)/100</f>
      </c>
      <c t="s">
        <v>28</v>
      </c>
    </row>
    <row r="39" spans="1:5" ht="12.75">
      <c r="A39" s="35" t="s">
        <v>56</v>
      </c>
      <c r="E39" s="39" t="s">
        <v>3865</v>
      </c>
    </row>
    <row r="40" spans="1:5" ht="12.75">
      <c r="A40" s="35" t="s">
        <v>57</v>
      </c>
      <c r="E40" s="40" t="s">
        <v>5</v>
      </c>
    </row>
    <row r="41" spans="1:5" ht="12.75">
      <c r="A41" t="s">
        <v>59</v>
      </c>
      <c r="E41" s="39" t="s">
        <v>5</v>
      </c>
    </row>
    <row r="42" spans="1:13" ht="12.75">
      <c r="A42" t="s">
        <v>47</v>
      </c>
      <c r="C42" s="31" t="s">
        <v>3669</v>
      </c>
      <c r="E42" s="33" t="s">
        <v>3868</v>
      </c>
      <c r="J42" s="32">
        <f>0</f>
      </c>
      <c s="32">
        <f>0</f>
      </c>
      <c s="32">
        <f>0+L43+L47+L51+L55+L59+L63+L67+L71</f>
      </c>
      <c s="32">
        <f>0+M43+M47+M51+M55+M59+M63+M67+M71</f>
      </c>
    </row>
    <row r="43" spans="1:16" ht="25.5">
      <c r="A43" t="s">
        <v>50</v>
      </c>
      <c s="34" t="s">
        <v>516</v>
      </c>
      <c s="34" t="s">
        <v>5171</v>
      </c>
      <c s="35" t="s">
        <v>5</v>
      </c>
      <c s="6" t="s">
        <v>5172</v>
      </c>
      <c s="36" t="s">
        <v>244</v>
      </c>
      <c s="37">
        <v>2</v>
      </c>
      <c s="36">
        <v>0</v>
      </c>
      <c s="36">
        <f>ROUND(G43*H43,6)</f>
      </c>
      <c r="L43" s="38">
        <v>0</v>
      </c>
      <c s="32">
        <f>ROUND(ROUND(L43,2)*ROUND(G43,3),2)</f>
      </c>
      <c s="36" t="s">
        <v>55</v>
      </c>
      <c>
        <f>(M43*21)/100</f>
      </c>
      <c t="s">
        <v>28</v>
      </c>
    </row>
    <row r="44" spans="1:5" ht="25.5">
      <c r="A44" s="35" t="s">
        <v>56</v>
      </c>
      <c r="E44" s="39" t="s">
        <v>5172</v>
      </c>
    </row>
    <row r="45" spans="1:5" ht="12.75">
      <c r="A45" s="35" t="s">
        <v>57</v>
      </c>
      <c r="E45" s="40" t="s">
        <v>5</v>
      </c>
    </row>
    <row r="46" spans="1:5" ht="12.75">
      <c r="A46" t="s">
        <v>59</v>
      </c>
      <c r="E46" s="39" t="s">
        <v>5</v>
      </c>
    </row>
    <row r="47" spans="1:16" ht="12.75">
      <c r="A47" t="s">
        <v>50</v>
      </c>
      <c s="34" t="s">
        <v>520</v>
      </c>
      <c s="34" t="s">
        <v>5173</v>
      </c>
      <c s="35" t="s">
        <v>5</v>
      </c>
      <c s="6" t="s">
        <v>3870</v>
      </c>
      <c s="36" t="s">
        <v>147</v>
      </c>
      <c s="37">
        <v>90</v>
      </c>
      <c s="36">
        <v>0</v>
      </c>
      <c s="36">
        <f>ROUND(G47*H47,6)</f>
      </c>
      <c r="L47" s="38">
        <v>0</v>
      </c>
      <c s="32">
        <f>ROUND(ROUND(L47,2)*ROUND(G47,3),2)</f>
      </c>
      <c s="36" t="s">
        <v>55</v>
      </c>
      <c>
        <f>(M47*21)/100</f>
      </c>
      <c t="s">
        <v>28</v>
      </c>
    </row>
    <row r="48" spans="1:5" ht="12.75">
      <c r="A48" s="35" t="s">
        <v>56</v>
      </c>
      <c r="E48" s="39" t="s">
        <v>3870</v>
      </c>
    </row>
    <row r="49" spans="1:5" ht="12.75">
      <c r="A49" s="35" t="s">
        <v>57</v>
      </c>
      <c r="E49" s="40" t="s">
        <v>5174</v>
      </c>
    </row>
    <row r="50" spans="1:5" ht="12.75">
      <c r="A50" t="s">
        <v>59</v>
      </c>
      <c r="E50" s="39" t="s">
        <v>5</v>
      </c>
    </row>
    <row r="51" spans="1:16" ht="12.75">
      <c r="A51" t="s">
        <v>50</v>
      </c>
      <c s="34" t="s">
        <v>524</v>
      </c>
      <c s="34" t="s">
        <v>3872</v>
      </c>
      <c s="35" t="s">
        <v>5</v>
      </c>
      <c s="6" t="s">
        <v>3873</v>
      </c>
      <c s="36" t="s">
        <v>244</v>
      </c>
      <c s="37">
        <v>14</v>
      </c>
      <c s="36">
        <v>0</v>
      </c>
      <c s="36">
        <f>ROUND(G51*H51,6)</f>
      </c>
      <c r="L51" s="38">
        <v>0</v>
      </c>
      <c s="32">
        <f>ROUND(ROUND(L51,2)*ROUND(G51,3),2)</f>
      </c>
      <c s="36" t="s">
        <v>55</v>
      </c>
      <c>
        <f>(M51*21)/100</f>
      </c>
      <c t="s">
        <v>28</v>
      </c>
    </row>
    <row r="52" spans="1:5" ht="12.75">
      <c r="A52" s="35" t="s">
        <v>56</v>
      </c>
      <c r="E52" s="39" t="s">
        <v>3873</v>
      </c>
    </row>
    <row r="53" spans="1:5" ht="12.75">
      <c r="A53" s="35" t="s">
        <v>57</v>
      </c>
      <c r="E53" s="40" t="s">
        <v>5</v>
      </c>
    </row>
    <row r="54" spans="1:5" ht="12.75">
      <c r="A54" t="s">
        <v>59</v>
      </c>
      <c r="E54" s="39" t="s">
        <v>5</v>
      </c>
    </row>
    <row r="55" spans="1:16" ht="12.75">
      <c r="A55" t="s">
        <v>50</v>
      </c>
      <c s="34" t="s">
        <v>526</v>
      </c>
      <c s="34" t="s">
        <v>3874</v>
      </c>
      <c s="35" t="s">
        <v>5</v>
      </c>
      <c s="6" t="s">
        <v>3875</v>
      </c>
      <c s="36" t="s">
        <v>244</v>
      </c>
      <c s="37">
        <v>6</v>
      </c>
      <c s="36">
        <v>0</v>
      </c>
      <c s="36">
        <f>ROUND(G55*H55,6)</f>
      </c>
      <c r="L55" s="38">
        <v>0</v>
      </c>
      <c s="32">
        <f>ROUND(ROUND(L55,2)*ROUND(G55,3),2)</f>
      </c>
      <c s="36" t="s">
        <v>55</v>
      </c>
      <c>
        <f>(M55*21)/100</f>
      </c>
      <c t="s">
        <v>28</v>
      </c>
    </row>
    <row r="56" spans="1:5" ht="12.75">
      <c r="A56" s="35" t="s">
        <v>56</v>
      </c>
      <c r="E56" s="39" t="s">
        <v>3875</v>
      </c>
    </row>
    <row r="57" spans="1:5" ht="12.75">
      <c r="A57" s="35" t="s">
        <v>57</v>
      </c>
      <c r="E57" s="40" t="s">
        <v>5</v>
      </c>
    </row>
    <row r="58" spans="1:5" ht="12.75">
      <c r="A58" t="s">
        <v>59</v>
      </c>
      <c r="E58" s="39" t="s">
        <v>5</v>
      </c>
    </row>
    <row r="59" spans="1:16" ht="12.75">
      <c r="A59" t="s">
        <v>50</v>
      </c>
      <c s="34" t="s">
        <v>531</v>
      </c>
      <c s="34" t="s">
        <v>3876</v>
      </c>
      <c s="35" t="s">
        <v>5</v>
      </c>
      <c s="6" t="s">
        <v>3877</v>
      </c>
      <c s="36" t="s">
        <v>244</v>
      </c>
      <c s="37">
        <v>2</v>
      </c>
      <c s="36">
        <v>0</v>
      </c>
      <c s="36">
        <f>ROUND(G59*H59,6)</f>
      </c>
      <c r="L59" s="38">
        <v>0</v>
      </c>
      <c s="32">
        <f>ROUND(ROUND(L59,2)*ROUND(G59,3),2)</f>
      </c>
      <c s="36" t="s">
        <v>55</v>
      </c>
      <c>
        <f>(M59*21)/100</f>
      </c>
      <c t="s">
        <v>28</v>
      </c>
    </row>
    <row r="60" spans="1:5" ht="12.75">
      <c r="A60" s="35" t="s">
        <v>56</v>
      </c>
      <c r="E60" s="39" t="s">
        <v>3877</v>
      </c>
    </row>
    <row r="61" spans="1:5" ht="12.75">
      <c r="A61" s="35" t="s">
        <v>57</v>
      </c>
      <c r="E61" s="40" t="s">
        <v>5</v>
      </c>
    </row>
    <row r="62" spans="1:5" ht="12.75">
      <c r="A62" t="s">
        <v>59</v>
      </c>
      <c r="E62" s="39" t="s">
        <v>5</v>
      </c>
    </row>
    <row r="63" spans="1:16" ht="12.75">
      <c r="A63" t="s">
        <v>50</v>
      </c>
      <c s="34" t="s">
        <v>535</v>
      </c>
      <c s="34" t="s">
        <v>3878</v>
      </c>
      <c s="35" t="s">
        <v>5</v>
      </c>
      <c s="6" t="s">
        <v>3879</v>
      </c>
      <c s="36" t="s">
        <v>244</v>
      </c>
      <c s="37">
        <v>6</v>
      </c>
      <c s="36">
        <v>0</v>
      </c>
      <c s="36">
        <f>ROUND(G63*H63,6)</f>
      </c>
      <c r="L63" s="38">
        <v>0</v>
      </c>
      <c s="32">
        <f>ROUND(ROUND(L63,2)*ROUND(G63,3),2)</f>
      </c>
      <c s="36" t="s">
        <v>55</v>
      </c>
      <c>
        <f>(M63*21)/100</f>
      </c>
      <c t="s">
        <v>28</v>
      </c>
    </row>
    <row r="64" spans="1:5" ht="12.75">
      <c r="A64" s="35" t="s">
        <v>56</v>
      </c>
      <c r="E64" s="39" t="s">
        <v>3879</v>
      </c>
    </row>
    <row r="65" spans="1:5" ht="12.75">
      <c r="A65" s="35" t="s">
        <v>57</v>
      </c>
      <c r="E65" s="40" t="s">
        <v>5</v>
      </c>
    </row>
    <row r="66" spans="1:5" ht="12.75">
      <c r="A66" t="s">
        <v>59</v>
      </c>
      <c r="E66" s="39" t="s">
        <v>5</v>
      </c>
    </row>
    <row r="67" spans="1:16" ht="12.75">
      <c r="A67" t="s">
        <v>50</v>
      </c>
      <c s="34" t="s">
        <v>539</v>
      </c>
      <c s="34" t="s">
        <v>5175</v>
      </c>
      <c s="35" t="s">
        <v>5</v>
      </c>
      <c s="6" t="s">
        <v>3881</v>
      </c>
      <c s="36" t="s">
        <v>244</v>
      </c>
      <c s="37">
        <v>60</v>
      </c>
      <c s="36">
        <v>0</v>
      </c>
      <c s="36">
        <f>ROUND(G67*H67,6)</f>
      </c>
      <c r="L67" s="38">
        <v>0</v>
      </c>
      <c s="32">
        <f>ROUND(ROUND(L67,2)*ROUND(G67,3),2)</f>
      </c>
      <c s="36" t="s">
        <v>55</v>
      </c>
      <c>
        <f>(M67*21)/100</f>
      </c>
      <c t="s">
        <v>28</v>
      </c>
    </row>
    <row r="68" spans="1:5" ht="12.75">
      <c r="A68" s="35" t="s">
        <v>56</v>
      </c>
      <c r="E68" s="39" t="s">
        <v>3881</v>
      </c>
    </row>
    <row r="69" spans="1:5" ht="12.75">
      <c r="A69" s="35" t="s">
        <v>57</v>
      </c>
      <c r="E69" s="40" t="s">
        <v>5</v>
      </c>
    </row>
    <row r="70" spans="1:5" ht="12.75">
      <c r="A70" t="s">
        <v>59</v>
      </c>
      <c r="E70" s="39" t="s">
        <v>5</v>
      </c>
    </row>
    <row r="71" spans="1:16" ht="12.75">
      <c r="A71" t="s">
        <v>50</v>
      </c>
      <c s="34" t="s">
        <v>543</v>
      </c>
      <c s="34" t="s">
        <v>5176</v>
      </c>
      <c s="35" t="s">
        <v>5</v>
      </c>
      <c s="6" t="s">
        <v>5177</v>
      </c>
      <c s="36" t="s">
        <v>244</v>
      </c>
      <c s="37">
        <v>18</v>
      </c>
      <c s="36">
        <v>0</v>
      </c>
      <c s="36">
        <f>ROUND(G71*H71,6)</f>
      </c>
      <c r="L71" s="38">
        <v>0</v>
      </c>
      <c s="32">
        <f>ROUND(ROUND(L71,2)*ROUND(G71,3),2)</f>
      </c>
      <c s="36" t="s">
        <v>55</v>
      </c>
      <c>
        <f>(M71*21)/100</f>
      </c>
      <c t="s">
        <v>28</v>
      </c>
    </row>
    <row r="72" spans="1:5" ht="12.75">
      <c r="A72" s="35" t="s">
        <v>56</v>
      </c>
      <c r="E72" s="39" t="s">
        <v>5177</v>
      </c>
    </row>
    <row r="73" spans="1:5" ht="12.75">
      <c r="A73" s="35" t="s">
        <v>57</v>
      </c>
      <c r="E73" s="40" t="s">
        <v>5</v>
      </c>
    </row>
    <row r="74" spans="1:5" ht="12.75">
      <c r="A74" t="s">
        <v>59</v>
      </c>
      <c r="E74" s="39" t="s">
        <v>5</v>
      </c>
    </row>
    <row r="75" spans="1:13" ht="12.75">
      <c r="A75" t="s">
        <v>47</v>
      </c>
      <c r="C75" s="31" t="s">
        <v>3687</v>
      </c>
      <c r="E75" s="33" t="s">
        <v>375</v>
      </c>
      <c r="J75" s="32">
        <f>0</f>
      </c>
      <c s="32">
        <f>0</f>
      </c>
      <c s="32">
        <f>0+L76</f>
      </c>
      <c s="32">
        <f>0+M76</f>
      </c>
    </row>
    <row r="76" spans="1:16" ht="12.75">
      <c r="A76" t="s">
        <v>50</v>
      </c>
      <c s="34" t="s">
        <v>547</v>
      </c>
      <c s="34" t="s">
        <v>5178</v>
      </c>
      <c s="35" t="s">
        <v>5</v>
      </c>
      <c s="6" t="s">
        <v>3890</v>
      </c>
      <c s="36" t="s">
        <v>275</v>
      </c>
      <c s="37">
        <v>1</v>
      </c>
      <c s="36">
        <v>0</v>
      </c>
      <c s="36">
        <f>ROUND(G76*H76,6)</f>
      </c>
      <c r="L76" s="38">
        <v>0</v>
      </c>
      <c s="32">
        <f>ROUND(ROUND(L76,2)*ROUND(G76,3),2)</f>
      </c>
      <c s="36" t="s">
        <v>55</v>
      </c>
      <c>
        <f>(M76*21)/100</f>
      </c>
      <c t="s">
        <v>28</v>
      </c>
    </row>
    <row r="77" spans="1:5" ht="12.75">
      <c r="A77" s="35" t="s">
        <v>56</v>
      </c>
      <c r="E77" s="39" t="s">
        <v>3890</v>
      </c>
    </row>
    <row r="78" spans="1:5" ht="12.75">
      <c r="A78" s="35" t="s">
        <v>57</v>
      </c>
      <c r="E78" s="40" t="s">
        <v>5</v>
      </c>
    </row>
    <row r="79" spans="1:5" ht="25.5">
      <c r="A79" t="s">
        <v>59</v>
      </c>
      <c r="E79" s="39" t="s">
        <v>4292</v>
      </c>
    </row>
    <row r="80" spans="1:13" ht="12.75">
      <c r="A80" t="s">
        <v>47</v>
      </c>
      <c r="C80" s="31" t="s">
        <v>3788</v>
      </c>
      <c r="E80" s="33" t="s">
        <v>378</v>
      </c>
      <c r="J80" s="32">
        <f>0</f>
      </c>
      <c s="32">
        <f>0</f>
      </c>
      <c s="32">
        <f>0+L81+L85+L89+L93</f>
      </c>
      <c s="32">
        <f>0+M81+M85+M89+M93</f>
      </c>
    </row>
    <row r="81" spans="1:16" ht="12.75">
      <c r="A81" t="s">
        <v>50</v>
      </c>
      <c s="34" t="s">
        <v>554</v>
      </c>
      <c s="34" t="s">
        <v>5179</v>
      </c>
      <c s="35" t="s">
        <v>5</v>
      </c>
      <c s="6" t="s">
        <v>3894</v>
      </c>
      <c s="36" t="s">
        <v>244</v>
      </c>
      <c s="37">
        <v>1</v>
      </c>
      <c s="36">
        <v>0</v>
      </c>
      <c s="36">
        <f>ROUND(G81*H81,6)</f>
      </c>
      <c r="L81" s="38">
        <v>0</v>
      </c>
      <c s="32">
        <f>ROUND(ROUND(L81,2)*ROUND(G81,3),2)</f>
      </c>
      <c s="36" t="s">
        <v>55</v>
      </c>
      <c>
        <f>(M81*21)/100</f>
      </c>
      <c t="s">
        <v>28</v>
      </c>
    </row>
    <row r="82" spans="1:5" ht="12.75">
      <c r="A82" s="35" t="s">
        <v>56</v>
      </c>
      <c r="E82" s="39" t="s">
        <v>3894</v>
      </c>
    </row>
    <row r="83" spans="1:5" ht="12.75">
      <c r="A83" s="35" t="s">
        <v>57</v>
      </c>
      <c r="E83" s="40" t="s">
        <v>5</v>
      </c>
    </row>
    <row r="84" spans="1:5" ht="12.75">
      <c r="A84" t="s">
        <v>59</v>
      </c>
      <c r="E84" s="39" t="s">
        <v>5</v>
      </c>
    </row>
    <row r="85" spans="1:16" ht="12.75">
      <c r="A85" t="s">
        <v>50</v>
      </c>
      <c s="34" t="s">
        <v>558</v>
      </c>
      <c s="34" t="s">
        <v>5180</v>
      </c>
      <c s="35" t="s">
        <v>5</v>
      </c>
      <c s="6" t="s">
        <v>3900</v>
      </c>
      <c s="36" t="s">
        <v>244</v>
      </c>
      <c s="37">
        <v>1</v>
      </c>
      <c s="36">
        <v>0</v>
      </c>
      <c s="36">
        <f>ROUND(G85*H85,6)</f>
      </c>
      <c r="L85" s="38">
        <v>0</v>
      </c>
      <c s="32">
        <f>ROUND(ROUND(L85,2)*ROUND(G85,3),2)</f>
      </c>
      <c s="36" t="s">
        <v>55</v>
      </c>
      <c>
        <f>(M85*21)/100</f>
      </c>
      <c t="s">
        <v>28</v>
      </c>
    </row>
    <row r="86" spans="1:5" ht="12.75">
      <c r="A86" s="35" t="s">
        <v>56</v>
      </c>
      <c r="E86" s="39" t="s">
        <v>3900</v>
      </c>
    </row>
    <row r="87" spans="1:5" ht="12.75">
      <c r="A87" s="35" t="s">
        <v>57</v>
      </c>
      <c r="E87" s="40" t="s">
        <v>5</v>
      </c>
    </row>
    <row r="88" spans="1:5" ht="12.75">
      <c r="A88" t="s">
        <v>59</v>
      </c>
      <c r="E88" s="39" t="s">
        <v>5</v>
      </c>
    </row>
    <row r="89" spans="1:16" ht="12.75">
      <c r="A89" t="s">
        <v>50</v>
      </c>
      <c s="34" t="s">
        <v>563</v>
      </c>
      <c s="34" t="s">
        <v>5181</v>
      </c>
      <c s="35" t="s">
        <v>5</v>
      </c>
      <c s="6" t="s">
        <v>3902</v>
      </c>
      <c s="36" t="s">
        <v>244</v>
      </c>
      <c s="37">
        <v>1</v>
      </c>
      <c s="36">
        <v>0</v>
      </c>
      <c s="36">
        <f>ROUND(G89*H89,6)</f>
      </c>
      <c r="L89" s="38">
        <v>0</v>
      </c>
      <c s="32">
        <f>ROUND(ROUND(L89,2)*ROUND(G89,3),2)</f>
      </c>
      <c s="36" t="s">
        <v>55</v>
      </c>
      <c>
        <f>(M89*21)/100</f>
      </c>
      <c t="s">
        <v>28</v>
      </c>
    </row>
    <row r="90" spans="1:5" ht="12.75">
      <c r="A90" s="35" t="s">
        <v>56</v>
      </c>
      <c r="E90" s="39" t="s">
        <v>3902</v>
      </c>
    </row>
    <row r="91" spans="1:5" ht="12.75">
      <c r="A91" s="35" t="s">
        <v>57</v>
      </c>
      <c r="E91" s="40" t="s">
        <v>5</v>
      </c>
    </row>
    <row r="92" spans="1:5" ht="12.75">
      <c r="A92" t="s">
        <v>59</v>
      </c>
      <c r="E92" s="39" t="s">
        <v>5</v>
      </c>
    </row>
    <row r="93" spans="1:16" ht="12.75">
      <c r="A93" t="s">
        <v>50</v>
      </c>
      <c s="34" t="s">
        <v>567</v>
      </c>
      <c s="34" t="s">
        <v>5182</v>
      </c>
      <c s="35" t="s">
        <v>5</v>
      </c>
      <c s="6" t="s">
        <v>3904</v>
      </c>
      <c s="36" t="s">
        <v>244</v>
      </c>
      <c s="37">
        <v>1</v>
      </c>
      <c s="36">
        <v>0</v>
      </c>
      <c s="36">
        <f>ROUND(G93*H93,6)</f>
      </c>
      <c r="L93" s="38">
        <v>0</v>
      </c>
      <c s="32">
        <f>ROUND(ROUND(L93,2)*ROUND(G93,3),2)</f>
      </c>
      <c s="36" t="s">
        <v>55</v>
      </c>
      <c>
        <f>(M93*21)/100</f>
      </c>
      <c t="s">
        <v>28</v>
      </c>
    </row>
    <row r="94" spans="1:5" ht="12.75">
      <c r="A94" s="35" t="s">
        <v>56</v>
      </c>
      <c r="E94" s="39" t="s">
        <v>3904</v>
      </c>
    </row>
    <row r="95" spans="1:5" ht="12.75">
      <c r="A95" s="35" t="s">
        <v>57</v>
      </c>
      <c r="E95" s="40" t="s">
        <v>5</v>
      </c>
    </row>
    <row r="96" spans="1:5" ht="12.75">
      <c r="A96" t="s">
        <v>59</v>
      </c>
      <c r="E96" s="39" t="s">
        <v>5</v>
      </c>
    </row>
    <row r="97" spans="1:13" ht="12.75">
      <c r="A97" t="s">
        <v>47</v>
      </c>
      <c r="C97" s="31" t="s">
        <v>3810</v>
      </c>
      <c r="E97" s="33" t="s">
        <v>3906</v>
      </c>
      <c r="J97" s="32">
        <f>0</f>
      </c>
      <c s="32">
        <f>0</f>
      </c>
      <c s="32">
        <f>0+L98+L102</f>
      </c>
      <c s="32">
        <f>0+M98+M102</f>
      </c>
    </row>
    <row r="98" spans="1:16" ht="12.75">
      <c r="A98" t="s">
        <v>50</v>
      </c>
      <c s="34" t="s">
        <v>138</v>
      </c>
      <c s="34" t="s">
        <v>5183</v>
      </c>
      <c s="35" t="s">
        <v>5</v>
      </c>
      <c s="6" t="s">
        <v>3931</v>
      </c>
      <c s="36" t="s">
        <v>244</v>
      </c>
      <c s="37">
        <v>1</v>
      </c>
      <c s="36">
        <v>0</v>
      </c>
      <c s="36">
        <f>ROUND(G98*H98,6)</f>
      </c>
      <c r="L98" s="38">
        <v>0</v>
      </c>
      <c s="32">
        <f>ROUND(ROUND(L98,2)*ROUND(G98,3),2)</f>
      </c>
      <c s="36" t="s">
        <v>55</v>
      </c>
      <c>
        <f>(M98*21)/100</f>
      </c>
      <c t="s">
        <v>28</v>
      </c>
    </row>
    <row r="99" spans="1:5" ht="12.75">
      <c r="A99" s="35" t="s">
        <v>56</v>
      </c>
      <c r="E99" s="39" t="s">
        <v>3931</v>
      </c>
    </row>
    <row r="100" spans="1:5" ht="12.75">
      <c r="A100" s="35" t="s">
        <v>57</v>
      </c>
      <c r="E100" s="40" t="s">
        <v>5184</v>
      </c>
    </row>
    <row r="101" spans="1:5" ht="12.75">
      <c r="A101" t="s">
        <v>59</v>
      </c>
      <c r="E101" s="39" t="s">
        <v>5</v>
      </c>
    </row>
    <row r="102" spans="1:16" ht="12.75">
      <c r="A102" t="s">
        <v>50</v>
      </c>
      <c s="34" t="s">
        <v>573</v>
      </c>
      <c s="34" t="s">
        <v>5185</v>
      </c>
      <c s="35" t="s">
        <v>5</v>
      </c>
      <c s="6" t="s">
        <v>3934</v>
      </c>
      <c s="36" t="s">
        <v>244</v>
      </c>
      <c s="37">
        <v>1</v>
      </c>
      <c s="36">
        <v>0</v>
      </c>
      <c s="36">
        <f>ROUND(G102*H102,6)</f>
      </c>
      <c r="L102" s="38">
        <v>0</v>
      </c>
      <c s="32">
        <f>ROUND(ROUND(L102,2)*ROUND(G102,3),2)</f>
      </c>
      <c s="36" t="s">
        <v>55</v>
      </c>
      <c>
        <f>(M102*21)/100</f>
      </c>
      <c t="s">
        <v>28</v>
      </c>
    </row>
    <row r="103" spans="1:5" ht="12.75">
      <c r="A103" s="35" t="s">
        <v>56</v>
      </c>
      <c r="E103" s="39" t="s">
        <v>3934</v>
      </c>
    </row>
    <row r="104" spans="1:5" ht="12.75">
      <c r="A104" s="35" t="s">
        <v>57</v>
      </c>
      <c r="E104" s="40" t="s">
        <v>5</v>
      </c>
    </row>
    <row r="105" spans="1:5" ht="12.75">
      <c r="A105" t="s">
        <v>59</v>
      </c>
      <c r="E105" s="39" t="s">
        <v>5</v>
      </c>
    </row>
    <row r="106" spans="1:13" ht="12.75">
      <c r="A106" t="s">
        <v>47</v>
      </c>
      <c r="C106" s="31" t="s">
        <v>4002</v>
      </c>
      <c r="E106" s="33" t="s">
        <v>3944</v>
      </c>
      <c r="J106" s="32">
        <f>0</f>
      </c>
      <c s="32">
        <f>0</f>
      </c>
      <c s="32">
        <f>0+L107</f>
      </c>
      <c s="32">
        <f>0+M107</f>
      </c>
    </row>
    <row r="107" spans="1:16" ht="12.75">
      <c r="A107" t="s">
        <v>50</v>
      </c>
      <c s="34" t="s">
        <v>576</v>
      </c>
      <c s="34" t="s">
        <v>5186</v>
      </c>
      <c s="35" t="s">
        <v>5</v>
      </c>
      <c s="6" t="s">
        <v>5187</v>
      </c>
      <c s="36" t="s">
        <v>1905</v>
      </c>
      <c s="37">
        <v>65</v>
      </c>
      <c s="36">
        <v>0</v>
      </c>
      <c s="36">
        <f>ROUND(G107*H107,6)</f>
      </c>
      <c r="L107" s="38">
        <v>0</v>
      </c>
      <c s="32">
        <f>ROUND(ROUND(L107,2)*ROUND(G107,3),2)</f>
      </c>
      <c s="36" t="s">
        <v>55</v>
      </c>
      <c>
        <f>(M107*21)/100</f>
      </c>
      <c t="s">
        <v>28</v>
      </c>
    </row>
    <row r="108" spans="1:5" ht="12.75">
      <c r="A108" s="35" t="s">
        <v>56</v>
      </c>
      <c r="E108" s="39" t="s">
        <v>5187</v>
      </c>
    </row>
    <row r="109" spans="1:5" ht="12.75">
      <c r="A109" s="35" t="s">
        <v>57</v>
      </c>
      <c r="E109" s="40" t="s">
        <v>5188</v>
      </c>
    </row>
    <row r="110" spans="1:5" ht="89.25">
      <c r="A110" t="s">
        <v>59</v>
      </c>
      <c r="E110" s="39" t="s">
        <v>5189</v>
      </c>
    </row>
    <row r="111" spans="1:13" ht="12.75">
      <c r="A111" t="s">
        <v>47</v>
      </c>
      <c r="C111" s="31" t="s">
        <v>277</v>
      </c>
      <c r="E111" s="33" t="s">
        <v>5190</v>
      </c>
      <c r="J111" s="32">
        <f>0</f>
      </c>
      <c s="32">
        <f>0</f>
      </c>
      <c s="32">
        <f>0+L112+L116</f>
      </c>
      <c s="32">
        <f>0+M112+M116</f>
      </c>
    </row>
    <row r="112" spans="1:16" ht="25.5">
      <c r="A112" t="s">
        <v>50</v>
      </c>
      <c s="34" t="s">
        <v>66</v>
      </c>
      <c s="34" t="s">
        <v>5191</v>
      </c>
      <c s="35" t="s">
        <v>5</v>
      </c>
      <c s="6" t="s">
        <v>3446</v>
      </c>
      <c s="36" t="s">
        <v>244</v>
      </c>
      <c s="37">
        <v>3</v>
      </c>
      <c s="36">
        <v>0</v>
      </c>
      <c s="36">
        <f>ROUND(G112*H112,6)</f>
      </c>
      <c r="L112" s="38">
        <v>0</v>
      </c>
      <c s="32">
        <f>ROUND(ROUND(L112,2)*ROUND(G112,3),2)</f>
      </c>
      <c s="36" t="s">
        <v>55</v>
      </c>
      <c>
        <f>(M112*21)/100</f>
      </c>
      <c t="s">
        <v>28</v>
      </c>
    </row>
    <row r="113" spans="1:5" ht="25.5">
      <c r="A113" s="35" t="s">
        <v>56</v>
      </c>
      <c r="E113" s="39" t="s">
        <v>3446</v>
      </c>
    </row>
    <row r="114" spans="1:5" ht="12.75">
      <c r="A114" s="35" t="s">
        <v>57</v>
      </c>
      <c r="E114" s="40" t="s">
        <v>5192</v>
      </c>
    </row>
    <row r="115" spans="1:5" ht="12.75">
      <c r="A115" t="s">
        <v>59</v>
      </c>
      <c r="E115" s="39" t="s">
        <v>5</v>
      </c>
    </row>
    <row r="116" spans="1:16" ht="12.75">
      <c r="A116" t="s">
        <v>50</v>
      </c>
      <c s="34" t="s">
        <v>72</v>
      </c>
      <c s="34" t="s">
        <v>5193</v>
      </c>
      <c s="35" t="s">
        <v>5</v>
      </c>
      <c s="6" t="s">
        <v>5194</v>
      </c>
      <c s="36" t="s">
        <v>244</v>
      </c>
      <c s="37">
        <v>3</v>
      </c>
      <c s="36">
        <v>0</v>
      </c>
      <c s="36">
        <f>ROUND(G116*H116,6)</f>
      </c>
      <c r="L116" s="38">
        <v>0</v>
      </c>
      <c s="32">
        <f>ROUND(ROUND(L116,2)*ROUND(G116,3),2)</f>
      </c>
      <c s="36" t="s">
        <v>55</v>
      </c>
      <c>
        <f>(M116*21)/100</f>
      </c>
      <c t="s">
        <v>28</v>
      </c>
    </row>
    <row r="117" spans="1:5" ht="12.75">
      <c r="A117" s="35" t="s">
        <v>56</v>
      </c>
      <c r="E117" s="39" t="s">
        <v>5194</v>
      </c>
    </row>
    <row r="118" spans="1:5" ht="12.75">
      <c r="A118" s="35" t="s">
        <v>57</v>
      </c>
      <c r="E118" s="40" t="s">
        <v>5</v>
      </c>
    </row>
    <row r="119" spans="1:5" ht="12.75">
      <c r="A119" t="s">
        <v>59</v>
      </c>
      <c r="E119" s="39" t="s">
        <v>5</v>
      </c>
    </row>
    <row r="120" spans="1:13" ht="12.75">
      <c r="A120" t="s">
        <v>47</v>
      </c>
      <c r="C120" s="31" t="s">
        <v>285</v>
      </c>
      <c r="E120" s="33" t="s">
        <v>5195</v>
      </c>
      <c r="J120" s="32">
        <f>0</f>
      </c>
      <c s="32">
        <f>0</f>
      </c>
      <c s="32">
        <f>0+L121+L125</f>
      </c>
      <c s="32">
        <f>0+M121+M125</f>
      </c>
    </row>
    <row r="121" spans="1:16" ht="12.75">
      <c r="A121" t="s">
        <v>50</v>
      </c>
      <c s="34" t="s">
        <v>27</v>
      </c>
      <c s="34" t="s">
        <v>5196</v>
      </c>
      <c s="35" t="s">
        <v>5</v>
      </c>
      <c s="6" t="s">
        <v>3654</v>
      </c>
      <c s="36" t="s">
        <v>244</v>
      </c>
      <c s="37">
        <v>4</v>
      </c>
      <c s="36">
        <v>0</v>
      </c>
      <c s="36">
        <f>ROUND(G121*H121,6)</f>
      </c>
      <c r="L121" s="38">
        <v>0</v>
      </c>
      <c s="32">
        <f>ROUND(ROUND(L121,2)*ROUND(G121,3),2)</f>
      </c>
      <c s="36" t="s">
        <v>55</v>
      </c>
      <c>
        <f>(M121*21)/100</f>
      </c>
      <c t="s">
        <v>28</v>
      </c>
    </row>
    <row r="122" spans="1:5" ht="12.75">
      <c r="A122" s="35" t="s">
        <v>56</v>
      </c>
      <c r="E122" s="39" t="s">
        <v>3654</v>
      </c>
    </row>
    <row r="123" spans="1:5" ht="12.75">
      <c r="A123" s="35" t="s">
        <v>57</v>
      </c>
      <c r="E123" s="40" t="s">
        <v>5197</v>
      </c>
    </row>
    <row r="124" spans="1:5" ht="12.75">
      <c r="A124" t="s">
        <v>59</v>
      </c>
      <c r="E124" s="39" t="s">
        <v>5</v>
      </c>
    </row>
    <row r="125" spans="1:16" ht="12.75">
      <c r="A125" t="s">
        <v>50</v>
      </c>
      <c s="34" t="s">
        <v>81</v>
      </c>
      <c s="34" t="s">
        <v>3657</v>
      </c>
      <c s="35" t="s">
        <v>5</v>
      </c>
      <c s="6" t="s">
        <v>3658</v>
      </c>
      <c s="36" t="s">
        <v>244</v>
      </c>
      <c s="37">
        <v>7</v>
      </c>
      <c s="36">
        <v>0</v>
      </c>
      <c s="36">
        <f>ROUND(G125*H125,6)</f>
      </c>
      <c r="L125" s="38">
        <v>0</v>
      </c>
      <c s="32">
        <f>ROUND(ROUND(L125,2)*ROUND(G125,3),2)</f>
      </c>
      <c s="36" t="s">
        <v>55</v>
      </c>
      <c>
        <f>(M125*21)/100</f>
      </c>
      <c t="s">
        <v>28</v>
      </c>
    </row>
    <row r="126" spans="1:5" ht="12.75">
      <c r="A126" s="35" t="s">
        <v>56</v>
      </c>
      <c r="E126" s="39" t="s">
        <v>3658</v>
      </c>
    </row>
    <row r="127" spans="1:5" ht="12.75">
      <c r="A127" s="35" t="s">
        <v>57</v>
      </c>
      <c r="E127" s="40" t="s">
        <v>5</v>
      </c>
    </row>
    <row r="128" spans="1:5" ht="12.75">
      <c r="A128" t="s">
        <v>59</v>
      </c>
      <c r="E128" s="39" t="s">
        <v>5</v>
      </c>
    </row>
    <row r="129" spans="1:13" ht="12.75">
      <c r="A129" t="s">
        <v>47</v>
      </c>
      <c r="C129" s="31" t="s">
        <v>313</v>
      </c>
      <c r="E129" s="33" t="s">
        <v>5198</v>
      </c>
      <c r="J129" s="32">
        <f>0</f>
      </c>
      <c s="32">
        <f>0</f>
      </c>
      <c s="32">
        <f>0+L130+L134+L138+L142+L146+L150+L154</f>
      </c>
      <c s="32">
        <f>0+M130+M134+M138+M142+M146+M150+M154</f>
      </c>
    </row>
    <row r="130" spans="1:16" ht="12.75">
      <c r="A130" t="s">
        <v>50</v>
      </c>
      <c s="34" t="s">
        <v>86</v>
      </c>
      <c s="34" t="s">
        <v>3708</v>
      </c>
      <c s="35" t="s">
        <v>5</v>
      </c>
      <c s="6" t="s">
        <v>3709</v>
      </c>
      <c s="36" t="s">
        <v>147</v>
      </c>
      <c s="37">
        <v>70</v>
      </c>
      <c s="36">
        <v>0</v>
      </c>
      <c s="36">
        <f>ROUND(G130*H130,6)</f>
      </c>
      <c r="L130" s="38">
        <v>0</v>
      </c>
      <c s="32">
        <f>ROUND(ROUND(L130,2)*ROUND(G130,3),2)</f>
      </c>
      <c s="36" t="s">
        <v>55</v>
      </c>
      <c>
        <f>(M130*21)/100</f>
      </c>
      <c t="s">
        <v>28</v>
      </c>
    </row>
    <row r="131" spans="1:5" ht="12.75">
      <c r="A131" s="35" t="s">
        <v>56</v>
      </c>
      <c r="E131" s="39" t="s">
        <v>3709</v>
      </c>
    </row>
    <row r="132" spans="1:5" ht="12.75">
      <c r="A132" s="35" t="s">
        <v>57</v>
      </c>
      <c r="E132" s="40" t="s">
        <v>5199</v>
      </c>
    </row>
    <row r="133" spans="1:5" ht="12.75">
      <c r="A133" t="s">
        <v>59</v>
      </c>
      <c r="E133" s="39" t="s">
        <v>5</v>
      </c>
    </row>
    <row r="134" spans="1:16" ht="12.75">
      <c r="A134" t="s">
        <v>50</v>
      </c>
      <c s="34" t="s">
        <v>149</v>
      </c>
      <c s="34" t="s">
        <v>3720</v>
      </c>
      <c s="35" t="s">
        <v>5</v>
      </c>
      <c s="6" t="s">
        <v>3721</v>
      </c>
      <c s="36" t="s">
        <v>147</v>
      </c>
      <c s="37">
        <v>118</v>
      </c>
      <c s="36">
        <v>0</v>
      </c>
      <c s="36">
        <f>ROUND(G134*H134,6)</f>
      </c>
      <c r="L134" s="38">
        <v>0</v>
      </c>
      <c s="32">
        <f>ROUND(ROUND(L134,2)*ROUND(G134,3),2)</f>
      </c>
      <c s="36" t="s">
        <v>55</v>
      </c>
      <c>
        <f>(M134*21)/100</f>
      </c>
      <c t="s">
        <v>28</v>
      </c>
    </row>
    <row r="135" spans="1:5" ht="12.75">
      <c r="A135" s="35" t="s">
        <v>56</v>
      </c>
      <c r="E135" s="39" t="s">
        <v>3721</v>
      </c>
    </row>
    <row r="136" spans="1:5" ht="12.75">
      <c r="A136" s="35" t="s">
        <v>57</v>
      </c>
      <c r="E136" s="40" t="s">
        <v>5200</v>
      </c>
    </row>
    <row r="137" spans="1:5" ht="12.75">
      <c r="A137" t="s">
        <v>59</v>
      </c>
      <c r="E137" s="39" t="s">
        <v>5</v>
      </c>
    </row>
    <row r="138" spans="1:16" ht="12.75">
      <c r="A138" t="s">
        <v>50</v>
      </c>
      <c s="34" t="s">
        <v>159</v>
      </c>
      <c s="34" t="s">
        <v>3723</v>
      </c>
      <c s="35" t="s">
        <v>5</v>
      </c>
      <c s="6" t="s">
        <v>3724</v>
      </c>
      <c s="36" t="s">
        <v>147</v>
      </c>
      <c s="37">
        <v>123</v>
      </c>
      <c s="36">
        <v>0</v>
      </c>
      <c s="36">
        <f>ROUND(G138*H138,6)</f>
      </c>
      <c r="L138" s="38">
        <v>0</v>
      </c>
      <c s="32">
        <f>ROUND(ROUND(L138,2)*ROUND(G138,3),2)</f>
      </c>
      <c s="36" t="s">
        <v>55</v>
      </c>
      <c>
        <f>(M138*21)/100</f>
      </c>
      <c t="s">
        <v>28</v>
      </c>
    </row>
    <row r="139" spans="1:5" ht="12.75">
      <c r="A139" s="35" t="s">
        <v>56</v>
      </c>
      <c r="E139" s="39" t="s">
        <v>3724</v>
      </c>
    </row>
    <row r="140" spans="1:5" ht="12.75">
      <c r="A140" s="35" t="s">
        <v>57</v>
      </c>
      <c r="E140" s="40" t="s">
        <v>5201</v>
      </c>
    </row>
    <row r="141" spans="1:5" ht="12.75">
      <c r="A141" t="s">
        <v>59</v>
      </c>
      <c r="E141" s="39" t="s">
        <v>5</v>
      </c>
    </row>
    <row r="142" spans="1:16" ht="12.75">
      <c r="A142" t="s">
        <v>50</v>
      </c>
      <c s="34" t="s">
        <v>164</v>
      </c>
      <c s="34" t="s">
        <v>3735</v>
      </c>
      <c s="35" t="s">
        <v>5</v>
      </c>
      <c s="6" t="s">
        <v>3736</v>
      </c>
      <c s="36" t="s">
        <v>147</v>
      </c>
      <c s="37">
        <v>90</v>
      </c>
      <c s="36">
        <v>0</v>
      </c>
      <c s="36">
        <f>ROUND(G142*H142,6)</f>
      </c>
      <c r="L142" s="38">
        <v>0</v>
      </c>
      <c s="32">
        <f>ROUND(ROUND(L142,2)*ROUND(G142,3),2)</f>
      </c>
      <c s="36" t="s">
        <v>55</v>
      </c>
      <c>
        <f>(M142*21)/100</f>
      </c>
      <c t="s">
        <v>28</v>
      </c>
    </row>
    <row r="143" spans="1:5" ht="12.75">
      <c r="A143" s="35" t="s">
        <v>56</v>
      </c>
      <c r="E143" s="39" t="s">
        <v>3736</v>
      </c>
    </row>
    <row r="144" spans="1:5" ht="12.75">
      <c r="A144" s="35" t="s">
        <v>57</v>
      </c>
      <c r="E144" s="40" t="s">
        <v>5202</v>
      </c>
    </row>
    <row r="145" spans="1:5" ht="12.75">
      <c r="A145" t="s">
        <v>59</v>
      </c>
      <c r="E145" s="39" t="s">
        <v>5</v>
      </c>
    </row>
    <row r="146" spans="1:16" ht="12.75">
      <c r="A146" t="s">
        <v>50</v>
      </c>
      <c s="34" t="s">
        <v>167</v>
      </c>
      <c s="34" t="s">
        <v>3775</v>
      </c>
      <c s="35" t="s">
        <v>5</v>
      </c>
      <c s="6" t="s">
        <v>3776</v>
      </c>
      <c s="36" t="s">
        <v>244</v>
      </c>
      <c s="37">
        <v>80</v>
      </c>
      <c s="36">
        <v>0</v>
      </c>
      <c s="36">
        <f>ROUND(G146*H146,6)</f>
      </c>
      <c r="L146" s="38">
        <v>0</v>
      </c>
      <c s="32">
        <f>ROUND(ROUND(L146,2)*ROUND(G146,3),2)</f>
      </c>
      <c s="36" t="s">
        <v>55</v>
      </c>
      <c>
        <f>(M146*21)/100</f>
      </c>
      <c t="s">
        <v>28</v>
      </c>
    </row>
    <row r="147" spans="1:5" ht="12.75">
      <c r="A147" s="35" t="s">
        <v>56</v>
      </c>
      <c r="E147" s="39" t="s">
        <v>3776</v>
      </c>
    </row>
    <row r="148" spans="1:5" ht="12.75">
      <c r="A148" s="35" t="s">
        <v>57</v>
      </c>
      <c r="E148" s="40" t="s">
        <v>5203</v>
      </c>
    </row>
    <row r="149" spans="1:5" ht="12.75">
      <c r="A149" t="s">
        <v>59</v>
      </c>
      <c r="E149" s="39" t="s">
        <v>5</v>
      </c>
    </row>
    <row r="150" spans="1:16" ht="12.75">
      <c r="A150" t="s">
        <v>50</v>
      </c>
      <c s="34" t="s">
        <v>112</v>
      </c>
      <c s="34" t="s">
        <v>3777</v>
      </c>
      <c s="35" t="s">
        <v>5</v>
      </c>
      <c s="6" t="s">
        <v>3778</v>
      </c>
      <c s="36" t="s">
        <v>244</v>
      </c>
      <c s="37">
        <v>150</v>
      </c>
      <c s="36">
        <v>0</v>
      </c>
      <c s="36">
        <f>ROUND(G150*H150,6)</f>
      </c>
      <c r="L150" s="38">
        <v>0</v>
      </c>
      <c s="32">
        <f>ROUND(ROUND(L150,2)*ROUND(G150,3),2)</f>
      </c>
      <c s="36" t="s">
        <v>55</v>
      </c>
      <c>
        <f>(M150*21)/100</f>
      </c>
      <c t="s">
        <v>28</v>
      </c>
    </row>
    <row r="151" spans="1:5" ht="12.75">
      <c r="A151" s="35" t="s">
        <v>56</v>
      </c>
      <c r="E151" s="39" t="s">
        <v>3778</v>
      </c>
    </row>
    <row r="152" spans="1:5" ht="12.75">
      <c r="A152" s="35" t="s">
        <v>57</v>
      </c>
      <c r="E152" s="40" t="s">
        <v>5</v>
      </c>
    </row>
    <row r="153" spans="1:5" ht="12.75">
      <c r="A153" t="s">
        <v>59</v>
      </c>
      <c r="E153" s="39" t="s">
        <v>5</v>
      </c>
    </row>
    <row r="154" spans="1:16" ht="12.75">
      <c r="A154" t="s">
        <v>50</v>
      </c>
      <c s="34" t="s">
        <v>175</v>
      </c>
      <c s="34" t="s">
        <v>3779</v>
      </c>
      <c s="35" t="s">
        <v>5</v>
      </c>
      <c s="6" t="s">
        <v>3780</v>
      </c>
      <c s="36" t="s">
        <v>244</v>
      </c>
      <c s="37">
        <v>60</v>
      </c>
      <c s="36">
        <v>0</v>
      </c>
      <c s="36">
        <f>ROUND(G154*H154,6)</f>
      </c>
      <c r="L154" s="38">
        <v>0</v>
      </c>
      <c s="32">
        <f>ROUND(ROUND(L154,2)*ROUND(G154,3),2)</f>
      </c>
      <c s="36" t="s">
        <v>55</v>
      </c>
      <c>
        <f>(M154*21)/100</f>
      </c>
      <c t="s">
        <v>28</v>
      </c>
    </row>
    <row r="155" spans="1:5" ht="12.75">
      <c r="A155" s="35" t="s">
        <v>56</v>
      </c>
      <c r="E155" s="39" t="s">
        <v>3780</v>
      </c>
    </row>
    <row r="156" spans="1:5" ht="12.75">
      <c r="A156" s="35" t="s">
        <v>57</v>
      </c>
      <c r="E156" s="40" t="s">
        <v>5</v>
      </c>
    </row>
    <row r="157" spans="1:5" ht="12.75">
      <c r="A157" t="s">
        <v>59</v>
      </c>
      <c r="E157" s="39" t="s">
        <v>5</v>
      </c>
    </row>
    <row r="158" spans="1:13" ht="12.75">
      <c r="A158" t="s">
        <v>47</v>
      </c>
      <c r="C158" s="31" t="s">
        <v>2903</v>
      </c>
      <c r="E158" s="33" t="s">
        <v>5204</v>
      </c>
      <c r="J158" s="32">
        <f>0</f>
      </c>
      <c s="32">
        <f>0</f>
      </c>
      <c s="32">
        <f>0+L159+L163+L167</f>
      </c>
      <c s="32">
        <f>0+M159+M163+M167</f>
      </c>
    </row>
    <row r="159" spans="1:16" ht="12.75">
      <c r="A159" t="s">
        <v>50</v>
      </c>
      <c s="34" t="s">
        <v>122</v>
      </c>
      <c s="34" t="s">
        <v>5205</v>
      </c>
      <c s="35" t="s">
        <v>5</v>
      </c>
      <c s="6" t="s">
        <v>5206</v>
      </c>
      <c s="36" t="s">
        <v>244</v>
      </c>
      <c s="37">
        <v>3</v>
      </c>
      <c s="36">
        <v>0</v>
      </c>
      <c s="36">
        <f>ROUND(G159*H159,6)</f>
      </c>
      <c r="L159" s="38">
        <v>0</v>
      </c>
      <c s="32">
        <f>ROUND(ROUND(L159,2)*ROUND(G159,3),2)</f>
      </c>
      <c s="36" t="s">
        <v>55</v>
      </c>
      <c>
        <f>(M159*21)/100</f>
      </c>
      <c t="s">
        <v>28</v>
      </c>
    </row>
    <row r="160" spans="1:5" ht="12.75">
      <c r="A160" s="35" t="s">
        <v>56</v>
      </c>
      <c r="E160" s="39" t="s">
        <v>5206</v>
      </c>
    </row>
    <row r="161" spans="1:5" ht="12.75">
      <c r="A161" s="35" t="s">
        <v>57</v>
      </c>
      <c r="E161" s="40" t="s">
        <v>5207</v>
      </c>
    </row>
    <row r="162" spans="1:5" ht="12.75">
      <c r="A162" t="s">
        <v>59</v>
      </c>
      <c r="E162" s="39" t="s">
        <v>5</v>
      </c>
    </row>
    <row r="163" spans="1:16" ht="12.75">
      <c r="A163" t="s">
        <v>50</v>
      </c>
      <c s="34" t="s">
        <v>187</v>
      </c>
      <c s="34" t="s">
        <v>3800</v>
      </c>
      <c s="35" t="s">
        <v>5</v>
      </c>
      <c s="6" t="s">
        <v>3801</v>
      </c>
      <c s="36" t="s">
        <v>244</v>
      </c>
      <c s="37">
        <v>10</v>
      </c>
      <c s="36">
        <v>0</v>
      </c>
      <c s="36">
        <f>ROUND(G163*H163,6)</f>
      </c>
      <c r="L163" s="38">
        <v>0</v>
      </c>
      <c s="32">
        <f>ROUND(ROUND(L163,2)*ROUND(G163,3),2)</f>
      </c>
      <c s="36" t="s">
        <v>55</v>
      </c>
      <c>
        <f>(M163*21)/100</f>
      </c>
      <c t="s">
        <v>28</v>
      </c>
    </row>
    <row r="164" spans="1:5" ht="12.75">
      <c r="A164" s="35" t="s">
        <v>56</v>
      </c>
      <c r="E164" s="39" t="s">
        <v>3801</v>
      </c>
    </row>
    <row r="165" spans="1:5" ht="12.75">
      <c r="A165" s="35" t="s">
        <v>57</v>
      </c>
      <c r="E165" s="40" t="s">
        <v>5</v>
      </c>
    </row>
    <row r="166" spans="1:5" ht="12.75">
      <c r="A166" t="s">
        <v>59</v>
      </c>
      <c r="E166" s="39" t="s">
        <v>5</v>
      </c>
    </row>
    <row r="167" spans="1:16" ht="12.75">
      <c r="A167" t="s">
        <v>50</v>
      </c>
      <c s="34" t="s">
        <v>130</v>
      </c>
      <c s="34" t="s">
        <v>3806</v>
      </c>
      <c s="35" t="s">
        <v>5</v>
      </c>
      <c s="6" t="s">
        <v>3807</v>
      </c>
      <c s="36" t="s">
        <v>244</v>
      </c>
      <c s="37">
        <v>50</v>
      </c>
      <c s="36">
        <v>0</v>
      </c>
      <c s="36">
        <f>ROUND(G167*H167,6)</f>
      </c>
      <c r="L167" s="38">
        <v>0</v>
      </c>
      <c s="32">
        <f>ROUND(ROUND(L167,2)*ROUND(G167,3),2)</f>
      </c>
      <c s="36" t="s">
        <v>55</v>
      </c>
      <c>
        <f>(M167*21)/100</f>
      </c>
      <c t="s">
        <v>28</v>
      </c>
    </row>
    <row r="168" spans="1:5" ht="12.75">
      <c r="A168" s="35" t="s">
        <v>56</v>
      </c>
      <c r="E168" s="39" t="s">
        <v>3807</v>
      </c>
    </row>
    <row r="169" spans="1:5" ht="12.75">
      <c r="A169" s="35" t="s">
        <v>57</v>
      </c>
      <c r="E169" s="40" t="s">
        <v>5</v>
      </c>
    </row>
    <row r="170" spans="1:5" ht="12.75">
      <c r="A170" t="s">
        <v>59</v>
      </c>
      <c r="E170" s="39" t="s">
        <v>5</v>
      </c>
    </row>
    <row r="171" spans="1:13" ht="12.75">
      <c r="A171" t="s">
        <v>47</v>
      </c>
      <c r="C171" s="31" t="s">
        <v>2950</v>
      </c>
      <c r="E171" s="33" t="s">
        <v>5208</v>
      </c>
      <c r="J171" s="32">
        <f>0</f>
      </c>
      <c s="32">
        <f>0</f>
      </c>
      <c s="32">
        <f>0+L172+L176+L180+L184+L188</f>
      </c>
      <c s="32">
        <f>0+M172+M176+M180+M184+M188</f>
      </c>
    </row>
    <row r="172" spans="1:16" ht="12.75">
      <c r="A172" t="s">
        <v>50</v>
      </c>
      <c s="34" t="s">
        <v>153</v>
      </c>
      <c s="34" t="s">
        <v>5209</v>
      </c>
      <c s="35" t="s">
        <v>5</v>
      </c>
      <c s="6" t="s">
        <v>5210</v>
      </c>
      <c s="36" t="s">
        <v>147</v>
      </c>
      <c s="37">
        <v>25</v>
      </c>
      <c s="36">
        <v>0</v>
      </c>
      <c s="36">
        <f>ROUND(G172*H172,6)</f>
      </c>
      <c r="L172" s="38">
        <v>0</v>
      </c>
      <c s="32">
        <f>ROUND(ROUND(L172,2)*ROUND(G172,3),2)</f>
      </c>
      <c s="36" t="s">
        <v>55</v>
      </c>
      <c>
        <f>(M172*21)/100</f>
      </c>
      <c t="s">
        <v>28</v>
      </c>
    </row>
    <row r="173" spans="1:5" ht="12.75">
      <c r="A173" s="35" t="s">
        <v>56</v>
      </c>
      <c r="E173" s="39" t="s">
        <v>5210</v>
      </c>
    </row>
    <row r="174" spans="1:5" ht="12.75">
      <c r="A174" s="35" t="s">
        <v>57</v>
      </c>
      <c r="E174" s="40" t="s">
        <v>5211</v>
      </c>
    </row>
    <row r="175" spans="1:5" ht="12.75">
      <c r="A175" t="s">
        <v>59</v>
      </c>
      <c r="E175" s="39" t="s">
        <v>5</v>
      </c>
    </row>
    <row r="176" spans="1:16" ht="12.75">
      <c r="A176" t="s">
        <v>50</v>
      </c>
      <c s="34" t="s">
        <v>231</v>
      </c>
      <c s="34" t="s">
        <v>5212</v>
      </c>
      <c s="35" t="s">
        <v>5</v>
      </c>
      <c s="6" t="s">
        <v>5213</v>
      </c>
      <c s="36" t="s">
        <v>147</v>
      </c>
      <c s="37">
        <v>11</v>
      </c>
      <c s="36">
        <v>0</v>
      </c>
      <c s="36">
        <f>ROUND(G176*H176,6)</f>
      </c>
      <c r="L176" s="38">
        <v>0</v>
      </c>
      <c s="32">
        <f>ROUND(ROUND(L176,2)*ROUND(G176,3),2)</f>
      </c>
      <c s="36" t="s">
        <v>55</v>
      </c>
      <c>
        <f>(M176*21)/100</f>
      </c>
      <c t="s">
        <v>28</v>
      </c>
    </row>
    <row r="177" spans="1:5" ht="12.75">
      <c r="A177" s="35" t="s">
        <v>56</v>
      </c>
      <c r="E177" s="39" t="s">
        <v>5213</v>
      </c>
    </row>
    <row r="178" spans="1:5" ht="12.75">
      <c r="A178" s="35" t="s">
        <v>57</v>
      </c>
      <c r="E178" s="40" t="s">
        <v>5</v>
      </c>
    </row>
    <row r="179" spans="1:5" ht="12.75">
      <c r="A179" t="s">
        <v>59</v>
      </c>
      <c r="E179" s="39" t="s">
        <v>5</v>
      </c>
    </row>
    <row r="180" spans="1:16" ht="12.75">
      <c r="A180" t="s">
        <v>50</v>
      </c>
      <c s="34" t="s">
        <v>294</v>
      </c>
      <c s="34" t="s">
        <v>5214</v>
      </c>
      <c s="35" t="s">
        <v>5</v>
      </c>
      <c s="6" t="s">
        <v>5215</v>
      </c>
      <c s="36" t="s">
        <v>147</v>
      </c>
      <c s="37">
        <v>12</v>
      </c>
      <c s="36">
        <v>0</v>
      </c>
      <c s="36">
        <f>ROUND(G180*H180,6)</f>
      </c>
      <c r="L180" s="38">
        <v>0</v>
      </c>
      <c s="32">
        <f>ROUND(ROUND(L180,2)*ROUND(G180,3),2)</f>
      </c>
      <c s="36" t="s">
        <v>55</v>
      </c>
      <c>
        <f>(M180*21)/100</f>
      </c>
      <c t="s">
        <v>28</v>
      </c>
    </row>
    <row r="181" spans="1:5" ht="12.75">
      <c r="A181" s="35" t="s">
        <v>56</v>
      </c>
      <c r="E181" s="39" t="s">
        <v>5215</v>
      </c>
    </row>
    <row r="182" spans="1:5" ht="12.75">
      <c r="A182" s="35" t="s">
        <v>57</v>
      </c>
      <c r="E182" s="40" t="s">
        <v>5</v>
      </c>
    </row>
    <row r="183" spans="1:5" ht="12.75">
      <c r="A183" t="s">
        <v>59</v>
      </c>
      <c r="E183" s="39" t="s">
        <v>5</v>
      </c>
    </row>
    <row r="184" spans="1:16" ht="12.75">
      <c r="A184" t="s">
        <v>50</v>
      </c>
      <c s="34" t="s">
        <v>299</v>
      </c>
      <c s="34" t="s">
        <v>5216</v>
      </c>
      <c s="35" t="s">
        <v>5</v>
      </c>
      <c s="6" t="s">
        <v>5217</v>
      </c>
      <c s="36" t="s">
        <v>147</v>
      </c>
      <c s="37">
        <v>23</v>
      </c>
      <c s="36">
        <v>0</v>
      </c>
      <c s="36">
        <f>ROUND(G184*H184,6)</f>
      </c>
      <c r="L184" s="38">
        <v>0</v>
      </c>
      <c s="32">
        <f>ROUND(ROUND(L184,2)*ROUND(G184,3),2)</f>
      </c>
      <c s="36" t="s">
        <v>55</v>
      </c>
      <c>
        <f>(M184*21)/100</f>
      </c>
      <c t="s">
        <v>28</v>
      </c>
    </row>
    <row r="185" spans="1:5" ht="12.75">
      <c r="A185" s="35" t="s">
        <v>56</v>
      </c>
      <c r="E185" s="39" t="s">
        <v>5217</v>
      </c>
    </row>
    <row r="186" spans="1:5" ht="12.75">
      <c r="A186" s="35" t="s">
        <v>57</v>
      </c>
      <c r="E186" s="40" t="s">
        <v>5</v>
      </c>
    </row>
    <row r="187" spans="1:5" ht="12.75">
      <c r="A187" t="s">
        <v>59</v>
      </c>
      <c r="E187" s="39" t="s">
        <v>5</v>
      </c>
    </row>
    <row r="188" spans="1:16" ht="12.75">
      <c r="A188" t="s">
        <v>50</v>
      </c>
      <c s="34" t="s">
        <v>315</v>
      </c>
      <c s="34" t="s">
        <v>5218</v>
      </c>
      <c s="35" t="s">
        <v>5</v>
      </c>
      <c s="6" t="s">
        <v>5219</v>
      </c>
      <c s="36" t="s">
        <v>147</v>
      </c>
      <c s="37">
        <v>5</v>
      </c>
      <c s="36">
        <v>0</v>
      </c>
      <c s="36">
        <f>ROUND(G188*H188,6)</f>
      </c>
      <c r="L188" s="38">
        <v>0</v>
      </c>
      <c s="32">
        <f>ROUND(ROUND(L188,2)*ROUND(G188,3),2)</f>
      </c>
      <c s="36" t="s">
        <v>55</v>
      </c>
      <c>
        <f>(M188*21)/100</f>
      </c>
      <c t="s">
        <v>28</v>
      </c>
    </row>
    <row r="189" spans="1:5" ht="12.75">
      <c r="A189" s="35" t="s">
        <v>56</v>
      </c>
      <c r="E189" s="39" t="s">
        <v>5219</v>
      </c>
    </row>
    <row r="190" spans="1:5" ht="12.75">
      <c r="A190" s="35" t="s">
        <v>57</v>
      </c>
      <c r="E190" s="40" t="s">
        <v>5</v>
      </c>
    </row>
    <row r="191" spans="1:5" ht="25.5">
      <c r="A191" t="s">
        <v>59</v>
      </c>
      <c r="E191" s="39" t="s">
        <v>5220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COUNTIFS(L8:L141,"=0",A8:A141,"P")+COUNTIFS(L8:L141,"",A8:A141,"P")+SUM(Q8:Q141)</f>
      </c>
    </row>
    <row r="8" spans="1:13" ht="12.75">
      <c r="A8" t="s">
        <v>45</v>
      </c>
      <c r="C8" s="28" t="s">
        <v>5223</v>
      </c>
      <c r="E8" s="30" t="s">
        <v>5222</v>
      </c>
      <c r="J8" s="29">
        <f>0+J9+J14+J67+J124</f>
      </c>
      <c s="29">
        <f>0+K9+K14+K67+K124</f>
      </c>
      <c s="29">
        <f>0+L9+L14+L67+L124</f>
      </c>
      <c s="29">
        <f>0+M9+M14+M67+M124</f>
      </c>
    </row>
    <row r="9" spans="1:13" ht="12.75">
      <c r="A9" t="s">
        <v>47</v>
      </c>
      <c r="C9" s="31" t="s">
        <v>409</v>
      </c>
      <c r="E9" s="33" t="s">
        <v>410</v>
      </c>
      <c r="J9" s="32">
        <f>0</f>
      </c>
      <c s="32">
        <f>0</f>
      </c>
      <c s="32">
        <f>0+L10</f>
      </c>
      <c s="32">
        <f>0+M10</f>
      </c>
    </row>
    <row r="10" spans="1:16" ht="25.5">
      <c r="A10" t="s">
        <v>50</v>
      </c>
      <c s="34" t="s">
        <v>524</v>
      </c>
      <c s="34" t="s">
        <v>5224</v>
      </c>
      <c s="35" t="s">
        <v>5</v>
      </c>
      <c s="6" t="s">
        <v>5225</v>
      </c>
      <c s="36" t="s">
        <v>275</v>
      </c>
      <c s="37">
        <v>1</v>
      </c>
      <c s="36">
        <v>0</v>
      </c>
      <c s="36">
        <f>ROUND(G10*H10,6)</f>
      </c>
      <c r="L10" s="38">
        <v>0</v>
      </c>
      <c s="32">
        <f>ROUND(ROUND(L10,2)*ROUND(G10,3),2)</f>
      </c>
      <c s="36" t="s">
        <v>55</v>
      </c>
      <c>
        <f>(M10*21)/100</f>
      </c>
      <c t="s">
        <v>28</v>
      </c>
    </row>
    <row r="11" spans="1:5" ht="25.5">
      <c r="A11" s="35" t="s">
        <v>56</v>
      </c>
      <c r="E11" s="39" t="s">
        <v>5225</v>
      </c>
    </row>
    <row r="12" spans="1:5" ht="12.75">
      <c r="A12" s="35" t="s">
        <v>57</v>
      </c>
      <c r="E12" s="40" t="s">
        <v>5</v>
      </c>
    </row>
    <row r="13" spans="1:5" ht="153">
      <c r="A13" t="s">
        <v>59</v>
      </c>
      <c r="E13" s="39" t="s">
        <v>413</v>
      </c>
    </row>
    <row r="14" spans="1:13" ht="12.75">
      <c r="A14" t="s">
        <v>47</v>
      </c>
      <c r="C14" s="31" t="s">
        <v>5226</v>
      </c>
      <c r="E14" s="33" t="s">
        <v>415</v>
      </c>
      <c r="J14" s="32">
        <f>0</f>
      </c>
      <c s="32">
        <f>0</f>
      </c>
      <c s="32">
        <f>0+L15+L19+L23+L27+L31+L35+L39+L43+L47+L51+L55+L59+L63</f>
      </c>
      <c s="32">
        <f>0+M15+M19+M23+M27+M31+M35+M39+M43+M47+M51+M55+M59+M63</f>
      </c>
    </row>
    <row r="15" spans="1:16" ht="25.5">
      <c r="A15" t="s">
        <v>50</v>
      </c>
      <c s="34" t="s">
        <v>96</v>
      </c>
      <c s="34" t="s">
        <v>419</v>
      </c>
      <c s="35" t="s">
        <v>5</v>
      </c>
      <c s="6" t="s">
        <v>420</v>
      </c>
      <c s="36" t="s">
        <v>116</v>
      </c>
      <c s="37">
        <v>416.92</v>
      </c>
      <c s="36">
        <v>0</v>
      </c>
      <c s="36">
        <f>ROUND(G15*H15,6)</f>
      </c>
      <c r="L15" s="38">
        <v>0</v>
      </c>
      <c s="32">
        <f>ROUND(ROUND(L15,2)*ROUND(G15,3),2)</f>
      </c>
      <c s="36" t="s">
        <v>307</v>
      </c>
      <c>
        <f>(M15*21)/100</f>
      </c>
      <c t="s">
        <v>28</v>
      </c>
    </row>
    <row r="16" spans="1:5" ht="25.5">
      <c r="A16" s="35" t="s">
        <v>56</v>
      </c>
      <c r="E16" s="39" t="s">
        <v>420</v>
      </c>
    </row>
    <row r="17" spans="1:5" ht="140.25">
      <c r="A17" s="35" t="s">
        <v>57</v>
      </c>
      <c r="E17" s="40" t="s">
        <v>5227</v>
      </c>
    </row>
    <row r="18" spans="1:5" ht="25.5">
      <c r="A18" t="s">
        <v>59</v>
      </c>
      <c r="E18" s="39" t="s">
        <v>4842</v>
      </c>
    </row>
    <row r="19" spans="1:16" ht="25.5">
      <c r="A19" t="s">
        <v>50</v>
      </c>
      <c s="34" t="s">
        <v>28</v>
      </c>
      <c s="34" t="s">
        <v>5228</v>
      </c>
      <c s="35" t="s">
        <v>5</v>
      </c>
      <c s="6" t="s">
        <v>5229</v>
      </c>
      <c s="36" t="s">
        <v>116</v>
      </c>
      <c s="37">
        <v>2.048</v>
      </c>
      <c s="36">
        <v>0</v>
      </c>
      <c s="36">
        <f>ROUND(G19*H19,6)</f>
      </c>
      <c r="L19" s="38">
        <v>0</v>
      </c>
      <c s="32">
        <f>ROUND(ROUND(L19,2)*ROUND(G19,3),2)</f>
      </c>
      <c s="36" t="s">
        <v>307</v>
      </c>
      <c>
        <f>(M19*21)/100</f>
      </c>
      <c t="s">
        <v>28</v>
      </c>
    </row>
    <row r="20" spans="1:5" ht="25.5">
      <c r="A20" s="35" t="s">
        <v>56</v>
      </c>
      <c r="E20" s="39" t="s">
        <v>5229</v>
      </c>
    </row>
    <row r="21" spans="1:5" ht="12.75">
      <c r="A21" s="35" t="s">
        <v>57</v>
      </c>
      <c r="E21" s="40" t="s">
        <v>5230</v>
      </c>
    </row>
    <row r="22" spans="1:5" ht="51">
      <c r="A22" t="s">
        <v>59</v>
      </c>
      <c r="E22" s="39" t="s">
        <v>4844</v>
      </c>
    </row>
    <row r="23" spans="1:16" ht="25.5">
      <c r="A23" t="s">
        <v>50</v>
      </c>
      <c s="34" t="s">
        <v>26</v>
      </c>
      <c s="34" t="s">
        <v>5231</v>
      </c>
      <c s="35" t="s">
        <v>5</v>
      </c>
      <c s="6" t="s">
        <v>5232</v>
      </c>
      <c s="36" t="s">
        <v>116</v>
      </c>
      <c s="37">
        <v>9.408</v>
      </c>
      <c s="36">
        <v>0</v>
      </c>
      <c s="36">
        <f>ROUND(G23*H23,6)</f>
      </c>
      <c r="L23" s="38">
        <v>0</v>
      </c>
      <c s="32">
        <f>ROUND(ROUND(L23,2)*ROUND(G23,3),2)</f>
      </c>
      <c s="36" t="s">
        <v>307</v>
      </c>
      <c>
        <f>(M23*21)/100</f>
      </c>
      <c t="s">
        <v>28</v>
      </c>
    </row>
    <row r="24" spans="1:5" ht="25.5">
      <c r="A24" s="35" t="s">
        <v>56</v>
      </c>
      <c r="E24" s="39" t="s">
        <v>5232</v>
      </c>
    </row>
    <row r="25" spans="1:5" ht="102">
      <c r="A25" s="35" t="s">
        <v>57</v>
      </c>
      <c r="E25" s="40" t="s">
        <v>5233</v>
      </c>
    </row>
    <row r="26" spans="1:5" ht="38.25">
      <c r="A26" t="s">
        <v>59</v>
      </c>
      <c r="E26" s="39" t="s">
        <v>5234</v>
      </c>
    </row>
    <row r="27" spans="1:16" ht="38.25">
      <c r="A27" t="s">
        <v>50</v>
      </c>
      <c s="34" t="s">
        <v>66</v>
      </c>
      <c s="34" t="s">
        <v>431</v>
      </c>
      <c s="35" t="s">
        <v>5</v>
      </c>
      <c s="6" t="s">
        <v>432</v>
      </c>
      <c s="36" t="s">
        <v>116</v>
      </c>
      <c s="37">
        <v>428.376</v>
      </c>
      <c s="36">
        <v>0</v>
      </c>
      <c s="36">
        <f>ROUND(G27*H27,6)</f>
      </c>
      <c r="L27" s="38">
        <v>0</v>
      </c>
      <c s="32">
        <f>ROUND(ROUND(L27,2)*ROUND(G27,3),2)</f>
      </c>
      <c s="36" t="s">
        <v>307</v>
      </c>
      <c>
        <f>(M27*21)/100</f>
      </c>
      <c t="s">
        <v>28</v>
      </c>
    </row>
    <row r="28" spans="1:5" ht="38.25">
      <c r="A28" s="35" t="s">
        <v>56</v>
      </c>
      <c r="E28" s="39" t="s">
        <v>433</v>
      </c>
    </row>
    <row r="29" spans="1:5" ht="51">
      <c r="A29" s="35" t="s">
        <v>57</v>
      </c>
      <c r="E29" s="40" t="s">
        <v>5235</v>
      </c>
    </row>
    <row r="30" spans="1:5" ht="63.75">
      <c r="A30" t="s">
        <v>59</v>
      </c>
      <c r="E30" s="39" t="s">
        <v>435</v>
      </c>
    </row>
    <row r="31" spans="1:16" ht="25.5">
      <c r="A31" t="s">
        <v>50</v>
      </c>
      <c s="34" t="s">
        <v>72</v>
      </c>
      <c s="34" t="s">
        <v>447</v>
      </c>
      <c s="35" t="s">
        <v>5</v>
      </c>
      <c s="6" t="s">
        <v>448</v>
      </c>
      <c s="36" t="s">
        <v>126</v>
      </c>
      <c s="37">
        <v>736.699</v>
      </c>
      <c s="36">
        <v>0</v>
      </c>
      <c s="36">
        <f>ROUND(G31*H31,6)</f>
      </c>
      <c r="L31" s="38">
        <v>0</v>
      </c>
      <c s="32">
        <f>ROUND(ROUND(L31,2)*ROUND(G31,3),2)</f>
      </c>
      <c s="36" t="s">
        <v>307</v>
      </c>
      <c>
        <f>(M31*21)/100</f>
      </c>
      <c t="s">
        <v>28</v>
      </c>
    </row>
    <row r="32" spans="1:5" ht="25.5">
      <c r="A32" s="35" t="s">
        <v>56</v>
      </c>
      <c r="E32" s="39" t="s">
        <v>448</v>
      </c>
    </row>
    <row r="33" spans="1:5" ht="255">
      <c r="A33" s="35" t="s">
        <v>57</v>
      </c>
      <c r="E33" s="40" t="s">
        <v>5236</v>
      </c>
    </row>
    <row r="34" spans="1:5" ht="127.5">
      <c r="A34" t="s">
        <v>59</v>
      </c>
      <c r="E34" s="39" t="s">
        <v>450</v>
      </c>
    </row>
    <row r="35" spans="1:16" ht="25.5">
      <c r="A35" t="s">
        <v>50</v>
      </c>
      <c s="34" t="s">
        <v>27</v>
      </c>
      <c s="34" t="s">
        <v>457</v>
      </c>
      <c s="35" t="s">
        <v>5</v>
      </c>
      <c s="6" t="s">
        <v>458</v>
      </c>
      <c s="36" t="s">
        <v>147</v>
      </c>
      <c s="37">
        <v>21.6</v>
      </c>
      <c s="36">
        <v>0.013837</v>
      </c>
      <c s="36">
        <f>ROUND(G35*H35,6)</f>
      </c>
      <c r="L35" s="38">
        <v>0</v>
      </c>
      <c s="32">
        <f>ROUND(ROUND(L35,2)*ROUND(G35,3),2)</f>
      </c>
      <c s="36" t="s">
        <v>307</v>
      </c>
      <c>
        <f>(M35*21)/100</f>
      </c>
      <c t="s">
        <v>28</v>
      </c>
    </row>
    <row r="36" spans="1:5" ht="25.5">
      <c r="A36" s="35" t="s">
        <v>56</v>
      </c>
      <c r="E36" s="39" t="s">
        <v>458</v>
      </c>
    </row>
    <row r="37" spans="1:5" ht="12.75">
      <c r="A37" s="35" t="s">
        <v>57</v>
      </c>
      <c r="E37" s="40" t="s">
        <v>4851</v>
      </c>
    </row>
    <row r="38" spans="1:5" ht="153">
      <c r="A38" t="s">
        <v>59</v>
      </c>
      <c r="E38" s="39" t="s">
        <v>460</v>
      </c>
    </row>
    <row r="39" spans="1:16" ht="25.5">
      <c r="A39" t="s">
        <v>50</v>
      </c>
      <c s="34" t="s">
        <v>81</v>
      </c>
      <c s="34" t="s">
        <v>461</v>
      </c>
      <c s="35" t="s">
        <v>5</v>
      </c>
      <c s="6" t="s">
        <v>462</v>
      </c>
      <c s="36" t="s">
        <v>147</v>
      </c>
      <c s="37">
        <v>21.6</v>
      </c>
      <c s="36">
        <v>0</v>
      </c>
      <c s="36">
        <f>ROUND(G39*H39,6)</f>
      </c>
      <c r="L39" s="38">
        <v>0</v>
      </c>
      <c s="32">
        <f>ROUND(ROUND(L39,2)*ROUND(G39,3),2)</f>
      </c>
      <c s="36" t="s">
        <v>307</v>
      </c>
      <c>
        <f>(M39*21)/100</f>
      </c>
      <c t="s">
        <v>28</v>
      </c>
    </row>
    <row r="40" spans="1:5" ht="25.5">
      <c r="A40" s="35" t="s">
        <v>56</v>
      </c>
      <c r="E40" s="39" t="s">
        <v>462</v>
      </c>
    </row>
    <row r="41" spans="1:5" ht="12.75">
      <c r="A41" s="35" t="s">
        <v>57</v>
      </c>
      <c r="E41" s="40" t="s">
        <v>4851</v>
      </c>
    </row>
    <row r="42" spans="1:5" ht="153">
      <c r="A42" t="s">
        <v>59</v>
      </c>
      <c r="E42" s="39" t="s">
        <v>460</v>
      </c>
    </row>
    <row r="43" spans="1:16" ht="25.5">
      <c r="A43" t="s">
        <v>50</v>
      </c>
      <c s="34" t="s">
        <v>86</v>
      </c>
      <c s="34" t="s">
        <v>436</v>
      </c>
      <c s="35" t="s">
        <v>5</v>
      </c>
      <c s="6" t="s">
        <v>437</v>
      </c>
      <c s="36" t="s">
        <v>116</v>
      </c>
      <c s="37">
        <v>207.026</v>
      </c>
      <c s="36">
        <v>0</v>
      </c>
      <c s="36">
        <f>ROUND(G43*H43,6)</f>
      </c>
      <c r="L43" s="38">
        <v>0</v>
      </c>
      <c s="32">
        <f>ROUND(ROUND(L43,2)*ROUND(G43,3),2)</f>
      </c>
      <c s="36" t="s">
        <v>307</v>
      </c>
      <c>
        <f>(M43*21)/100</f>
      </c>
      <c t="s">
        <v>28</v>
      </c>
    </row>
    <row r="44" spans="1:5" ht="25.5">
      <c r="A44" s="35" t="s">
        <v>56</v>
      </c>
      <c r="E44" s="39" t="s">
        <v>437</v>
      </c>
    </row>
    <row r="45" spans="1:5" ht="89.25">
      <c r="A45" s="35" t="s">
        <v>57</v>
      </c>
      <c r="E45" s="40" t="s">
        <v>5237</v>
      </c>
    </row>
    <row r="46" spans="1:5" ht="140.25">
      <c r="A46" t="s">
        <v>59</v>
      </c>
      <c r="E46" s="39" t="s">
        <v>439</v>
      </c>
    </row>
    <row r="47" spans="1:16" ht="38.25">
      <c r="A47" t="s">
        <v>50</v>
      </c>
      <c s="34" t="s">
        <v>149</v>
      </c>
      <c s="34" t="s">
        <v>440</v>
      </c>
      <c s="35" t="s">
        <v>5</v>
      </c>
      <c s="6" t="s">
        <v>441</v>
      </c>
      <c s="36" t="s">
        <v>116</v>
      </c>
      <c s="37">
        <v>136.877</v>
      </c>
      <c s="36">
        <v>0.0266</v>
      </c>
      <c s="36">
        <f>ROUND(G47*H47,6)</f>
      </c>
      <c r="L47" s="38">
        <v>0</v>
      </c>
      <c s="32">
        <f>ROUND(ROUND(L47,2)*ROUND(G47,3),2)</f>
      </c>
      <c s="36" t="s">
        <v>307</v>
      </c>
      <c>
        <f>(M47*21)/100</f>
      </c>
      <c t="s">
        <v>28</v>
      </c>
    </row>
    <row r="48" spans="1:5" ht="38.25">
      <c r="A48" s="35" t="s">
        <v>56</v>
      </c>
      <c r="E48" s="39" t="s">
        <v>442</v>
      </c>
    </row>
    <row r="49" spans="1:5" ht="12.75">
      <c r="A49" s="35" t="s">
        <v>57</v>
      </c>
      <c r="E49" s="40" t="s">
        <v>5238</v>
      </c>
    </row>
    <row r="50" spans="1:5" ht="191.25">
      <c r="A50" t="s">
        <v>59</v>
      </c>
      <c r="E50" s="39" t="s">
        <v>444</v>
      </c>
    </row>
    <row r="51" spans="1:16" ht="38.25">
      <c r="A51" t="s">
        <v>50</v>
      </c>
      <c s="34" t="s">
        <v>159</v>
      </c>
      <c s="34" t="s">
        <v>431</v>
      </c>
      <c s="35" t="s">
        <v>96</v>
      </c>
      <c s="6" t="s">
        <v>432</v>
      </c>
      <c s="36" t="s">
        <v>116</v>
      </c>
      <c s="37">
        <v>207.026</v>
      </c>
      <c s="36">
        <v>0</v>
      </c>
      <c s="36">
        <f>ROUND(G51*H51,6)</f>
      </c>
      <c r="L51" s="38">
        <v>0</v>
      </c>
      <c s="32">
        <f>ROUND(ROUND(L51,2)*ROUND(G51,3),2)</f>
      </c>
      <c s="36" t="s">
        <v>307</v>
      </c>
      <c>
        <f>(M51*21)/100</f>
      </c>
      <c t="s">
        <v>28</v>
      </c>
    </row>
    <row r="52" spans="1:5" ht="38.25">
      <c r="A52" s="35" t="s">
        <v>56</v>
      </c>
      <c r="E52" s="39" t="s">
        <v>433</v>
      </c>
    </row>
    <row r="53" spans="1:5" ht="12.75">
      <c r="A53" s="35" t="s">
        <v>57</v>
      </c>
      <c r="E53" s="40" t="s">
        <v>5239</v>
      </c>
    </row>
    <row r="54" spans="1:5" ht="63.75">
      <c r="A54" t="s">
        <v>59</v>
      </c>
      <c r="E54" s="39" t="s">
        <v>435</v>
      </c>
    </row>
    <row r="55" spans="1:16" ht="25.5">
      <c r="A55" t="s">
        <v>50</v>
      </c>
      <c s="34" t="s">
        <v>164</v>
      </c>
      <c s="34" t="s">
        <v>445</v>
      </c>
      <c s="35" t="s">
        <v>5</v>
      </c>
      <c s="6" t="s">
        <v>446</v>
      </c>
      <c s="36" t="s">
        <v>116</v>
      </c>
      <c s="37">
        <v>207.026</v>
      </c>
      <c s="36">
        <v>0</v>
      </c>
      <c s="36">
        <f>ROUND(G55*H55,6)</f>
      </c>
      <c r="L55" s="38">
        <v>0</v>
      </c>
      <c s="32">
        <f>ROUND(ROUND(L55,2)*ROUND(G55,3),2)</f>
      </c>
      <c s="36" t="s">
        <v>307</v>
      </c>
      <c>
        <f>(M55*21)/100</f>
      </c>
      <c t="s">
        <v>28</v>
      </c>
    </row>
    <row r="56" spans="1:5" ht="25.5">
      <c r="A56" s="35" t="s">
        <v>56</v>
      </c>
      <c r="E56" s="39" t="s">
        <v>446</v>
      </c>
    </row>
    <row r="57" spans="1:5" ht="12.75">
      <c r="A57" s="35" t="s">
        <v>57</v>
      </c>
      <c r="E57" s="40" t="s">
        <v>5239</v>
      </c>
    </row>
    <row r="58" spans="1:5" ht="242.25">
      <c r="A58" t="s">
        <v>59</v>
      </c>
      <c r="E58" s="39" t="s">
        <v>4855</v>
      </c>
    </row>
    <row r="59" spans="1:16" ht="38.25">
      <c r="A59" t="s">
        <v>50</v>
      </c>
      <c s="34" t="s">
        <v>167</v>
      </c>
      <c s="34" t="s">
        <v>67</v>
      </c>
      <c s="35" t="s">
        <v>68</v>
      </c>
      <c s="6" t="s">
        <v>4856</v>
      </c>
      <c s="36" t="s">
        <v>54</v>
      </c>
      <c s="37">
        <v>442.701</v>
      </c>
      <c s="36">
        <v>0</v>
      </c>
      <c s="36">
        <f>ROUND(G59*H59,6)</f>
      </c>
      <c r="L59" s="38">
        <v>0</v>
      </c>
      <c s="32">
        <f>ROUND(ROUND(L59,2)*ROUND(G59,3),2)</f>
      </c>
      <c s="36" t="s">
        <v>55</v>
      </c>
      <c>
        <f>(M59*21)/100</f>
      </c>
      <c t="s">
        <v>28</v>
      </c>
    </row>
    <row r="60" spans="1:5" ht="38.25">
      <c r="A60" s="35" t="s">
        <v>56</v>
      </c>
      <c r="E60" s="39" t="s">
        <v>4856</v>
      </c>
    </row>
    <row r="61" spans="1:5" ht="38.25">
      <c r="A61" s="35" t="s">
        <v>57</v>
      </c>
      <c r="E61" s="40" t="s">
        <v>5240</v>
      </c>
    </row>
    <row r="62" spans="1:5" ht="127.5">
      <c r="A62" t="s">
        <v>59</v>
      </c>
      <c r="E62" s="39" t="s">
        <v>456</v>
      </c>
    </row>
    <row r="63" spans="1:16" ht="25.5">
      <c r="A63" t="s">
        <v>50</v>
      </c>
      <c s="34" t="s">
        <v>112</v>
      </c>
      <c s="34" t="s">
        <v>51</v>
      </c>
      <c s="35" t="s">
        <v>52</v>
      </c>
      <c s="6" t="s">
        <v>454</v>
      </c>
      <c s="36" t="s">
        <v>54</v>
      </c>
      <c s="37">
        <v>4</v>
      </c>
      <c s="36">
        <v>0</v>
      </c>
      <c s="36">
        <f>ROUND(G63*H63,6)</f>
      </c>
      <c r="L63" s="38">
        <v>0</v>
      </c>
      <c s="32">
        <f>ROUND(ROUND(L63,2)*ROUND(G63,3),2)</f>
      </c>
      <c s="36" t="s">
        <v>55</v>
      </c>
      <c>
        <f>(M63*21)/100</f>
      </c>
      <c t="s">
        <v>28</v>
      </c>
    </row>
    <row r="64" spans="1:5" ht="25.5">
      <c r="A64" s="35" t="s">
        <v>56</v>
      </c>
      <c r="E64" s="39" t="s">
        <v>454</v>
      </c>
    </row>
    <row r="65" spans="1:5" ht="25.5">
      <c r="A65" s="35" t="s">
        <v>57</v>
      </c>
      <c r="E65" s="40" t="s">
        <v>5241</v>
      </c>
    </row>
    <row r="66" spans="1:5" ht="140.25">
      <c r="A66" t="s">
        <v>59</v>
      </c>
      <c r="E66" s="39" t="s">
        <v>453</v>
      </c>
    </row>
    <row r="67" spans="1:13" ht="12.75">
      <c r="A67" t="s">
        <v>47</v>
      </c>
      <c r="C67" s="31" t="s">
        <v>5242</v>
      </c>
      <c r="E67" s="33" t="s">
        <v>5243</v>
      </c>
      <c r="J67" s="32">
        <f>0</f>
      </c>
      <c s="32">
        <f>0</f>
      </c>
      <c s="32">
        <f>0+L68+L72+L76+L80+L84+L88+L92+L96+L100+L104+L108+L112+L116+L120</f>
      </c>
      <c s="32">
        <f>0+M68+M72+M76+M80+M84+M88+M92+M96+M100+M104+M108+M112+M116+M120</f>
      </c>
    </row>
    <row r="68" spans="1:16" ht="25.5">
      <c r="A68" t="s">
        <v>50</v>
      </c>
      <c s="34" t="s">
        <v>175</v>
      </c>
      <c s="34" t="s">
        <v>5244</v>
      </c>
      <c s="35" t="s">
        <v>5</v>
      </c>
      <c s="6" t="s">
        <v>5245</v>
      </c>
      <c s="36" t="s">
        <v>116</v>
      </c>
      <c s="37">
        <v>52.134</v>
      </c>
      <c s="36">
        <v>1.98</v>
      </c>
      <c s="36">
        <f>ROUND(G68*H68,6)</f>
      </c>
      <c r="L68" s="38">
        <v>0</v>
      </c>
      <c s="32">
        <f>ROUND(ROUND(L68,2)*ROUND(G68,3),2)</f>
      </c>
      <c s="36" t="s">
        <v>307</v>
      </c>
      <c>
        <f>(M68*21)/100</f>
      </c>
      <c t="s">
        <v>28</v>
      </c>
    </row>
    <row r="69" spans="1:5" ht="25.5">
      <c r="A69" s="35" t="s">
        <v>56</v>
      </c>
      <c r="E69" s="39" t="s">
        <v>5245</v>
      </c>
    </row>
    <row r="70" spans="1:5" ht="63.75">
      <c r="A70" s="35" t="s">
        <v>57</v>
      </c>
      <c r="E70" s="40" t="s">
        <v>5246</v>
      </c>
    </row>
    <row r="71" spans="1:5" ht="12.75">
      <c r="A71" t="s">
        <v>59</v>
      </c>
      <c r="E71" s="39" t="s">
        <v>5247</v>
      </c>
    </row>
    <row r="72" spans="1:16" ht="12.75">
      <c r="A72" t="s">
        <v>50</v>
      </c>
      <c s="34" t="s">
        <v>122</v>
      </c>
      <c s="34" t="s">
        <v>5248</v>
      </c>
      <c s="35" t="s">
        <v>5</v>
      </c>
      <c s="6" t="s">
        <v>5249</v>
      </c>
      <c s="36" t="s">
        <v>116</v>
      </c>
      <c s="37">
        <v>4.524</v>
      </c>
      <c s="36">
        <v>2.301022</v>
      </c>
      <c s="36">
        <f>ROUND(G72*H72,6)</f>
      </c>
      <c r="L72" s="38">
        <v>0</v>
      </c>
      <c s="32">
        <f>ROUND(ROUND(L72,2)*ROUND(G72,3),2)</f>
      </c>
      <c s="36" t="s">
        <v>307</v>
      </c>
      <c>
        <f>(M72*21)/100</f>
      </c>
      <c t="s">
        <v>28</v>
      </c>
    </row>
    <row r="73" spans="1:5" ht="12.75">
      <c r="A73" s="35" t="s">
        <v>56</v>
      </c>
      <c r="E73" s="39" t="s">
        <v>5249</v>
      </c>
    </row>
    <row r="74" spans="1:5" ht="76.5">
      <c r="A74" s="35" t="s">
        <v>57</v>
      </c>
      <c r="E74" s="40" t="s">
        <v>5250</v>
      </c>
    </row>
    <row r="75" spans="1:5" ht="89.25">
      <c r="A75" t="s">
        <v>59</v>
      </c>
      <c r="E75" s="39" t="s">
        <v>506</v>
      </c>
    </row>
    <row r="76" spans="1:16" ht="25.5">
      <c r="A76" t="s">
        <v>50</v>
      </c>
      <c s="34" t="s">
        <v>187</v>
      </c>
      <c s="34" t="s">
        <v>536</v>
      </c>
      <c s="35" t="s">
        <v>5</v>
      </c>
      <c s="6" t="s">
        <v>537</v>
      </c>
      <c s="36" t="s">
        <v>116</v>
      </c>
      <c s="37">
        <v>41.844</v>
      </c>
      <c s="36">
        <v>2.501872</v>
      </c>
      <c s="36">
        <f>ROUND(G76*H76,6)</f>
      </c>
      <c r="L76" s="38">
        <v>0</v>
      </c>
      <c s="32">
        <f>ROUND(ROUND(L76,2)*ROUND(G76,3),2)</f>
      </c>
      <c s="36" t="s">
        <v>307</v>
      </c>
      <c>
        <f>(M76*21)/100</f>
      </c>
      <c t="s">
        <v>28</v>
      </c>
    </row>
    <row r="77" spans="1:5" ht="25.5">
      <c r="A77" s="35" t="s">
        <v>56</v>
      </c>
      <c r="E77" s="39" t="s">
        <v>537</v>
      </c>
    </row>
    <row r="78" spans="1:5" ht="89.25">
      <c r="A78" s="35" t="s">
        <v>57</v>
      </c>
      <c r="E78" s="40" t="s">
        <v>5251</v>
      </c>
    </row>
    <row r="79" spans="1:5" ht="153">
      <c r="A79" t="s">
        <v>59</v>
      </c>
      <c r="E79" s="39" t="s">
        <v>510</v>
      </c>
    </row>
    <row r="80" spans="1:16" ht="12.75">
      <c r="A80" t="s">
        <v>50</v>
      </c>
      <c s="34" t="s">
        <v>130</v>
      </c>
      <c s="34" t="s">
        <v>512</v>
      </c>
      <c s="35" t="s">
        <v>5</v>
      </c>
      <c s="6" t="s">
        <v>513</v>
      </c>
      <c s="36" t="s">
        <v>54</v>
      </c>
      <c s="37">
        <v>1.089</v>
      </c>
      <c s="36">
        <v>1.062773</v>
      </c>
      <c s="36">
        <f>ROUND(G80*H80,6)</f>
      </c>
      <c r="L80" s="38">
        <v>0</v>
      </c>
      <c s="32">
        <f>ROUND(ROUND(L80,2)*ROUND(G80,3),2)</f>
      </c>
      <c s="36" t="s">
        <v>307</v>
      </c>
      <c>
        <f>(M80*21)/100</f>
      </c>
      <c t="s">
        <v>28</v>
      </c>
    </row>
    <row r="81" spans="1:5" ht="12.75">
      <c r="A81" s="35" t="s">
        <v>56</v>
      </c>
      <c r="E81" s="39" t="s">
        <v>513</v>
      </c>
    </row>
    <row r="82" spans="1:5" ht="12.75">
      <c r="A82" s="35" t="s">
        <v>57</v>
      </c>
      <c r="E82" s="40" t="s">
        <v>5252</v>
      </c>
    </row>
    <row r="83" spans="1:5" ht="25.5">
      <c r="A83" t="s">
        <v>59</v>
      </c>
      <c r="E83" s="39" t="s">
        <v>515</v>
      </c>
    </row>
    <row r="84" spans="1:16" ht="25.5">
      <c r="A84" t="s">
        <v>50</v>
      </c>
      <c s="34" t="s">
        <v>153</v>
      </c>
      <c s="34" t="s">
        <v>5253</v>
      </c>
      <c s="35" t="s">
        <v>5</v>
      </c>
      <c s="6" t="s">
        <v>5254</v>
      </c>
      <c s="36" t="s">
        <v>116</v>
      </c>
      <c s="37">
        <v>26.3</v>
      </c>
      <c s="36">
        <v>2.501872</v>
      </c>
      <c s="36">
        <f>ROUND(G84*H84,6)</f>
      </c>
      <c r="L84" s="38">
        <v>0</v>
      </c>
      <c s="32">
        <f>ROUND(ROUND(L84,2)*ROUND(G84,3),2)</f>
      </c>
      <c s="36" t="s">
        <v>307</v>
      </c>
      <c>
        <f>(M84*21)/100</f>
      </c>
      <c t="s">
        <v>28</v>
      </c>
    </row>
    <row r="85" spans="1:5" ht="25.5">
      <c r="A85" s="35" t="s">
        <v>56</v>
      </c>
      <c r="E85" s="39" t="s">
        <v>5254</v>
      </c>
    </row>
    <row r="86" spans="1:5" ht="25.5">
      <c r="A86" s="35" t="s">
        <v>57</v>
      </c>
      <c r="E86" s="40" t="s">
        <v>5255</v>
      </c>
    </row>
    <row r="87" spans="1:5" ht="153">
      <c r="A87" t="s">
        <v>59</v>
      </c>
      <c r="E87" s="39" t="s">
        <v>510</v>
      </c>
    </row>
    <row r="88" spans="1:16" ht="12.75">
      <c r="A88" t="s">
        <v>50</v>
      </c>
      <c s="34" t="s">
        <v>231</v>
      </c>
      <c s="34" t="s">
        <v>5256</v>
      </c>
      <c s="35" t="s">
        <v>5</v>
      </c>
      <c s="6" t="s">
        <v>5257</v>
      </c>
      <c s="36" t="s">
        <v>54</v>
      </c>
      <c s="37">
        <v>2.6</v>
      </c>
      <c s="36">
        <v>1.060621</v>
      </c>
      <c s="36">
        <f>ROUND(G88*H88,6)</f>
      </c>
      <c r="L88" s="38">
        <v>0</v>
      </c>
      <c s="32">
        <f>ROUND(ROUND(L88,2)*ROUND(G88,3),2)</f>
      </c>
      <c s="36" t="s">
        <v>307</v>
      </c>
      <c>
        <f>(M88*21)/100</f>
      </c>
      <c t="s">
        <v>28</v>
      </c>
    </row>
    <row r="89" spans="1:5" ht="12.75">
      <c r="A89" s="35" t="s">
        <v>56</v>
      </c>
      <c r="E89" s="39" t="s">
        <v>5257</v>
      </c>
    </row>
    <row r="90" spans="1:5" ht="12.75">
      <c r="A90" s="35" t="s">
        <v>57</v>
      </c>
      <c r="E90" s="40" t="s">
        <v>5258</v>
      </c>
    </row>
    <row r="91" spans="1:5" ht="25.5">
      <c r="A91" t="s">
        <v>59</v>
      </c>
      <c r="E91" s="39" t="s">
        <v>515</v>
      </c>
    </row>
    <row r="92" spans="1:16" ht="12.75">
      <c r="A92" t="s">
        <v>50</v>
      </c>
      <c s="34" t="s">
        <v>294</v>
      </c>
      <c s="34" t="s">
        <v>5259</v>
      </c>
      <c s="35" t="s">
        <v>5</v>
      </c>
      <c s="6" t="s">
        <v>5260</v>
      </c>
      <c s="36" t="s">
        <v>126</v>
      </c>
      <c s="37">
        <v>74.581</v>
      </c>
      <c s="36">
        <v>0.002692</v>
      </c>
      <c s="36">
        <f>ROUND(G92*H92,6)</f>
      </c>
      <c r="L92" s="38">
        <v>0</v>
      </c>
      <c s="32">
        <f>ROUND(ROUND(L92,2)*ROUND(G92,3),2)</f>
      </c>
      <c s="36" t="s">
        <v>307</v>
      </c>
      <c>
        <f>(M92*21)/100</f>
      </c>
      <c t="s">
        <v>28</v>
      </c>
    </row>
    <row r="93" spans="1:5" ht="12.75">
      <c r="A93" s="35" t="s">
        <v>56</v>
      </c>
      <c r="E93" s="39" t="s">
        <v>5260</v>
      </c>
    </row>
    <row r="94" spans="1:5" ht="63.75">
      <c r="A94" s="35" t="s">
        <v>57</v>
      </c>
      <c r="E94" s="40" t="s">
        <v>5261</v>
      </c>
    </row>
    <row r="95" spans="1:5" ht="38.25">
      <c r="A95" t="s">
        <v>59</v>
      </c>
      <c r="E95" s="39" t="s">
        <v>530</v>
      </c>
    </row>
    <row r="96" spans="1:16" ht="12.75">
      <c r="A96" t="s">
        <v>50</v>
      </c>
      <c s="34" t="s">
        <v>299</v>
      </c>
      <c s="34" t="s">
        <v>5262</v>
      </c>
      <c s="35" t="s">
        <v>5</v>
      </c>
      <c s="6" t="s">
        <v>5263</v>
      </c>
      <c s="36" t="s">
        <v>126</v>
      </c>
      <c s="37">
        <v>74.581</v>
      </c>
      <c s="36">
        <v>0</v>
      </c>
      <c s="36">
        <f>ROUND(G96*H96,6)</f>
      </c>
      <c r="L96" s="38">
        <v>0</v>
      </c>
      <c s="32">
        <f>ROUND(ROUND(L96,2)*ROUND(G96,3),2)</f>
      </c>
      <c s="36" t="s">
        <v>307</v>
      </c>
      <c>
        <f>(M96*21)/100</f>
      </c>
      <c t="s">
        <v>28</v>
      </c>
    </row>
    <row r="97" spans="1:5" ht="12.75">
      <c r="A97" s="35" t="s">
        <v>56</v>
      </c>
      <c r="E97" s="39" t="s">
        <v>5263</v>
      </c>
    </row>
    <row r="98" spans="1:5" ht="63.75">
      <c r="A98" s="35" t="s">
        <v>57</v>
      </c>
      <c r="E98" s="40" t="s">
        <v>5261</v>
      </c>
    </row>
    <row r="99" spans="1:5" ht="38.25">
      <c r="A99" t="s">
        <v>59</v>
      </c>
      <c r="E99" s="39" t="s">
        <v>530</v>
      </c>
    </row>
    <row r="100" spans="1:16" ht="25.5">
      <c r="A100" t="s">
        <v>50</v>
      </c>
      <c s="34" t="s">
        <v>315</v>
      </c>
      <c s="34" t="s">
        <v>5264</v>
      </c>
      <c s="35" t="s">
        <v>5</v>
      </c>
      <c s="6" t="s">
        <v>5265</v>
      </c>
      <c s="36" t="s">
        <v>126</v>
      </c>
      <c s="37">
        <v>23.535</v>
      </c>
      <c s="36">
        <v>1.020361</v>
      </c>
      <c s="36">
        <f>ROUND(G100*H100,6)</f>
      </c>
      <c r="L100" s="38">
        <v>0</v>
      </c>
      <c s="32">
        <f>ROUND(ROUND(L100,2)*ROUND(G100,3),2)</f>
      </c>
      <c s="36" t="s">
        <v>307</v>
      </c>
      <c>
        <f>(M100*21)/100</f>
      </c>
      <c t="s">
        <v>28</v>
      </c>
    </row>
    <row r="101" spans="1:5" ht="25.5">
      <c r="A101" s="35" t="s">
        <v>56</v>
      </c>
      <c r="E101" s="39" t="s">
        <v>5265</v>
      </c>
    </row>
    <row r="102" spans="1:5" ht="25.5">
      <c r="A102" s="35" t="s">
        <v>57</v>
      </c>
      <c r="E102" s="40" t="s">
        <v>5266</v>
      </c>
    </row>
    <row r="103" spans="1:5" ht="51">
      <c r="A103" t="s">
        <v>59</v>
      </c>
      <c r="E103" s="39" t="s">
        <v>4865</v>
      </c>
    </row>
    <row r="104" spans="1:16" ht="25.5">
      <c r="A104" t="s">
        <v>50</v>
      </c>
      <c s="34" t="s">
        <v>395</v>
      </c>
      <c s="34" t="s">
        <v>492</v>
      </c>
      <c s="35" t="s">
        <v>5</v>
      </c>
      <c s="6" t="s">
        <v>493</v>
      </c>
      <c s="36" t="s">
        <v>54</v>
      </c>
      <c s="37">
        <v>0.036</v>
      </c>
      <c s="36">
        <v>1.058403</v>
      </c>
      <c s="36">
        <f>ROUND(G104*H104,6)</f>
      </c>
      <c r="L104" s="38">
        <v>0</v>
      </c>
      <c s="32">
        <f>ROUND(ROUND(L104,2)*ROUND(G104,3),2)</f>
      </c>
      <c s="36" t="s">
        <v>307</v>
      </c>
      <c>
        <f>(M104*21)/100</f>
      </c>
      <c t="s">
        <v>28</v>
      </c>
    </row>
    <row r="105" spans="1:5" ht="38.25">
      <c r="A105" s="35" t="s">
        <v>56</v>
      </c>
      <c r="E105" s="39" t="s">
        <v>494</v>
      </c>
    </row>
    <row r="106" spans="1:5" ht="25.5">
      <c r="A106" s="35" t="s">
        <v>57</v>
      </c>
      <c r="E106" s="40" t="s">
        <v>5267</v>
      </c>
    </row>
    <row r="107" spans="1:5" ht="12.75">
      <c r="A107" t="s">
        <v>59</v>
      </c>
      <c r="E107" s="39" t="s">
        <v>5</v>
      </c>
    </row>
    <row r="108" spans="1:16" ht="25.5">
      <c r="A108" t="s">
        <v>50</v>
      </c>
      <c s="34" t="s">
        <v>318</v>
      </c>
      <c s="34" t="s">
        <v>496</v>
      </c>
      <c s="35" t="s">
        <v>5</v>
      </c>
      <c s="6" t="s">
        <v>493</v>
      </c>
      <c s="36" t="s">
        <v>54</v>
      </c>
      <c s="37">
        <v>0.084</v>
      </c>
      <c s="36">
        <v>1.059403</v>
      </c>
      <c s="36">
        <f>ROUND(G108*H108,6)</f>
      </c>
      <c r="L108" s="38">
        <v>0</v>
      </c>
      <c s="32">
        <f>ROUND(ROUND(L108,2)*ROUND(G108,3),2)</f>
      </c>
      <c s="36" t="s">
        <v>307</v>
      </c>
      <c>
        <f>(M108*21)/100</f>
      </c>
      <c t="s">
        <v>28</v>
      </c>
    </row>
    <row r="109" spans="1:5" ht="38.25">
      <c r="A109" s="35" t="s">
        <v>56</v>
      </c>
      <c r="E109" s="39" t="s">
        <v>497</v>
      </c>
    </row>
    <row r="110" spans="1:5" ht="12.75">
      <c r="A110" s="35" t="s">
        <v>57</v>
      </c>
      <c r="E110" s="40" t="s">
        <v>5268</v>
      </c>
    </row>
    <row r="111" spans="1:5" ht="12.75">
      <c r="A111" t="s">
        <v>59</v>
      </c>
      <c r="E111" s="39" t="s">
        <v>5</v>
      </c>
    </row>
    <row r="112" spans="1:16" ht="12.75">
      <c r="A112" t="s">
        <v>50</v>
      </c>
      <c s="34" t="s">
        <v>322</v>
      </c>
      <c s="34" t="s">
        <v>559</v>
      </c>
      <c s="35" t="s">
        <v>5</v>
      </c>
      <c s="6" t="s">
        <v>560</v>
      </c>
      <c s="36" t="s">
        <v>162</v>
      </c>
      <c s="37">
        <v>8</v>
      </c>
      <c s="36">
        <v>0.248302</v>
      </c>
      <c s="36">
        <f>ROUND(G112*H112,6)</f>
      </c>
      <c r="L112" s="38">
        <v>0</v>
      </c>
      <c s="32">
        <f>ROUND(ROUND(L112,2)*ROUND(G112,3),2)</f>
      </c>
      <c s="36" t="s">
        <v>307</v>
      </c>
      <c>
        <f>(M112*21)/100</f>
      </c>
      <c t="s">
        <v>28</v>
      </c>
    </row>
    <row r="113" spans="1:5" ht="12.75">
      <c r="A113" s="35" t="s">
        <v>56</v>
      </c>
      <c r="E113" s="39" t="s">
        <v>560</v>
      </c>
    </row>
    <row r="114" spans="1:5" ht="12.75">
      <c r="A114" s="35" t="s">
        <v>57</v>
      </c>
      <c r="E114" s="40" t="s">
        <v>5269</v>
      </c>
    </row>
    <row r="115" spans="1:5" ht="25.5">
      <c r="A115" t="s">
        <v>59</v>
      </c>
      <c r="E115" s="39" t="s">
        <v>4884</v>
      </c>
    </row>
    <row r="116" spans="1:16" ht="12.75">
      <c r="A116" t="s">
        <v>50</v>
      </c>
      <c s="34" t="s">
        <v>326</v>
      </c>
      <c s="34" t="s">
        <v>5270</v>
      </c>
      <c s="35" t="s">
        <v>5</v>
      </c>
      <c s="6" t="s">
        <v>5271</v>
      </c>
      <c s="36" t="s">
        <v>162</v>
      </c>
      <c s="37">
        <v>8</v>
      </c>
      <c s="36">
        <v>2.3</v>
      </c>
      <c s="36">
        <f>ROUND(G116*H116,6)</f>
      </c>
      <c r="L116" s="38">
        <v>0</v>
      </c>
      <c s="32">
        <f>ROUND(ROUND(L116,2)*ROUND(G116,3),2)</f>
      </c>
      <c s="36" t="s">
        <v>55</v>
      </c>
      <c>
        <f>(M116*21)/100</f>
      </c>
      <c t="s">
        <v>28</v>
      </c>
    </row>
    <row r="117" spans="1:5" ht="12.75">
      <c r="A117" s="35" t="s">
        <v>56</v>
      </c>
      <c r="E117" s="39" t="s">
        <v>5271</v>
      </c>
    </row>
    <row r="118" spans="1:5" ht="12.75">
      <c r="A118" s="35" t="s">
        <v>57</v>
      </c>
      <c r="E118" s="40" t="s">
        <v>5272</v>
      </c>
    </row>
    <row r="119" spans="1:5" ht="38.25">
      <c r="A119" t="s">
        <v>59</v>
      </c>
      <c r="E119" s="39" t="s">
        <v>4888</v>
      </c>
    </row>
    <row r="120" spans="1:16" ht="38.25">
      <c r="A120" t="s">
        <v>50</v>
      </c>
      <c s="34" t="s">
        <v>330</v>
      </c>
      <c s="34" t="s">
        <v>770</v>
      </c>
      <c s="35" t="s">
        <v>5</v>
      </c>
      <c s="6" t="s">
        <v>771</v>
      </c>
      <c s="36" t="s">
        <v>54</v>
      </c>
      <c s="37">
        <v>332.766</v>
      </c>
      <c s="36">
        <v>0</v>
      </c>
      <c s="36">
        <f>ROUND(G120*H120,6)</f>
      </c>
      <c r="L120" s="38">
        <v>0</v>
      </c>
      <c s="32">
        <f>ROUND(ROUND(L120,2)*ROUND(G120,3),2)</f>
      </c>
      <c s="36" t="s">
        <v>307</v>
      </c>
      <c>
        <f>(M120*21)/100</f>
      </c>
      <c t="s">
        <v>28</v>
      </c>
    </row>
    <row r="121" spans="1:5" ht="38.25">
      <c r="A121" s="35" t="s">
        <v>56</v>
      </c>
      <c r="E121" s="39" t="s">
        <v>772</v>
      </c>
    </row>
    <row r="122" spans="1:5" ht="12.75">
      <c r="A122" s="35" t="s">
        <v>57</v>
      </c>
      <c r="E122" s="40" t="s">
        <v>5</v>
      </c>
    </row>
    <row r="123" spans="1:5" ht="76.5">
      <c r="A123" t="s">
        <v>59</v>
      </c>
      <c r="E123" s="39" t="s">
        <v>773</v>
      </c>
    </row>
    <row r="124" spans="1:13" ht="12.75">
      <c r="A124" t="s">
        <v>47</v>
      </c>
      <c r="C124" s="31" t="s">
        <v>5273</v>
      </c>
      <c r="E124" s="33" t="s">
        <v>689</v>
      </c>
      <c r="J124" s="32">
        <f>0</f>
      </c>
      <c s="32">
        <f>0</f>
      </c>
      <c s="32">
        <f>0+L125+L129+L133+L137+L141</f>
      </c>
      <c s="32">
        <f>0+M125+M129+M133+M137+M141</f>
      </c>
    </row>
    <row r="125" spans="1:16" ht="25.5">
      <c r="A125" t="s">
        <v>50</v>
      </c>
      <c s="34" t="s">
        <v>304</v>
      </c>
      <c s="34" t="s">
        <v>691</v>
      </c>
      <c s="35" t="s">
        <v>5</v>
      </c>
      <c s="6" t="s">
        <v>692</v>
      </c>
      <c s="36" t="s">
        <v>126</v>
      </c>
      <c s="37">
        <v>288.915</v>
      </c>
      <c s="36">
        <v>0</v>
      </c>
      <c s="36">
        <f>ROUND(G125*H125,6)</f>
      </c>
      <c r="L125" s="38">
        <v>0</v>
      </c>
      <c s="32">
        <f>ROUND(ROUND(L125,2)*ROUND(G125,3),2)</f>
      </c>
      <c s="36" t="s">
        <v>307</v>
      </c>
      <c>
        <f>(M125*21)/100</f>
      </c>
      <c t="s">
        <v>28</v>
      </c>
    </row>
    <row r="126" spans="1:5" ht="25.5">
      <c r="A126" s="35" t="s">
        <v>56</v>
      </c>
      <c r="E126" s="39" t="s">
        <v>692</v>
      </c>
    </row>
    <row r="127" spans="1:5" ht="51">
      <c r="A127" s="35" t="s">
        <v>57</v>
      </c>
      <c r="E127" s="40" t="s">
        <v>5274</v>
      </c>
    </row>
    <row r="128" spans="1:5" ht="25.5">
      <c r="A128" t="s">
        <v>59</v>
      </c>
      <c r="E128" s="39" t="s">
        <v>694</v>
      </c>
    </row>
    <row r="129" spans="1:16" ht="12.75">
      <c r="A129" t="s">
        <v>50</v>
      </c>
      <c s="34" t="s">
        <v>309</v>
      </c>
      <c s="34" t="s">
        <v>696</v>
      </c>
      <c s="35" t="s">
        <v>5</v>
      </c>
      <c s="6" t="s">
        <v>697</v>
      </c>
      <c s="36" t="s">
        <v>54</v>
      </c>
      <c s="37">
        <v>0.09</v>
      </c>
      <c s="36">
        <v>1</v>
      </c>
      <c s="36">
        <f>ROUND(G129*H129,6)</f>
      </c>
      <c r="L129" s="38">
        <v>0</v>
      </c>
      <c s="32">
        <f>ROUND(ROUND(L129,2)*ROUND(G129,3),2)</f>
      </c>
      <c s="36" t="s">
        <v>307</v>
      </c>
      <c>
        <f>(M129*21)/100</f>
      </c>
      <c t="s">
        <v>28</v>
      </c>
    </row>
    <row r="130" spans="1:5" ht="12.75">
      <c r="A130" s="35" t="s">
        <v>56</v>
      </c>
      <c r="E130" s="39" t="s">
        <v>697</v>
      </c>
    </row>
    <row r="131" spans="1:5" ht="25.5">
      <c r="A131" s="35" t="s">
        <v>57</v>
      </c>
      <c r="E131" s="40" t="s">
        <v>5275</v>
      </c>
    </row>
    <row r="132" spans="1:5" ht="12.75">
      <c r="A132" t="s">
        <v>59</v>
      </c>
      <c r="E132" s="39" t="s">
        <v>5</v>
      </c>
    </row>
    <row r="133" spans="1:16" ht="12.75">
      <c r="A133" t="s">
        <v>50</v>
      </c>
      <c s="34" t="s">
        <v>511</v>
      </c>
      <c s="34" t="s">
        <v>700</v>
      </c>
      <c s="35" t="s">
        <v>5</v>
      </c>
      <c s="6" t="s">
        <v>701</v>
      </c>
      <c s="36" t="s">
        <v>126</v>
      </c>
      <c s="37">
        <v>297.315</v>
      </c>
      <c s="36">
        <v>0.000398</v>
      </c>
      <c s="36">
        <f>ROUND(G133*H133,6)</f>
      </c>
      <c r="L133" s="38">
        <v>0</v>
      </c>
      <c s="32">
        <f>ROUND(ROUND(L133,2)*ROUND(G133,3),2)</f>
      </c>
      <c s="36" t="s">
        <v>307</v>
      </c>
      <c>
        <f>(M133*21)/100</f>
      </c>
      <c t="s">
        <v>28</v>
      </c>
    </row>
    <row r="134" spans="1:5" ht="12.75">
      <c r="A134" s="35" t="s">
        <v>56</v>
      </c>
      <c r="E134" s="39" t="s">
        <v>701</v>
      </c>
    </row>
    <row r="135" spans="1:5" ht="51">
      <c r="A135" s="35" t="s">
        <v>57</v>
      </c>
      <c r="E135" s="40" t="s">
        <v>5276</v>
      </c>
    </row>
    <row r="136" spans="1:5" ht="25.5">
      <c r="A136" t="s">
        <v>59</v>
      </c>
      <c r="E136" s="39" t="s">
        <v>703</v>
      </c>
    </row>
    <row r="137" spans="1:16" ht="25.5">
      <c r="A137" t="s">
        <v>50</v>
      </c>
      <c s="34" t="s">
        <v>516</v>
      </c>
      <c s="34" t="s">
        <v>705</v>
      </c>
      <c s="35" t="s">
        <v>5</v>
      </c>
      <c s="6" t="s">
        <v>706</v>
      </c>
      <c s="36" t="s">
        <v>126</v>
      </c>
      <c s="37">
        <v>346.372</v>
      </c>
      <c s="36">
        <v>0.0054</v>
      </c>
      <c s="36">
        <f>ROUND(G137*H137,6)</f>
      </c>
      <c r="L137" s="38">
        <v>0</v>
      </c>
      <c s="32">
        <f>ROUND(ROUND(L137,2)*ROUND(G137,3),2)</f>
      </c>
      <c s="36" t="s">
        <v>307</v>
      </c>
      <c>
        <f>(M137*21)/100</f>
      </c>
      <c t="s">
        <v>28</v>
      </c>
    </row>
    <row r="138" spans="1:5" ht="25.5">
      <c r="A138" s="35" t="s">
        <v>56</v>
      </c>
      <c r="E138" s="39" t="s">
        <v>706</v>
      </c>
    </row>
    <row r="139" spans="1:5" ht="12.75">
      <c r="A139" s="35" t="s">
        <v>57</v>
      </c>
      <c r="E139" s="40" t="s">
        <v>5</v>
      </c>
    </row>
    <row r="140" spans="1:5" ht="12.75">
      <c r="A140" t="s">
        <v>59</v>
      </c>
      <c r="E140" s="39" t="s">
        <v>5277</v>
      </c>
    </row>
    <row r="141" spans="1:16" ht="38.25">
      <c r="A141" t="s">
        <v>50</v>
      </c>
      <c s="34" t="s">
        <v>520</v>
      </c>
      <c s="34" t="s">
        <v>4901</v>
      </c>
      <c s="35" t="s">
        <v>5</v>
      </c>
      <c s="6" t="s">
        <v>4902</v>
      </c>
      <c s="36" t="s">
        <v>54</v>
      </c>
      <c s="37">
        <v>2.079</v>
      </c>
      <c s="36">
        <v>0</v>
      </c>
      <c s="36">
        <f>ROUND(G141*H141,6)</f>
      </c>
      <c r="L141" s="38">
        <v>0</v>
      </c>
      <c s="32">
        <f>ROUND(ROUND(L141,2)*ROUND(G141,3),2)</f>
      </c>
      <c s="36" t="s">
        <v>307</v>
      </c>
      <c>
        <f>(M141*21)/100</f>
      </c>
      <c t="s">
        <v>28</v>
      </c>
    </row>
    <row r="142" spans="1:5" ht="38.25">
      <c r="A142" s="35" t="s">
        <v>56</v>
      </c>
      <c r="E142" s="39" t="s">
        <v>4903</v>
      </c>
    </row>
    <row r="143" spans="1:5" ht="12.75">
      <c r="A143" s="35" t="s">
        <v>57</v>
      </c>
      <c r="E143" s="40" t="s">
        <v>5</v>
      </c>
    </row>
    <row r="144" spans="1:5" ht="114.75">
      <c r="A144" t="s">
        <v>59</v>
      </c>
      <c r="E144"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5280</v>
      </c>
      <c r="E8" s="30" t="s">
        <v>5279</v>
      </c>
      <c r="J8" s="29">
        <f>0+J9+J46</f>
      </c>
      <c s="29">
        <f>0+K9+K46</f>
      </c>
      <c s="29">
        <f>0+L9+L46</f>
      </c>
      <c s="29">
        <f>0+M9+M46</f>
      </c>
    </row>
    <row r="9" spans="1:13" ht="12.75">
      <c r="A9" t="s">
        <v>47</v>
      </c>
      <c r="C9" s="31" t="s">
        <v>4907</v>
      </c>
      <c r="E9" s="33" t="s">
        <v>725</v>
      </c>
      <c r="J9" s="32">
        <f>0</f>
      </c>
      <c s="32">
        <f>0</f>
      </c>
      <c s="32">
        <f>0+L10+L14+L18+L22+L26+L30+L34+L38+L42</f>
      </c>
      <c s="32">
        <f>0+M10+M14+M18+M22+M26+M30+M34+M38+M42</f>
      </c>
    </row>
    <row r="10" spans="1:16" ht="25.5">
      <c r="A10" t="s">
        <v>50</v>
      </c>
      <c s="34" t="s">
        <v>96</v>
      </c>
      <c s="34" t="s">
        <v>4915</v>
      </c>
      <c s="35" t="s">
        <v>5</v>
      </c>
      <c s="6" t="s">
        <v>4916</v>
      </c>
      <c s="36" t="s">
        <v>126</v>
      </c>
      <c s="37">
        <v>37.32</v>
      </c>
      <c s="36">
        <v>0.14605</v>
      </c>
      <c s="36">
        <f>ROUND(G10*H10,6)</f>
      </c>
      <c r="L10" s="38">
        <v>0</v>
      </c>
      <c s="32">
        <f>ROUND(ROUND(L10,2)*ROUND(G10,3),2)</f>
      </c>
      <c s="36" t="s">
        <v>307</v>
      </c>
      <c>
        <f>(M10*21)/100</f>
      </c>
      <c t="s">
        <v>28</v>
      </c>
    </row>
    <row r="11" spans="1:5" ht="25.5">
      <c r="A11" s="35" t="s">
        <v>56</v>
      </c>
      <c r="E11" s="39" t="s">
        <v>4916</v>
      </c>
    </row>
    <row r="12" spans="1:5" ht="38.25">
      <c r="A12" s="35" t="s">
        <v>57</v>
      </c>
      <c r="E12" s="40" t="s">
        <v>5281</v>
      </c>
    </row>
    <row r="13" spans="1:5" ht="12.75">
      <c r="A13" t="s">
        <v>59</v>
      </c>
      <c r="E13" s="39" t="s">
        <v>743</v>
      </c>
    </row>
    <row r="14" spans="1:16" ht="25.5">
      <c r="A14" t="s">
        <v>50</v>
      </c>
      <c s="34" t="s">
        <v>28</v>
      </c>
      <c s="34" t="s">
        <v>734</v>
      </c>
      <c s="35" t="s">
        <v>5</v>
      </c>
      <c s="6" t="s">
        <v>735</v>
      </c>
      <c s="36" t="s">
        <v>126</v>
      </c>
      <c s="37">
        <v>13.826</v>
      </c>
      <c s="36">
        <v>0.18587</v>
      </c>
      <c s="36">
        <f>ROUND(G14*H14,6)</f>
      </c>
      <c r="L14" s="38">
        <v>0</v>
      </c>
      <c s="32">
        <f>ROUND(ROUND(L14,2)*ROUND(G14,3),2)</f>
      </c>
      <c s="36" t="s">
        <v>307</v>
      </c>
      <c>
        <f>(M14*21)/100</f>
      </c>
      <c t="s">
        <v>28</v>
      </c>
    </row>
    <row r="15" spans="1:5" ht="25.5">
      <c r="A15" s="35" t="s">
        <v>56</v>
      </c>
      <c r="E15" s="39" t="s">
        <v>735</v>
      </c>
    </row>
    <row r="16" spans="1:5" ht="12.75">
      <c r="A16" s="35" t="s">
        <v>57</v>
      </c>
      <c r="E16" s="40" t="s">
        <v>5282</v>
      </c>
    </row>
    <row r="17" spans="1:5" ht="216.75">
      <c r="A17" t="s">
        <v>59</v>
      </c>
      <c r="E17" s="39" t="s">
        <v>4910</v>
      </c>
    </row>
    <row r="18" spans="1:16" ht="25.5">
      <c r="A18" t="s">
        <v>50</v>
      </c>
      <c s="34" t="s">
        <v>26</v>
      </c>
      <c s="34" t="s">
        <v>726</v>
      </c>
      <c s="35" t="s">
        <v>5</v>
      </c>
      <c s="6" t="s">
        <v>727</v>
      </c>
      <c s="36" t="s">
        <v>126</v>
      </c>
      <c s="37">
        <v>80.899</v>
      </c>
      <c s="36">
        <v>0.27198</v>
      </c>
      <c s="36">
        <f>ROUND(G18*H18,6)</f>
      </c>
      <c r="L18" s="38">
        <v>0</v>
      </c>
      <c s="32">
        <f>ROUND(ROUND(L18,2)*ROUND(G18,3),2)</f>
      </c>
      <c s="36" t="s">
        <v>307</v>
      </c>
      <c>
        <f>(M18*21)/100</f>
      </c>
      <c t="s">
        <v>28</v>
      </c>
    </row>
    <row r="19" spans="1:5" ht="25.5">
      <c r="A19" s="35" t="s">
        <v>56</v>
      </c>
      <c r="E19" s="39" t="s">
        <v>727</v>
      </c>
    </row>
    <row r="20" spans="1:5" ht="12.75">
      <c r="A20" s="35" t="s">
        <v>57</v>
      </c>
      <c r="E20" s="40" t="s">
        <v>5283</v>
      </c>
    </row>
    <row r="21" spans="1:5" ht="216.75">
      <c r="A21" t="s">
        <v>59</v>
      </c>
      <c r="E21" s="39" t="s">
        <v>4910</v>
      </c>
    </row>
    <row r="22" spans="1:16" ht="25.5">
      <c r="A22" t="s">
        <v>50</v>
      </c>
      <c s="34" t="s">
        <v>66</v>
      </c>
      <c s="34" t="s">
        <v>5284</v>
      </c>
      <c s="35" t="s">
        <v>5</v>
      </c>
      <c s="6" t="s">
        <v>5285</v>
      </c>
      <c s="36" t="s">
        <v>126</v>
      </c>
      <c s="37">
        <v>94.59</v>
      </c>
      <c s="36">
        <v>0.33555</v>
      </c>
      <c s="36">
        <f>ROUND(G22*H22,6)</f>
      </c>
      <c r="L22" s="38">
        <v>0</v>
      </c>
      <c s="32">
        <f>ROUND(ROUND(L22,2)*ROUND(G22,3),2)</f>
      </c>
      <c s="36" t="s">
        <v>307</v>
      </c>
      <c>
        <f>(M22*21)/100</f>
      </c>
      <c t="s">
        <v>28</v>
      </c>
    </row>
    <row r="23" spans="1:5" ht="25.5">
      <c r="A23" s="35" t="s">
        <v>56</v>
      </c>
      <c r="E23" s="39" t="s">
        <v>5285</v>
      </c>
    </row>
    <row r="24" spans="1:5" ht="51">
      <c r="A24" s="35" t="s">
        <v>57</v>
      </c>
      <c r="E24" s="40" t="s">
        <v>5286</v>
      </c>
    </row>
    <row r="25" spans="1:5" ht="216.75">
      <c r="A25" t="s">
        <v>59</v>
      </c>
      <c r="E25" s="39" t="s">
        <v>4910</v>
      </c>
    </row>
    <row r="26" spans="1:16" ht="12.75">
      <c r="A26" t="s">
        <v>50</v>
      </c>
      <c s="34" t="s">
        <v>72</v>
      </c>
      <c s="34" t="s">
        <v>750</v>
      </c>
      <c s="35" t="s">
        <v>5</v>
      </c>
      <c s="6" t="s">
        <v>751</v>
      </c>
      <c s="36" t="s">
        <v>147</v>
      </c>
      <c s="37">
        <v>40.2</v>
      </c>
      <c s="36">
        <v>0.000196</v>
      </c>
      <c s="36">
        <f>ROUND(G26*H26,6)</f>
      </c>
      <c r="L26" s="38">
        <v>0</v>
      </c>
      <c s="32">
        <f>ROUND(ROUND(L26,2)*ROUND(G26,3),2)</f>
      </c>
      <c s="36" t="s">
        <v>307</v>
      </c>
      <c>
        <f>(M26*21)/100</f>
      </c>
      <c t="s">
        <v>28</v>
      </c>
    </row>
    <row r="27" spans="1:5" ht="12.75">
      <c r="A27" s="35" t="s">
        <v>56</v>
      </c>
      <c r="E27" s="39" t="s">
        <v>751</v>
      </c>
    </row>
    <row r="28" spans="1:5" ht="12.75">
      <c r="A28" s="35" t="s">
        <v>57</v>
      </c>
      <c r="E28" s="40" t="s">
        <v>5287</v>
      </c>
    </row>
    <row r="29" spans="1:5" ht="63.75">
      <c r="A29" t="s">
        <v>59</v>
      </c>
      <c r="E29" s="39" t="s">
        <v>753</v>
      </c>
    </row>
    <row r="30" spans="1:16" ht="25.5">
      <c r="A30" t="s">
        <v>50</v>
      </c>
      <c s="34" t="s">
        <v>27</v>
      </c>
      <c s="34" t="s">
        <v>5288</v>
      </c>
      <c s="35" t="s">
        <v>5</v>
      </c>
      <c s="6" t="s">
        <v>5289</v>
      </c>
      <c s="36" t="s">
        <v>162</v>
      </c>
      <c s="37">
        <v>1</v>
      </c>
      <c s="36">
        <v>0.026931</v>
      </c>
      <c s="36">
        <f>ROUND(G30*H30,6)</f>
      </c>
      <c r="L30" s="38">
        <v>0</v>
      </c>
      <c s="32">
        <f>ROUND(ROUND(L30,2)*ROUND(G30,3),2)</f>
      </c>
      <c s="36" t="s">
        <v>307</v>
      </c>
      <c>
        <f>(M30*21)/100</f>
      </c>
      <c t="s">
        <v>28</v>
      </c>
    </row>
    <row r="31" spans="1:5" ht="25.5">
      <c r="A31" s="35" t="s">
        <v>56</v>
      </c>
      <c r="E31" s="39" t="s">
        <v>5289</v>
      </c>
    </row>
    <row r="32" spans="1:5" ht="12.75">
      <c r="A32" s="35" t="s">
        <v>57</v>
      </c>
      <c r="E32" s="40" t="s">
        <v>5290</v>
      </c>
    </row>
    <row r="33" spans="1:5" ht="409.5">
      <c r="A33" t="s">
        <v>59</v>
      </c>
      <c r="E33" s="39" t="s">
        <v>5291</v>
      </c>
    </row>
    <row r="34" spans="1:16" ht="25.5">
      <c r="A34" t="s">
        <v>50</v>
      </c>
      <c s="34" t="s">
        <v>81</v>
      </c>
      <c s="34" t="s">
        <v>5292</v>
      </c>
      <c s="35" t="s">
        <v>5</v>
      </c>
      <c s="6" t="s">
        <v>5293</v>
      </c>
      <c s="36" t="s">
        <v>162</v>
      </c>
      <c s="37">
        <v>1</v>
      </c>
      <c s="36">
        <v>0.042003</v>
      </c>
      <c s="36">
        <f>ROUND(G34*H34,6)</f>
      </c>
      <c r="L34" s="38">
        <v>0</v>
      </c>
      <c s="32">
        <f>ROUND(ROUND(L34,2)*ROUND(G34,3),2)</f>
      </c>
      <c s="36" t="s">
        <v>307</v>
      </c>
      <c>
        <f>(M34*21)/100</f>
      </c>
      <c t="s">
        <v>28</v>
      </c>
    </row>
    <row r="35" spans="1:5" ht="25.5">
      <c r="A35" s="35" t="s">
        <v>56</v>
      </c>
      <c r="E35" s="39" t="s">
        <v>5293</v>
      </c>
    </row>
    <row r="36" spans="1:5" ht="12.75">
      <c r="A36" s="35" t="s">
        <v>57</v>
      </c>
      <c r="E36" s="40" t="s">
        <v>5294</v>
      </c>
    </row>
    <row r="37" spans="1:5" ht="409.5">
      <c r="A37" t="s">
        <v>59</v>
      </c>
      <c r="E37" s="39" t="s">
        <v>5291</v>
      </c>
    </row>
    <row r="38" spans="1:16" ht="25.5">
      <c r="A38" t="s">
        <v>50</v>
      </c>
      <c s="34" t="s">
        <v>86</v>
      </c>
      <c s="34" t="s">
        <v>764</v>
      </c>
      <c s="35" t="s">
        <v>5</v>
      </c>
      <c s="6" t="s">
        <v>765</v>
      </c>
      <c s="36" t="s">
        <v>162</v>
      </c>
      <c s="37">
        <v>8</v>
      </c>
      <c s="36">
        <v>0.072848</v>
      </c>
      <c s="36">
        <f>ROUND(G38*H38,6)</f>
      </c>
      <c r="L38" s="38">
        <v>0</v>
      </c>
      <c s="32">
        <f>ROUND(ROUND(L38,2)*ROUND(G38,3),2)</f>
      </c>
      <c s="36" t="s">
        <v>307</v>
      </c>
      <c>
        <f>(M38*21)/100</f>
      </c>
      <c t="s">
        <v>28</v>
      </c>
    </row>
    <row r="39" spans="1:5" ht="25.5">
      <c r="A39" s="35" t="s">
        <v>56</v>
      </c>
      <c r="E39" s="39" t="s">
        <v>765</v>
      </c>
    </row>
    <row r="40" spans="1:5" ht="12.75">
      <c r="A40" s="35" t="s">
        <v>57</v>
      </c>
      <c r="E40" s="40" t="s">
        <v>5295</v>
      </c>
    </row>
    <row r="41" spans="1:5" ht="409.5">
      <c r="A41" t="s">
        <v>59</v>
      </c>
      <c r="E41" s="39" t="s">
        <v>5291</v>
      </c>
    </row>
    <row r="42" spans="1:16" ht="38.25">
      <c r="A42" t="s">
        <v>50</v>
      </c>
      <c s="34" t="s">
        <v>149</v>
      </c>
      <c s="34" t="s">
        <v>770</v>
      </c>
      <c s="35" t="s">
        <v>5</v>
      </c>
      <c s="6" t="s">
        <v>771</v>
      </c>
      <c s="36" t="s">
        <v>54</v>
      </c>
      <c s="37">
        <v>62.423</v>
      </c>
      <c s="36">
        <v>0</v>
      </c>
      <c s="36">
        <f>ROUND(G42*H42,6)</f>
      </c>
      <c r="L42" s="38">
        <v>0</v>
      </c>
      <c s="32">
        <f>ROUND(ROUND(L42,2)*ROUND(G42,3),2)</f>
      </c>
      <c s="36" t="s">
        <v>307</v>
      </c>
      <c>
        <f>(M42*21)/100</f>
      </c>
      <c t="s">
        <v>28</v>
      </c>
    </row>
    <row r="43" spans="1:5" ht="38.25">
      <c r="A43" s="35" t="s">
        <v>56</v>
      </c>
      <c r="E43" s="39" t="s">
        <v>772</v>
      </c>
    </row>
    <row r="44" spans="1:5" ht="12.75">
      <c r="A44" s="35" t="s">
        <v>57</v>
      </c>
      <c r="E44" s="40" t="s">
        <v>5</v>
      </c>
    </row>
    <row r="45" spans="1:5" ht="76.5">
      <c r="A45" t="s">
        <v>59</v>
      </c>
      <c r="E45" s="39" t="s">
        <v>773</v>
      </c>
    </row>
    <row r="46" spans="1:13" ht="12.75">
      <c r="A46" t="s">
        <v>47</v>
      </c>
      <c r="C46" s="31" t="s">
        <v>4919</v>
      </c>
      <c r="E46" s="33" t="s">
        <v>775</v>
      </c>
      <c r="J46" s="32">
        <f>0</f>
      </c>
      <c s="32">
        <f>0</f>
      </c>
      <c s="32">
        <f>0+L47+L51+L55+L59+L63+L67+L71+L75+L79+L83+L87+L91+L95+L99+L103+L107+L111+L115</f>
      </c>
      <c s="32">
        <f>0+M47+M51+M55+M59+M63+M67+M71+M75+M79+M83+M87+M91+M95+M99+M103+M107+M111+M115</f>
      </c>
    </row>
    <row r="47" spans="1:16" ht="25.5">
      <c r="A47" t="s">
        <v>50</v>
      </c>
      <c s="34" t="s">
        <v>159</v>
      </c>
      <c s="34" t="s">
        <v>5296</v>
      </c>
      <c s="35" t="s">
        <v>5</v>
      </c>
      <c s="6" t="s">
        <v>5297</v>
      </c>
      <c s="36" t="s">
        <v>162</v>
      </c>
      <c s="37">
        <v>8</v>
      </c>
      <c s="36">
        <v>0.446737</v>
      </c>
      <c s="36">
        <f>ROUND(G47*H47,6)</f>
      </c>
      <c r="L47" s="38">
        <v>0</v>
      </c>
      <c s="32">
        <f>ROUND(ROUND(L47,2)*ROUND(G47,3),2)</f>
      </c>
      <c s="36" t="s">
        <v>307</v>
      </c>
      <c>
        <f>(M47*21)/100</f>
      </c>
      <c t="s">
        <v>28</v>
      </c>
    </row>
    <row r="48" spans="1:5" ht="25.5">
      <c r="A48" s="35" t="s">
        <v>56</v>
      </c>
      <c r="E48" s="39" t="s">
        <v>5297</v>
      </c>
    </row>
    <row r="49" spans="1:5" ht="12.75">
      <c r="A49" s="35" t="s">
        <v>57</v>
      </c>
      <c r="E49" s="40" t="s">
        <v>5</v>
      </c>
    </row>
    <row r="50" spans="1:5" ht="12.75">
      <c r="A50" t="s">
        <v>59</v>
      </c>
      <c r="E50" s="39" t="s">
        <v>5</v>
      </c>
    </row>
    <row r="51" spans="1:16" ht="12.75">
      <c r="A51" t="s">
        <v>50</v>
      </c>
      <c s="34" t="s">
        <v>164</v>
      </c>
      <c s="34" t="s">
        <v>5298</v>
      </c>
      <c s="35" t="s">
        <v>5</v>
      </c>
      <c s="6" t="s">
        <v>5299</v>
      </c>
      <c s="36" t="s">
        <v>162</v>
      </c>
      <c s="37">
        <v>6</v>
      </c>
      <c s="36">
        <v>2.69</v>
      </c>
      <c s="36">
        <f>ROUND(G51*H51,6)</f>
      </c>
      <c r="L51" s="38">
        <v>0</v>
      </c>
      <c s="32">
        <f>ROUND(ROUND(L51,2)*ROUND(G51,3),2)</f>
      </c>
      <c s="36" t="s">
        <v>55</v>
      </c>
      <c>
        <f>(M51*21)/100</f>
      </c>
      <c t="s">
        <v>28</v>
      </c>
    </row>
    <row r="52" spans="1:5" ht="12.75">
      <c r="A52" s="35" t="s">
        <v>56</v>
      </c>
      <c r="E52" s="39" t="s">
        <v>5299</v>
      </c>
    </row>
    <row r="53" spans="1:5" ht="12.75">
      <c r="A53" s="35" t="s">
        <v>57</v>
      </c>
      <c r="E53" s="40" t="s">
        <v>5300</v>
      </c>
    </row>
    <row r="54" spans="1:5" ht="12.75">
      <c r="A54" t="s">
        <v>59</v>
      </c>
      <c r="E54" s="39" t="s">
        <v>5</v>
      </c>
    </row>
    <row r="55" spans="1:16" ht="12.75">
      <c r="A55" t="s">
        <v>50</v>
      </c>
      <c s="34" t="s">
        <v>167</v>
      </c>
      <c s="34" t="s">
        <v>5301</v>
      </c>
      <c s="35" t="s">
        <v>5</v>
      </c>
      <c s="6" t="s">
        <v>5302</v>
      </c>
      <c s="36" t="s">
        <v>162</v>
      </c>
      <c s="37">
        <v>2</v>
      </c>
      <c s="36">
        <v>1.96</v>
      </c>
      <c s="36">
        <f>ROUND(G55*H55,6)</f>
      </c>
      <c r="L55" s="38">
        <v>0</v>
      </c>
      <c s="32">
        <f>ROUND(ROUND(L55,2)*ROUND(G55,3),2)</f>
      </c>
      <c s="36" t="s">
        <v>55</v>
      </c>
      <c>
        <f>(M55*21)/100</f>
      </c>
      <c t="s">
        <v>28</v>
      </c>
    </row>
    <row r="56" spans="1:5" ht="12.75">
      <c r="A56" s="35" t="s">
        <v>56</v>
      </c>
      <c r="E56" s="39" t="s">
        <v>5302</v>
      </c>
    </row>
    <row r="57" spans="1:5" ht="12.75">
      <c r="A57" s="35" t="s">
        <v>57</v>
      </c>
      <c r="E57" s="40" t="s">
        <v>5303</v>
      </c>
    </row>
    <row r="58" spans="1:5" ht="12.75">
      <c r="A58" t="s">
        <v>59</v>
      </c>
      <c r="E58" s="39" t="s">
        <v>5</v>
      </c>
    </row>
    <row r="59" spans="1:16" ht="25.5">
      <c r="A59" t="s">
        <v>50</v>
      </c>
      <c s="34" t="s">
        <v>112</v>
      </c>
      <c s="34" t="s">
        <v>5304</v>
      </c>
      <c s="35" t="s">
        <v>5</v>
      </c>
      <c s="6" t="s">
        <v>5305</v>
      </c>
      <c s="36" t="s">
        <v>162</v>
      </c>
      <c s="37">
        <v>12</v>
      </c>
      <c s="36">
        <v>0.03441</v>
      </c>
      <c s="36">
        <f>ROUND(G59*H59,6)</f>
      </c>
      <c r="L59" s="38">
        <v>0</v>
      </c>
      <c s="32">
        <f>ROUND(ROUND(L59,2)*ROUND(G59,3),2)</f>
      </c>
      <c s="36" t="s">
        <v>55</v>
      </c>
      <c>
        <f>(M59*21)/100</f>
      </c>
      <c t="s">
        <v>28</v>
      </c>
    </row>
    <row r="60" spans="1:5" ht="25.5">
      <c r="A60" s="35" t="s">
        <v>56</v>
      </c>
      <c r="E60" s="39" t="s">
        <v>5305</v>
      </c>
    </row>
    <row r="61" spans="1:5" ht="51">
      <c r="A61" s="35" t="s">
        <v>57</v>
      </c>
      <c r="E61" s="40" t="s">
        <v>5306</v>
      </c>
    </row>
    <row r="62" spans="1:5" ht="12.75">
      <c r="A62" t="s">
        <v>59</v>
      </c>
      <c r="E62" s="39" t="s">
        <v>5</v>
      </c>
    </row>
    <row r="63" spans="1:16" ht="12.75">
      <c r="A63" t="s">
        <v>50</v>
      </c>
      <c s="34" t="s">
        <v>175</v>
      </c>
      <c s="34" t="s">
        <v>5307</v>
      </c>
      <c s="35" t="s">
        <v>5</v>
      </c>
      <c s="6" t="s">
        <v>5308</v>
      </c>
      <c s="36" t="s">
        <v>162</v>
      </c>
      <c s="37">
        <v>6</v>
      </c>
      <c s="36">
        <v>5.31</v>
      </c>
      <c s="36">
        <f>ROUND(G63*H63,6)</f>
      </c>
      <c r="L63" s="38">
        <v>0</v>
      </c>
      <c s="32">
        <f>ROUND(ROUND(L63,2)*ROUND(G63,3),2)</f>
      </c>
      <c s="36" t="s">
        <v>55</v>
      </c>
      <c>
        <f>(M63*21)/100</f>
      </c>
      <c t="s">
        <v>28</v>
      </c>
    </row>
    <row r="64" spans="1:5" ht="12.75">
      <c r="A64" s="35" t="s">
        <v>56</v>
      </c>
      <c r="E64" s="39" t="s">
        <v>5308</v>
      </c>
    </row>
    <row r="65" spans="1:5" ht="12.75">
      <c r="A65" s="35" t="s">
        <v>57</v>
      </c>
      <c r="E65" s="40" t="s">
        <v>5309</v>
      </c>
    </row>
    <row r="66" spans="1:5" ht="12.75">
      <c r="A66" t="s">
        <v>59</v>
      </c>
      <c r="E66" s="39" t="s">
        <v>5</v>
      </c>
    </row>
    <row r="67" spans="1:16" ht="12.75">
      <c r="A67" t="s">
        <v>50</v>
      </c>
      <c s="34" t="s">
        <v>122</v>
      </c>
      <c s="34" t="s">
        <v>5310</v>
      </c>
      <c s="35" t="s">
        <v>5</v>
      </c>
      <c s="6" t="s">
        <v>5311</v>
      </c>
      <c s="36" t="s">
        <v>162</v>
      </c>
      <c s="37">
        <v>2</v>
      </c>
      <c s="36">
        <v>5.46</v>
      </c>
      <c s="36">
        <f>ROUND(G67*H67,6)</f>
      </c>
      <c r="L67" s="38">
        <v>0</v>
      </c>
      <c s="32">
        <f>ROUND(ROUND(L67,2)*ROUND(G67,3),2)</f>
      </c>
      <c s="36" t="s">
        <v>55</v>
      </c>
      <c>
        <f>(M67*21)/100</f>
      </c>
      <c t="s">
        <v>28</v>
      </c>
    </row>
    <row r="68" spans="1:5" ht="12.75">
      <c r="A68" s="35" t="s">
        <v>56</v>
      </c>
      <c r="E68" s="39" t="s">
        <v>5311</v>
      </c>
    </row>
    <row r="69" spans="1:5" ht="12.75">
      <c r="A69" s="35" t="s">
        <v>57</v>
      </c>
      <c r="E69" s="40" t="s">
        <v>5312</v>
      </c>
    </row>
    <row r="70" spans="1:5" ht="12.75">
      <c r="A70" t="s">
        <v>59</v>
      </c>
      <c r="E70" s="39" t="s">
        <v>5</v>
      </c>
    </row>
    <row r="71" spans="1:16" ht="12.75">
      <c r="A71" t="s">
        <v>50</v>
      </c>
      <c s="34" t="s">
        <v>187</v>
      </c>
      <c s="34" t="s">
        <v>5313</v>
      </c>
      <c s="35" t="s">
        <v>5</v>
      </c>
      <c s="6" t="s">
        <v>5314</v>
      </c>
      <c s="36" t="s">
        <v>162</v>
      </c>
      <c s="37">
        <v>3</v>
      </c>
      <c s="36">
        <v>9.4</v>
      </c>
      <c s="36">
        <f>ROUND(G71*H71,6)</f>
      </c>
      <c r="L71" s="38">
        <v>0</v>
      </c>
      <c s="32">
        <f>ROUND(ROUND(L71,2)*ROUND(G71,3),2)</f>
      </c>
      <c s="36" t="s">
        <v>55</v>
      </c>
      <c>
        <f>(M71*21)/100</f>
      </c>
      <c t="s">
        <v>28</v>
      </c>
    </row>
    <row r="72" spans="1:5" ht="12.75">
      <c r="A72" s="35" t="s">
        <v>56</v>
      </c>
      <c r="E72" s="39" t="s">
        <v>5314</v>
      </c>
    </row>
    <row r="73" spans="1:5" ht="12.75">
      <c r="A73" s="35" t="s">
        <v>57</v>
      </c>
      <c r="E73" s="40" t="s">
        <v>5315</v>
      </c>
    </row>
    <row r="74" spans="1:5" ht="12.75">
      <c r="A74" t="s">
        <v>59</v>
      </c>
      <c r="E74" s="39" t="s">
        <v>5</v>
      </c>
    </row>
    <row r="75" spans="1:16" ht="12.75">
      <c r="A75" t="s">
        <v>50</v>
      </c>
      <c s="34" t="s">
        <v>130</v>
      </c>
      <c s="34" t="s">
        <v>5316</v>
      </c>
      <c s="35" t="s">
        <v>5</v>
      </c>
      <c s="6" t="s">
        <v>5317</v>
      </c>
      <c s="36" t="s">
        <v>162</v>
      </c>
      <c s="37">
        <v>1</v>
      </c>
      <c s="36">
        <v>10.8</v>
      </c>
      <c s="36">
        <f>ROUND(G75*H75,6)</f>
      </c>
      <c r="L75" s="38">
        <v>0</v>
      </c>
      <c s="32">
        <f>ROUND(ROUND(L75,2)*ROUND(G75,3),2)</f>
      </c>
      <c s="36" t="s">
        <v>55</v>
      </c>
      <c>
        <f>(M75*21)/100</f>
      </c>
      <c t="s">
        <v>28</v>
      </c>
    </row>
    <row r="76" spans="1:5" ht="12.75">
      <c r="A76" s="35" t="s">
        <v>56</v>
      </c>
      <c r="E76" s="39" t="s">
        <v>5317</v>
      </c>
    </row>
    <row r="77" spans="1:5" ht="12.75">
      <c r="A77" s="35" t="s">
        <v>57</v>
      </c>
      <c r="E77" s="40" t="s">
        <v>5318</v>
      </c>
    </row>
    <row r="78" spans="1:5" ht="12.75">
      <c r="A78" t="s">
        <v>59</v>
      </c>
      <c r="E78" s="39" t="s">
        <v>5</v>
      </c>
    </row>
    <row r="79" spans="1:16" ht="25.5">
      <c r="A79" t="s">
        <v>50</v>
      </c>
      <c s="34" t="s">
        <v>153</v>
      </c>
      <c s="34" t="s">
        <v>5319</v>
      </c>
      <c s="35" t="s">
        <v>5</v>
      </c>
      <c s="6" t="s">
        <v>829</v>
      </c>
      <c s="36" t="s">
        <v>162</v>
      </c>
      <c s="37">
        <v>35</v>
      </c>
      <c s="36">
        <v>0.255753</v>
      </c>
      <c s="36">
        <f>ROUND(G79*H79,6)</f>
      </c>
      <c r="L79" s="38">
        <v>0</v>
      </c>
      <c s="32">
        <f>ROUND(ROUND(L79,2)*ROUND(G79,3),2)</f>
      </c>
      <c s="36" t="s">
        <v>307</v>
      </c>
      <c>
        <f>(M79*21)/100</f>
      </c>
      <c t="s">
        <v>28</v>
      </c>
    </row>
    <row r="80" spans="1:5" ht="25.5">
      <c r="A80" s="35" t="s">
        <v>56</v>
      </c>
      <c r="E80" s="39" t="s">
        <v>829</v>
      </c>
    </row>
    <row r="81" spans="1:5" ht="12.75">
      <c r="A81" s="35" t="s">
        <v>57</v>
      </c>
      <c r="E81" s="40" t="s">
        <v>5</v>
      </c>
    </row>
    <row r="82" spans="1:5" ht="12.75">
      <c r="A82" t="s">
        <v>59</v>
      </c>
      <c r="E82" s="39" t="s">
        <v>5</v>
      </c>
    </row>
    <row r="83" spans="1:16" ht="12.75">
      <c r="A83" t="s">
        <v>50</v>
      </c>
      <c s="34" t="s">
        <v>231</v>
      </c>
      <c s="34" t="s">
        <v>5320</v>
      </c>
      <c s="35" t="s">
        <v>5</v>
      </c>
      <c s="6" t="s">
        <v>5321</v>
      </c>
      <c s="36" t="s">
        <v>147</v>
      </c>
      <c s="37">
        <v>180.69</v>
      </c>
      <c s="36">
        <v>0.413</v>
      </c>
      <c s="36">
        <f>ROUND(G83*H83,6)</f>
      </c>
      <c r="L83" s="38">
        <v>0</v>
      </c>
      <c s="32">
        <f>ROUND(ROUND(L83,2)*ROUND(G83,3),2)</f>
      </c>
      <c s="36" t="s">
        <v>307</v>
      </c>
      <c>
        <f>(M83*21)/100</f>
      </c>
      <c t="s">
        <v>28</v>
      </c>
    </row>
    <row r="84" spans="1:5" ht="12.75">
      <c r="A84" s="35" t="s">
        <v>56</v>
      </c>
      <c r="E84" s="39" t="s">
        <v>5321</v>
      </c>
    </row>
    <row r="85" spans="1:5" ht="63.75">
      <c r="A85" s="35" t="s">
        <v>57</v>
      </c>
      <c r="E85" s="40" t="s">
        <v>5322</v>
      </c>
    </row>
    <row r="86" spans="1:5" ht="12.75">
      <c r="A86" t="s">
        <v>59</v>
      </c>
      <c r="E86" s="39" t="s">
        <v>5</v>
      </c>
    </row>
    <row r="87" spans="1:16" ht="12.75">
      <c r="A87" t="s">
        <v>50</v>
      </c>
      <c s="34" t="s">
        <v>294</v>
      </c>
      <c s="34" t="s">
        <v>5323</v>
      </c>
      <c s="35" t="s">
        <v>5</v>
      </c>
      <c s="6" t="s">
        <v>5324</v>
      </c>
      <c s="36" t="s">
        <v>147</v>
      </c>
      <c s="37">
        <v>30.115</v>
      </c>
      <c s="36">
        <v>0.413</v>
      </c>
      <c s="36">
        <f>ROUND(G87*H87,6)</f>
      </c>
      <c r="L87" s="38">
        <v>0</v>
      </c>
      <c s="32">
        <f>ROUND(ROUND(L87,2)*ROUND(G87,3),2)</f>
      </c>
      <c s="36" t="s">
        <v>55</v>
      </c>
      <c>
        <f>(M87*21)/100</f>
      </c>
      <c t="s">
        <v>28</v>
      </c>
    </row>
    <row r="88" spans="1:5" ht="12.75">
      <c r="A88" s="35" t="s">
        <v>56</v>
      </c>
      <c r="E88" s="39" t="s">
        <v>5324</v>
      </c>
    </row>
    <row r="89" spans="1:5" ht="63.75">
      <c r="A89" s="35" t="s">
        <v>57</v>
      </c>
      <c r="E89" s="40" t="s">
        <v>5325</v>
      </c>
    </row>
    <row r="90" spans="1:5" ht="12.75">
      <c r="A90" t="s">
        <v>59</v>
      </c>
      <c r="E90" s="39" t="s">
        <v>5</v>
      </c>
    </row>
    <row r="91" spans="1:16" ht="12.75">
      <c r="A91" t="s">
        <v>50</v>
      </c>
      <c s="34" t="s">
        <v>299</v>
      </c>
      <c s="34" t="s">
        <v>5326</v>
      </c>
      <c s="35" t="s">
        <v>5</v>
      </c>
      <c s="6" t="s">
        <v>5327</v>
      </c>
      <c s="36" t="s">
        <v>116</v>
      </c>
      <c s="37">
        <v>4</v>
      </c>
      <c s="36">
        <v>2.64468</v>
      </c>
      <c s="36">
        <f>ROUND(G91*H91,6)</f>
      </c>
      <c r="L91" s="38">
        <v>0</v>
      </c>
      <c s="32">
        <f>ROUND(ROUND(L91,2)*ROUND(G91,3),2)</f>
      </c>
      <c s="36" t="s">
        <v>307</v>
      </c>
      <c>
        <f>(M91*21)/100</f>
      </c>
      <c t="s">
        <v>28</v>
      </c>
    </row>
    <row r="92" spans="1:5" ht="12.75">
      <c r="A92" s="35" t="s">
        <v>56</v>
      </c>
      <c r="E92" s="39" t="s">
        <v>5327</v>
      </c>
    </row>
    <row r="93" spans="1:5" ht="51">
      <c r="A93" s="35" t="s">
        <v>57</v>
      </c>
      <c r="E93" s="40" t="s">
        <v>5328</v>
      </c>
    </row>
    <row r="94" spans="1:5" ht="38.25">
      <c r="A94" t="s">
        <v>59</v>
      </c>
      <c r="E94" s="39" t="s">
        <v>5329</v>
      </c>
    </row>
    <row r="95" spans="1:16" ht="25.5">
      <c r="A95" t="s">
        <v>50</v>
      </c>
      <c s="34" t="s">
        <v>315</v>
      </c>
      <c s="34" t="s">
        <v>5330</v>
      </c>
      <c s="35" t="s">
        <v>5</v>
      </c>
      <c s="6" t="s">
        <v>5331</v>
      </c>
      <c s="36" t="s">
        <v>54</v>
      </c>
      <c s="37">
        <v>0.24</v>
      </c>
      <c s="36">
        <v>1.038404</v>
      </c>
      <c s="36">
        <f>ROUND(G95*H95,6)</f>
      </c>
      <c r="L95" s="38">
        <v>0</v>
      </c>
      <c s="32">
        <f>ROUND(ROUND(L95,2)*ROUND(G95,3),2)</f>
      </c>
      <c s="36" t="s">
        <v>307</v>
      </c>
      <c>
        <f>(M95*21)/100</f>
      </c>
      <c t="s">
        <v>28</v>
      </c>
    </row>
    <row r="96" spans="1:5" ht="25.5">
      <c r="A96" s="35" t="s">
        <v>56</v>
      </c>
      <c r="E96" s="39" t="s">
        <v>5331</v>
      </c>
    </row>
    <row r="97" spans="1:5" ht="38.25">
      <c r="A97" s="35" t="s">
        <v>57</v>
      </c>
      <c r="E97" s="40" t="s">
        <v>5332</v>
      </c>
    </row>
    <row r="98" spans="1:5" ht="12.75">
      <c r="A98" t="s">
        <v>59</v>
      </c>
      <c r="E98" s="39" t="s">
        <v>5</v>
      </c>
    </row>
    <row r="99" spans="1:16" ht="12.75">
      <c r="A99" t="s">
        <v>50</v>
      </c>
      <c s="34" t="s">
        <v>395</v>
      </c>
      <c s="34" t="s">
        <v>5333</v>
      </c>
      <c s="35" t="s">
        <v>5</v>
      </c>
      <c s="6" t="s">
        <v>5334</v>
      </c>
      <c s="36" t="s">
        <v>116</v>
      </c>
      <c s="37">
        <v>7</v>
      </c>
      <c s="36">
        <v>2.501975</v>
      </c>
      <c s="36">
        <f>ROUND(G99*H99,6)</f>
      </c>
      <c r="L99" s="38">
        <v>0</v>
      </c>
      <c s="32">
        <f>ROUND(ROUND(L99,2)*ROUND(G99,3),2)</f>
      </c>
      <c s="36" t="s">
        <v>307</v>
      </c>
      <c>
        <f>(M99*21)/100</f>
      </c>
      <c t="s">
        <v>28</v>
      </c>
    </row>
    <row r="100" spans="1:5" ht="12.75">
      <c r="A100" s="35" t="s">
        <v>56</v>
      </c>
      <c r="E100" s="39" t="s">
        <v>5334</v>
      </c>
    </row>
    <row r="101" spans="1:5" ht="102">
      <c r="A101" s="35" t="s">
        <v>57</v>
      </c>
      <c r="E101" s="40" t="s">
        <v>5335</v>
      </c>
    </row>
    <row r="102" spans="1:5" ht="12.75">
      <c r="A102" t="s">
        <v>59</v>
      </c>
      <c r="E102" s="39" t="s">
        <v>5</v>
      </c>
    </row>
    <row r="103" spans="1:16" ht="12.75">
      <c r="A103" t="s">
        <v>50</v>
      </c>
      <c s="34" t="s">
        <v>318</v>
      </c>
      <c s="34" t="s">
        <v>5336</v>
      </c>
      <c s="35" t="s">
        <v>5</v>
      </c>
      <c s="6" t="s">
        <v>5337</v>
      </c>
      <c s="36" t="s">
        <v>54</v>
      </c>
      <c s="37">
        <v>0.88</v>
      </c>
      <c s="36">
        <v>1.052906</v>
      </c>
      <c s="36">
        <f>ROUND(G103*H103,6)</f>
      </c>
      <c r="L103" s="38">
        <v>0</v>
      </c>
      <c s="32">
        <f>ROUND(ROUND(L103,2)*ROUND(G103,3),2)</f>
      </c>
      <c s="36" t="s">
        <v>307</v>
      </c>
      <c>
        <f>(M103*21)/100</f>
      </c>
      <c t="s">
        <v>28</v>
      </c>
    </row>
    <row r="104" spans="1:5" ht="12.75">
      <c r="A104" s="35" t="s">
        <v>56</v>
      </c>
      <c r="E104" s="39" t="s">
        <v>5337</v>
      </c>
    </row>
    <row r="105" spans="1:5" ht="51">
      <c r="A105" s="35" t="s">
        <v>57</v>
      </c>
      <c r="E105" s="40" t="s">
        <v>5338</v>
      </c>
    </row>
    <row r="106" spans="1:5" ht="12.75">
      <c r="A106" t="s">
        <v>59</v>
      </c>
      <c r="E106" s="39" t="s">
        <v>5</v>
      </c>
    </row>
    <row r="107" spans="1:16" ht="12.75">
      <c r="A107" t="s">
        <v>50</v>
      </c>
      <c s="34" t="s">
        <v>322</v>
      </c>
      <c s="34" t="s">
        <v>5339</v>
      </c>
      <c s="35" t="s">
        <v>5</v>
      </c>
      <c s="6" t="s">
        <v>5340</v>
      </c>
      <c s="36" t="s">
        <v>126</v>
      </c>
      <c s="37">
        <v>83.97</v>
      </c>
      <c s="36">
        <v>0.005765</v>
      </c>
      <c s="36">
        <f>ROUND(G107*H107,6)</f>
      </c>
      <c r="L107" s="38">
        <v>0</v>
      </c>
      <c s="32">
        <f>ROUND(ROUND(L107,2)*ROUND(G107,3),2)</f>
      </c>
      <c s="36" t="s">
        <v>307</v>
      </c>
      <c>
        <f>(M107*21)/100</f>
      </c>
      <c t="s">
        <v>28</v>
      </c>
    </row>
    <row r="108" spans="1:5" ht="12.75">
      <c r="A108" s="35" t="s">
        <v>56</v>
      </c>
      <c r="E108" s="39" t="s">
        <v>5340</v>
      </c>
    </row>
    <row r="109" spans="1:5" ht="76.5">
      <c r="A109" s="35" t="s">
        <v>57</v>
      </c>
      <c r="E109" s="40" t="s">
        <v>5341</v>
      </c>
    </row>
    <row r="110" spans="1:5" ht="12.75">
      <c r="A110" t="s">
        <v>59</v>
      </c>
      <c r="E110" s="39" t="s">
        <v>5</v>
      </c>
    </row>
    <row r="111" spans="1:16" ht="12.75">
      <c r="A111" t="s">
        <v>50</v>
      </c>
      <c s="34" t="s">
        <v>326</v>
      </c>
      <c s="34" t="s">
        <v>5342</v>
      </c>
      <c s="35" t="s">
        <v>5</v>
      </c>
      <c s="6" t="s">
        <v>5343</v>
      </c>
      <c s="36" t="s">
        <v>126</v>
      </c>
      <c s="37">
        <v>83.97</v>
      </c>
      <c s="36">
        <v>0</v>
      </c>
      <c s="36">
        <f>ROUND(G111*H111,6)</f>
      </c>
      <c r="L111" s="38">
        <v>0</v>
      </c>
      <c s="32">
        <f>ROUND(ROUND(L111,2)*ROUND(G111,3),2)</f>
      </c>
      <c s="36" t="s">
        <v>307</v>
      </c>
      <c>
        <f>(M111*21)/100</f>
      </c>
      <c t="s">
        <v>28</v>
      </c>
    </row>
    <row r="112" spans="1:5" ht="12.75">
      <c r="A112" s="35" t="s">
        <v>56</v>
      </c>
      <c r="E112" s="39" t="s">
        <v>5343</v>
      </c>
    </row>
    <row r="113" spans="1:5" ht="76.5">
      <c r="A113" s="35" t="s">
        <v>57</v>
      </c>
      <c r="E113" s="40" t="s">
        <v>5341</v>
      </c>
    </row>
    <row r="114" spans="1:5" ht="12.75">
      <c r="A114" t="s">
        <v>59</v>
      </c>
      <c r="E114" s="39" t="s">
        <v>5</v>
      </c>
    </row>
    <row r="115" spans="1:16" ht="38.25">
      <c r="A115" t="s">
        <v>50</v>
      </c>
      <c s="34" t="s">
        <v>330</v>
      </c>
      <c s="34" t="s">
        <v>4894</v>
      </c>
      <c s="35" t="s">
        <v>5</v>
      </c>
      <c s="6" t="s">
        <v>685</v>
      </c>
      <c s="36" t="s">
        <v>54</v>
      </c>
      <c s="37">
        <v>231.593</v>
      </c>
      <c s="36">
        <v>0</v>
      </c>
      <c s="36">
        <f>ROUND(G115*H115,6)</f>
      </c>
      <c r="L115" s="38">
        <v>0</v>
      </c>
      <c s="32">
        <f>ROUND(ROUND(L115,2)*ROUND(G115,3),2)</f>
      </c>
      <c s="36" t="s">
        <v>307</v>
      </c>
      <c>
        <f>(M115*21)/100</f>
      </c>
      <c t="s">
        <v>28</v>
      </c>
    </row>
    <row r="116" spans="1:5" ht="51">
      <c r="A116" s="35" t="s">
        <v>56</v>
      </c>
      <c r="E116" s="39" t="s">
        <v>4895</v>
      </c>
    </row>
    <row r="117" spans="1:5" ht="12.75">
      <c r="A117" s="35" t="s">
        <v>57</v>
      </c>
      <c r="E117" s="40" t="s">
        <v>5</v>
      </c>
    </row>
    <row r="118" spans="1:5" ht="38.25">
      <c r="A118" t="s">
        <v>59</v>
      </c>
      <c r="E118" s="39" t="s">
        <v>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5346</v>
      </c>
      <c r="E8" s="30" t="s">
        <v>5345</v>
      </c>
      <c r="J8" s="29">
        <f>0+J9+J30+J139</f>
      </c>
      <c s="29">
        <f>0+K9+K30+K139</f>
      </c>
      <c s="29">
        <f>0+L9+L30+L139</f>
      </c>
      <c s="29">
        <f>0+M9+M30+M139</f>
      </c>
    </row>
    <row r="9" spans="1:13" ht="12.75">
      <c r="A9" t="s">
        <v>47</v>
      </c>
      <c r="C9" s="31" t="s">
        <v>893</v>
      </c>
      <c r="E9" s="33" t="s">
        <v>894</v>
      </c>
      <c r="J9" s="32">
        <f>0</f>
      </c>
      <c s="32">
        <f>0</f>
      </c>
      <c s="32">
        <f>0+L10+L14+L18+L22+L26</f>
      </c>
      <c s="32">
        <f>0+M10+M14+M18+M22+M26</f>
      </c>
    </row>
    <row r="10" spans="1:16" ht="25.5">
      <c r="A10" t="s">
        <v>50</v>
      </c>
      <c s="34" t="s">
        <v>164</v>
      </c>
      <c s="34" t="s">
        <v>896</v>
      </c>
      <c s="35" t="s">
        <v>5</v>
      </c>
      <c s="6" t="s">
        <v>897</v>
      </c>
      <c s="36" t="s">
        <v>126</v>
      </c>
      <c s="37">
        <v>204.323</v>
      </c>
      <c s="36">
        <v>0</v>
      </c>
      <c s="36">
        <f>ROUND(G10*H10,6)</f>
      </c>
      <c r="L10" s="38">
        <v>0</v>
      </c>
      <c s="32">
        <f>ROUND(ROUND(L10,2)*ROUND(G10,3),2)</f>
      </c>
      <c s="36" t="s">
        <v>307</v>
      </c>
      <c>
        <f>(M10*21)/100</f>
      </c>
      <c t="s">
        <v>28</v>
      </c>
    </row>
    <row r="11" spans="1:5" ht="25.5">
      <c r="A11" s="35" t="s">
        <v>56</v>
      </c>
      <c r="E11" s="39" t="s">
        <v>897</v>
      </c>
    </row>
    <row r="12" spans="1:5" ht="12.75">
      <c r="A12" s="35" t="s">
        <v>57</v>
      </c>
      <c r="E12" s="40" t="s">
        <v>5347</v>
      </c>
    </row>
    <row r="13" spans="1:5" ht="25.5">
      <c r="A13" t="s">
        <v>59</v>
      </c>
      <c r="E13" s="39" t="s">
        <v>5348</v>
      </c>
    </row>
    <row r="14" spans="1:16" ht="12.75">
      <c r="A14" t="s">
        <v>50</v>
      </c>
      <c s="34" t="s">
        <v>167</v>
      </c>
      <c s="34" t="s">
        <v>5349</v>
      </c>
      <c s="35" t="s">
        <v>5</v>
      </c>
      <c s="6" t="s">
        <v>5350</v>
      </c>
      <c s="36" t="s">
        <v>126</v>
      </c>
      <c s="37">
        <v>208.409</v>
      </c>
      <c s="36">
        <v>0.003</v>
      </c>
      <c s="36">
        <f>ROUND(G14*H14,6)</f>
      </c>
      <c r="L14" s="38">
        <v>0</v>
      </c>
      <c s="32">
        <f>ROUND(ROUND(L14,2)*ROUND(G14,3),2)</f>
      </c>
      <c s="36" t="s">
        <v>307</v>
      </c>
      <c>
        <f>(M14*21)/100</f>
      </c>
      <c t="s">
        <v>28</v>
      </c>
    </row>
    <row r="15" spans="1:5" ht="12.75">
      <c r="A15" s="35" t="s">
        <v>56</v>
      </c>
      <c r="E15" s="39" t="s">
        <v>5350</v>
      </c>
    </row>
    <row r="16" spans="1:5" ht="12.75">
      <c r="A16" s="35" t="s">
        <v>57</v>
      </c>
      <c r="E16" s="40" t="s">
        <v>5</v>
      </c>
    </row>
    <row r="17" spans="1:5" ht="12.75">
      <c r="A17" t="s">
        <v>59</v>
      </c>
      <c r="E17" s="39" t="s">
        <v>5351</v>
      </c>
    </row>
    <row r="18" spans="1:16" ht="25.5">
      <c r="A18" t="s">
        <v>50</v>
      </c>
      <c s="34" t="s">
        <v>175</v>
      </c>
      <c s="34" t="s">
        <v>896</v>
      </c>
      <c s="35" t="s">
        <v>96</v>
      </c>
      <c s="6" t="s">
        <v>897</v>
      </c>
      <c s="36" t="s">
        <v>126</v>
      </c>
      <c s="37">
        <v>47.6</v>
      </c>
      <c s="36">
        <v>0</v>
      </c>
      <c s="36">
        <f>ROUND(G18*H18,6)</f>
      </c>
      <c r="L18" s="38">
        <v>0</v>
      </c>
      <c s="32">
        <f>ROUND(ROUND(L18,2)*ROUND(G18,3),2)</f>
      </c>
      <c s="36" t="s">
        <v>307</v>
      </c>
      <c>
        <f>(M18*21)/100</f>
      </c>
      <c t="s">
        <v>28</v>
      </c>
    </row>
    <row r="19" spans="1:5" ht="25.5">
      <c r="A19" s="35" t="s">
        <v>56</v>
      </c>
      <c r="E19" s="39" t="s">
        <v>897</v>
      </c>
    </row>
    <row r="20" spans="1:5" ht="12.75">
      <c r="A20" s="35" t="s">
        <v>57</v>
      </c>
      <c r="E20" s="40" t="s">
        <v>5352</v>
      </c>
    </row>
    <row r="21" spans="1:5" ht="25.5">
      <c r="A21" t="s">
        <v>59</v>
      </c>
      <c r="E21" s="39" t="s">
        <v>5348</v>
      </c>
    </row>
    <row r="22" spans="1:16" ht="12.75">
      <c r="A22" t="s">
        <v>50</v>
      </c>
      <c s="34" t="s">
        <v>122</v>
      </c>
      <c s="34" t="s">
        <v>5353</v>
      </c>
      <c s="35" t="s">
        <v>5</v>
      </c>
      <c s="6" t="s">
        <v>5354</v>
      </c>
      <c s="36" t="s">
        <v>126</v>
      </c>
      <c s="37">
        <v>48.552</v>
      </c>
      <c s="36">
        <v>0.00313</v>
      </c>
      <c s="36">
        <f>ROUND(G22*H22,6)</f>
      </c>
      <c r="L22" s="38">
        <v>0</v>
      </c>
      <c s="32">
        <f>ROUND(ROUND(L22,2)*ROUND(G22,3),2)</f>
      </c>
      <c s="36" t="s">
        <v>307</v>
      </c>
      <c>
        <f>(M22*21)/100</f>
      </c>
      <c t="s">
        <v>28</v>
      </c>
    </row>
    <row r="23" spans="1:5" ht="12.75">
      <c r="A23" s="35" t="s">
        <v>56</v>
      </c>
      <c r="E23" s="39" t="s">
        <v>5354</v>
      </c>
    </row>
    <row r="24" spans="1:5" ht="25.5">
      <c r="A24" s="35" t="s">
        <v>57</v>
      </c>
      <c r="E24" s="40" t="s">
        <v>5355</v>
      </c>
    </row>
    <row r="25" spans="1:5" ht="12.75">
      <c r="A25" t="s">
        <v>59</v>
      </c>
      <c r="E25" s="39" t="s">
        <v>5351</v>
      </c>
    </row>
    <row r="26" spans="1:16" ht="25.5">
      <c r="A26" t="s">
        <v>50</v>
      </c>
      <c s="34" t="s">
        <v>187</v>
      </c>
      <c s="34" t="s">
        <v>5356</v>
      </c>
      <c s="35" t="s">
        <v>5</v>
      </c>
      <c s="6" t="s">
        <v>5357</v>
      </c>
      <c s="36" t="s">
        <v>54</v>
      </c>
      <c s="37">
        <v>0.777</v>
      </c>
      <c s="36">
        <v>0</v>
      </c>
      <c s="36">
        <f>ROUND(G26*H26,6)</f>
      </c>
      <c r="L26" s="38">
        <v>0</v>
      </c>
      <c s="32">
        <f>ROUND(ROUND(L26,2)*ROUND(G26,3),2)</f>
      </c>
      <c s="36" t="s">
        <v>307</v>
      </c>
      <c>
        <f>(M26*21)/100</f>
      </c>
      <c t="s">
        <v>28</v>
      </c>
    </row>
    <row r="27" spans="1:5" ht="25.5">
      <c r="A27" s="35" t="s">
        <v>56</v>
      </c>
      <c r="E27" s="39" t="s">
        <v>5357</v>
      </c>
    </row>
    <row r="28" spans="1:5" ht="12.75">
      <c r="A28" s="35" t="s">
        <v>57</v>
      </c>
      <c r="E28" s="40" t="s">
        <v>5</v>
      </c>
    </row>
    <row r="29" spans="1:5" ht="114.75">
      <c r="A29" t="s">
        <v>59</v>
      </c>
      <c r="E29" s="39" t="s">
        <v>5358</v>
      </c>
    </row>
    <row r="30" spans="1:13" ht="12.75">
      <c r="A30" t="s">
        <v>47</v>
      </c>
      <c r="C30" s="31" t="s">
        <v>923</v>
      </c>
      <c r="E30" s="33" t="s">
        <v>5359</v>
      </c>
      <c r="J30" s="32">
        <f>0</f>
      </c>
      <c s="32">
        <f>0</f>
      </c>
      <c s="32">
        <f>0+L31+L35+L39+L43+L47+L51+L55+L59+L63+L67+L71+L75+L79+L83+L87+L91+L95+L99+L103+L107+L111+L115+L119+L123+L127+L131+L135</f>
      </c>
      <c s="32">
        <f>0+M31+M35+M39+M43+M47+M51+M55+M59+M63+M67+M71+M75+M79+M83+M87+M91+M95+M99+M103+M107+M111+M115+M119+M123+M127+M131+M135</f>
      </c>
    </row>
    <row r="31" spans="1:16" ht="25.5">
      <c r="A31" t="s">
        <v>50</v>
      </c>
      <c s="34" t="s">
        <v>153</v>
      </c>
      <c s="34" t="s">
        <v>925</v>
      </c>
      <c s="35" t="s">
        <v>5</v>
      </c>
      <c s="6" t="s">
        <v>926</v>
      </c>
      <c s="36" t="s">
        <v>126</v>
      </c>
      <c s="37">
        <v>336.594</v>
      </c>
      <c s="36">
        <v>0.00735</v>
      </c>
      <c s="36">
        <f>ROUND(G31*H31,6)</f>
      </c>
      <c r="L31" s="38">
        <v>0</v>
      </c>
      <c s="32">
        <f>ROUND(ROUND(L31,2)*ROUND(G31,3),2)</f>
      </c>
      <c s="36" t="s">
        <v>307</v>
      </c>
      <c>
        <f>(M31*21)/100</f>
      </c>
      <c t="s">
        <v>28</v>
      </c>
    </row>
    <row r="32" spans="1:5" ht="25.5">
      <c r="A32" s="35" t="s">
        <v>56</v>
      </c>
      <c r="E32" s="39" t="s">
        <v>926</v>
      </c>
    </row>
    <row r="33" spans="1:5" ht="76.5">
      <c r="A33" s="35" t="s">
        <v>57</v>
      </c>
      <c r="E33" s="40" t="s">
        <v>5360</v>
      </c>
    </row>
    <row r="34" spans="1:5" ht="12.75">
      <c r="A34" t="s">
        <v>59</v>
      </c>
      <c r="E34" s="39" t="s">
        <v>5</v>
      </c>
    </row>
    <row r="35" spans="1:16" ht="25.5">
      <c r="A35" t="s">
        <v>50</v>
      </c>
      <c s="34" t="s">
        <v>231</v>
      </c>
      <c s="34" t="s">
        <v>5361</v>
      </c>
      <c s="35" t="s">
        <v>5</v>
      </c>
      <c s="6" t="s">
        <v>5362</v>
      </c>
      <c s="36" t="s">
        <v>126</v>
      </c>
      <c s="37">
        <v>336.594</v>
      </c>
      <c s="36">
        <v>0.0231</v>
      </c>
      <c s="36">
        <f>ROUND(G35*H35,6)</f>
      </c>
      <c r="L35" s="38">
        <v>0</v>
      </c>
      <c s="32">
        <f>ROUND(ROUND(L35,2)*ROUND(G35,3),2)</f>
      </c>
      <c s="36" t="s">
        <v>307</v>
      </c>
      <c>
        <f>(M35*21)/100</f>
      </c>
      <c t="s">
        <v>28</v>
      </c>
    </row>
    <row r="36" spans="1:5" ht="25.5">
      <c r="A36" s="35" t="s">
        <v>56</v>
      </c>
      <c r="E36" s="39" t="s">
        <v>5362</v>
      </c>
    </row>
    <row r="37" spans="1:5" ht="51">
      <c r="A37" s="35" t="s">
        <v>57</v>
      </c>
      <c r="E37" s="40" t="s">
        <v>5363</v>
      </c>
    </row>
    <row r="38" spans="1:5" ht="51">
      <c r="A38" t="s">
        <v>59</v>
      </c>
      <c r="E38" s="39" t="s">
        <v>5022</v>
      </c>
    </row>
    <row r="39" spans="1:16" ht="25.5">
      <c r="A39" t="s">
        <v>50</v>
      </c>
      <c s="34" t="s">
        <v>294</v>
      </c>
      <c s="34" t="s">
        <v>5364</v>
      </c>
      <c s="35" t="s">
        <v>5</v>
      </c>
      <c s="6" t="s">
        <v>999</v>
      </c>
      <c s="36" t="s">
        <v>126</v>
      </c>
      <c s="37">
        <v>64.594</v>
      </c>
      <c s="36">
        <v>0.008516</v>
      </c>
      <c s="36">
        <f>ROUND(G39*H39,6)</f>
      </c>
      <c r="L39" s="38">
        <v>0</v>
      </c>
      <c s="32">
        <f>ROUND(ROUND(L39,2)*ROUND(G39,3),2)</f>
      </c>
      <c s="36" t="s">
        <v>307</v>
      </c>
      <c>
        <f>(M39*21)/100</f>
      </c>
      <c t="s">
        <v>28</v>
      </c>
    </row>
    <row r="40" spans="1:5" ht="38.25">
      <c r="A40" s="35" t="s">
        <v>56</v>
      </c>
      <c r="E40" s="39" t="s">
        <v>5365</v>
      </c>
    </row>
    <row r="41" spans="1:5" ht="12.75">
      <c r="A41" s="35" t="s">
        <v>57</v>
      </c>
      <c r="E41" s="40" t="s">
        <v>5</v>
      </c>
    </row>
    <row r="42" spans="1:5" ht="255">
      <c r="A42" t="s">
        <v>59</v>
      </c>
      <c r="E42" s="39" t="s">
        <v>934</v>
      </c>
    </row>
    <row r="43" spans="1:16" ht="12.75">
      <c r="A43" t="s">
        <v>50</v>
      </c>
      <c s="34" t="s">
        <v>299</v>
      </c>
      <c s="34" t="s">
        <v>5366</v>
      </c>
      <c s="35" t="s">
        <v>5</v>
      </c>
      <c s="6" t="s">
        <v>5367</v>
      </c>
      <c s="36" t="s">
        <v>126</v>
      </c>
      <c s="37">
        <v>67.824</v>
      </c>
      <c s="36">
        <v>0.003</v>
      </c>
      <c s="36">
        <f>ROUND(G43*H43,6)</f>
      </c>
      <c r="L43" s="38">
        <v>0</v>
      </c>
      <c s="32">
        <f>ROUND(ROUND(L43,2)*ROUND(G43,3),2)</f>
      </c>
      <c s="36" t="s">
        <v>307</v>
      </c>
      <c>
        <f>(M43*21)/100</f>
      </c>
      <c t="s">
        <v>28</v>
      </c>
    </row>
    <row r="44" spans="1:5" ht="12.75">
      <c r="A44" s="35" t="s">
        <v>56</v>
      </c>
      <c r="E44" s="39" t="s">
        <v>5367</v>
      </c>
    </row>
    <row r="45" spans="1:5" ht="12.75">
      <c r="A45" s="35" t="s">
        <v>57</v>
      </c>
      <c r="E45" s="40" t="s">
        <v>5</v>
      </c>
    </row>
    <row r="46" spans="1:5" ht="12.75">
      <c r="A46" t="s">
        <v>59</v>
      </c>
      <c r="E46" s="39" t="s">
        <v>5368</v>
      </c>
    </row>
    <row r="47" spans="1:16" ht="38.25">
      <c r="A47" t="s">
        <v>50</v>
      </c>
      <c s="34" t="s">
        <v>315</v>
      </c>
      <c s="34" t="s">
        <v>5369</v>
      </c>
      <c s="35" t="s">
        <v>5</v>
      </c>
      <c s="6" t="s">
        <v>5370</v>
      </c>
      <c s="36" t="s">
        <v>126</v>
      </c>
      <c s="37">
        <v>281.6</v>
      </c>
      <c s="36">
        <v>0.0086</v>
      </c>
      <c s="36">
        <f>ROUND(G47*H47,6)</f>
      </c>
      <c r="L47" s="38">
        <v>0</v>
      </c>
      <c s="32">
        <f>ROUND(ROUND(L47,2)*ROUND(G47,3),2)</f>
      </c>
      <c s="36" t="s">
        <v>55</v>
      </c>
      <c>
        <f>(M47*21)/100</f>
      </c>
      <c t="s">
        <v>28</v>
      </c>
    </row>
    <row r="48" spans="1:5" ht="38.25">
      <c r="A48" s="35" t="s">
        <v>56</v>
      </c>
      <c r="E48" s="39" t="s">
        <v>5371</v>
      </c>
    </row>
    <row r="49" spans="1:5" ht="12.75">
      <c r="A49" s="35" t="s">
        <v>57</v>
      </c>
      <c r="E49" s="40" t="s">
        <v>5372</v>
      </c>
    </row>
    <row r="50" spans="1:5" ht="255">
      <c r="A50" t="s">
        <v>59</v>
      </c>
      <c r="E50" s="39" t="s">
        <v>934</v>
      </c>
    </row>
    <row r="51" spans="1:16" ht="12.75">
      <c r="A51" t="s">
        <v>50</v>
      </c>
      <c s="34" t="s">
        <v>395</v>
      </c>
      <c s="34" t="s">
        <v>5373</v>
      </c>
      <c s="35" t="s">
        <v>5</v>
      </c>
      <c s="6" t="s">
        <v>5374</v>
      </c>
      <c s="36" t="s">
        <v>126</v>
      </c>
      <c s="37">
        <v>291.03</v>
      </c>
      <c s="36">
        <v>0.018</v>
      </c>
      <c s="36">
        <f>ROUND(G51*H51,6)</f>
      </c>
      <c r="L51" s="38">
        <v>0</v>
      </c>
      <c s="32">
        <f>ROUND(ROUND(L51,2)*ROUND(G51,3),2)</f>
      </c>
      <c s="36" t="s">
        <v>307</v>
      </c>
      <c>
        <f>(M51*21)/100</f>
      </c>
      <c t="s">
        <v>28</v>
      </c>
    </row>
    <row r="52" spans="1:5" ht="12.75">
      <c r="A52" s="35" t="s">
        <v>56</v>
      </c>
      <c r="E52" s="39" t="s">
        <v>5374</v>
      </c>
    </row>
    <row r="53" spans="1:5" ht="12.75">
      <c r="A53" s="35" t="s">
        <v>57</v>
      </c>
      <c r="E53" s="40" t="s">
        <v>5</v>
      </c>
    </row>
    <row r="54" spans="1:5" ht="12.75">
      <c r="A54" t="s">
        <v>59</v>
      </c>
      <c r="E54" s="39" t="s">
        <v>5375</v>
      </c>
    </row>
    <row r="55" spans="1:16" ht="25.5">
      <c r="A55" t="s">
        <v>50</v>
      </c>
      <c s="34" t="s">
        <v>318</v>
      </c>
      <c s="34" t="s">
        <v>5376</v>
      </c>
      <c s="35" t="s">
        <v>5</v>
      </c>
      <c s="6" t="s">
        <v>5377</v>
      </c>
      <c s="36" t="s">
        <v>126</v>
      </c>
      <c s="37">
        <v>346.194</v>
      </c>
      <c s="36">
        <v>8.1E-05</v>
      </c>
      <c s="36">
        <f>ROUND(G55*H55,6)</f>
      </c>
      <c r="L55" s="38">
        <v>0</v>
      </c>
      <c s="32">
        <f>ROUND(ROUND(L55,2)*ROUND(G55,3),2)</f>
      </c>
      <c s="36" t="s">
        <v>307</v>
      </c>
      <c>
        <f>(M55*21)/100</f>
      </c>
      <c t="s">
        <v>28</v>
      </c>
    </row>
    <row r="56" spans="1:5" ht="38.25">
      <c r="A56" s="35" t="s">
        <v>56</v>
      </c>
      <c r="E56" s="39" t="s">
        <v>5378</v>
      </c>
    </row>
    <row r="57" spans="1:5" ht="63.75">
      <c r="A57" s="35" t="s">
        <v>57</v>
      </c>
      <c r="E57" s="40" t="s">
        <v>5379</v>
      </c>
    </row>
    <row r="58" spans="1:5" ht="12.75">
      <c r="A58" t="s">
        <v>59</v>
      </c>
      <c r="E58" s="39" t="s">
        <v>5</v>
      </c>
    </row>
    <row r="59" spans="1:16" ht="25.5">
      <c r="A59" t="s">
        <v>50</v>
      </c>
      <c s="34" t="s">
        <v>322</v>
      </c>
      <c s="34" t="s">
        <v>5380</v>
      </c>
      <c s="35" t="s">
        <v>5</v>
      </c>
      <c s="6" t="s">
        <v>5381</v>
      </c>
      <c s="36" t="s">
        <v>147</v>
      </c>
      <c s="37">
        <v>51.5</v>
      </c>
      <c s="36">
        <v>0.001758</v>
      </c>
      <c s="36">
        <f>ROUND(G59*H59,6)</f>
      </c>
      <c r="L59" s="38">
        <v>0</v>
      </c>
      <c s="32">
        <f>ROUND(ROUND(L59,2)*ROUND(G59,3),2)</f>
      </c>
      <c s="36" t="s">
        <v>307</v>
      </c>
      <c>
        <f>(M59*21)/100</f>
      </c>
      <c t="s">
        <v>28</v>
      </c>
    </row>
    <row r="60" spans="1:5" ht="25.5">
      <c r="A60" s="35" t="s">
        <v>56</v>
      </c>
      <c r="E60" s="39" t="s">
        <v>5381</v>
      </c>
    </row>
    <row r="61" spans="1:5" ht="51">
      <c r="A61" s="35" t="s">
        <v>57</v>
      </c>
      <c r="E61" s="40" t="s">
        <v>5382</v>
      </c>
    </row>
    <row r="62" spans="1:5" ht="178.5">
      <c r="A62" t="s">
        <v>59</v>
      </c>
      <c r="E62" s="39" t="s">
        <v>994</v>
      </c>
    </row>
    <row r="63" spans="1:16" ht="12.75">
      <c r="A63" t="s">
        <v>50</v>
      </c>
      <c s="34" t="s">
        <v>326</v>
      </c>
      <c s="34" t="s">
        <v>5383</v>
      </c>
      <c s="35" t="s">
        <v>5</v>
      </c>
      <c s="6" t="s">
        <v>5384</v>
      </c>
      <c s="36" t="s">
        <v>126</v>
      </c>
      <c s="37">
        <v>8.804</v>
      </c>
      <c s="36">
        <v>0.00051</v>
      </c>
      <c s="36">
        <f>ROUND(G63*H63,6)</f>
      </c>
      <c r="L63" s="38">
        <v>0</v>
      </c>
      <c s="32">
        <f>ROUND(ROUND(L63,2)*ROUND(G63,3),2)</f>
      </c>
      <c s="36" t="s">
        <v>307</v>
      </c>
      <c>
        <f>(M63*21)/100</f>
      </c>
      <c t="s">
        <v>28</v>
      </c>
    </row>
    <row r="64" spans="1:5" ht="12.75">
      <c r="A64" s="35" t="s">
        <v>56</v>
      </c>
      <c r="E64" s="39" t="s">
        <v>5384</v>
      </c>
    </row>
    <row r="65" spans="1:5" ht="76.5">
      <c r="A65" s="35" t="s">
        <v>57</v>
      </c>
      <c r="E65" s="40" t="s">
        <v>5385</v>
      </c>
    </row>
    <row r="66" spans="1:5" ht="12.75">
      <c r="A66" t="s">
        <v>59</v>
      </c>
      <c r="E66" s="39" t="s">
        <v>5</v>
      </c>
    </row>
    <row r="67" spans="1:16" ht="25.5">
      <c r="A67" t="s">
        <v>50</v>
      </c>
      <c s="34" t="s">
        <v>330</v>
      </c>
      <c s="34" t="s">
        <v>970</v>
      </c>
      <c s="35" t="s">
        <v>5</v>
      </c>
      <c s="6" t="s">
        <v>971</v>
      </c>
      <c s="36" t="s">
        <v>147</v>
      </c>
      <c s="37">
        <v>55.658</v>
      </c>
      <c s="36">
        <v>3E-05</v>
      </c>
      <c s="36">
        <f>ROUND(G67*H67,6)</f>
      </c>
      <c r="L67" s="38">
        <v>0</v>
      </c>
      <c s="32">
        <f>ROUND(ROUND(L67,2)*ROUND(G67,3),2)</f>
      </c>
      <c s="36" t="s">
        <v>307</v>
      </c>
      <c>
        <f>(M67*21)/100</f>
      </c>
      <c t="s">
        <v>28</v>
      </c>
    </row>
    <row r="68" spans="1:5" ht="25.5">
      <c r="A68" s="35" t="s">
        <v>56</v>
      </c>
      <c r="E68" s="39" t="s">
        <v>971</v>
      </c>
    </row>
    <row r="69" spans="1:5" ht="12.75">
      <c r="A69" s="35" t="s">
        <v>57</v>
      </c>
      <c r="E69" s="40" t="s">
        <v>5386</v>
      </c>
    </row>
    <row r="70" spans="1:5" ht="38.25">
      <c r="A70" t="s">
        <v>59</v>
      </c>
      <c r="E70" s="39" t="s">
        <v>973</v>
      </c>
    </row>
    <row r="71" spans="1:16" ht="12.75">
      <c r="A71" t="s">
        <v>50</v>
      </c>
      <c s="34" t="s">
        <v>304</v>
      </c>
      <c s="34" t="s">
        <v>5387</v>
      </c>
      <c s="35" t="s">
        <v>5</v>
      </c>
      <c s="6" t="s">
        <v>5388</v>
      </c>
      <c s="36" t="s">
        <v>147</v>
      </c>
      <c s="37">
        <v>58.441</v>
      </c>
      <c s="36">
        <v>0.0006</v>
      </c>
      <c s="36">
        <f>ROUND(G71*H71,6)</f>
      </c>
      <c r="L71" s="38">
        <v>0</v>
      </c>
      <c s="32">
        <f>ROUND(ROUND(L71,2)*ROUND(G71,3),2)</f>
      </c>
      <c s="36" t="s">
        <v>307</v>
      </c>
      <c>
        <f>(M71*21)/100</f>
      </c>
      <c t="s">
        <v>28</v>
      </c>
    </row>
    <row r="72" spans="1:5" ht="12.75">
      <c r="A72" s="35" t="s">
        <v>56</v>
      </c>
      <c r="E72" s="39" t="s">
        <v>5388</v>
      </c>
    </row>
    <row r="73" spans="1:5" ht="38.25">
      <c r="A73" s="35" t="s">
        <v>57</v>
      </c>
      <c r="E73" s="40" t="s">
        <v>5389</v>
      </c>
    </row>
    <row r="74" spans="1:5" ht="12.75">
      <c r="A74" t="s">
        <v>59</v>
      </c>
      <c r="E74" s="39" t="s">
        <v>5</v>
      </c>
    </row>
    <row r="75" spans="1:16" ht="12.75">
      <c r="A75" t="s">
        <v>50</v>
      </c>
      <c s="34" t="s">
        <v>309</v>
      </c>
      <c s="34" t="s">
        <v>5390</v>
      </c>
      <c s="35" t="s">
        <v>5</v>
      </c>
      <c s="6" t="s">
        <v>5391</v>
      </c>
      <c s="36" t="s">
        <v>147</v>
      </c>
      <c s="37">
        <v>3.465</v>
      </c>
      <c s="36">
        <v>0.00032</v>
      </c>
      <c s="36">
        <f>ROUND(G75*H75,6)</f>
      </c>
      <c r="L75" s="38">
        <v>0</v>
      </c>
      <c s="32">
        <f>ROUND(ROUND(L75,2)*ROUND(G75,3),2)</f>
      </c>
      <c s="36" t="s">
        <v>307</v>
      </c>
      <c>
        <f>(M75*21)/100</f>
      </c>
      <c t="s">
        <v>28</v>
      </c>
    </row>
    <row r="76" spans="1:5" ht="12.75">
      <c r="A76" s="35" t="s">
        <v>56</v>
      </c>
      <c r="E76" s="39" t="s">
        <v>5391</v>
      </c>
    </row>
    <row r="77" spans="1:5" ht="25.5">
      <c r="A77" s="35" t="s">
        <v>57</v>
      </c>
      <c r="E77" s="40" t="s">
        <v>5392</v>
      </c>
    </row>
    <row r="78" spans="1:5" ht="12.75">
      <c r="A78" t="s">
        <v>59</v>
      </c>
      <c r="E78" s="39" t="s">
        <v>5</v>
      </c>
    </row>
    <row r="79" spans="1:16" ht="25.5">
      <c r="A79" t="s">
        <v>50</v>
      </c>
      <c s="34" t="s">
        <v>511</v>
      </c>
      <c s="34" t="s">
        <v>976</v>
      </c>
      <c s="35" t="s">
        <v>5</v>
      </c>
      <c s="6" t="s">
        <v>977</v>
      </c>
      <c s="36" t="s">
        <v>147</v>
      </c>
      <c s="37">
        <v>206.38</v>
      </c>
      <c s="36">
        <v>0</v>
      </c>
      <c s="36">
        <f>ROUND(G79*H79,6)</f>
      </c>
      <c r="L79" s="38">
        <v>0</v>
      </c>
      <c s="32">
        <f>ROUND(ROUND(L79,2)*ROUND(G79,3),2)</f>
      </c>
      <c s="36" t="s">
        <v>307</v>
      </c>
      <c>
        <f>(M79*21)/100</f>
      </c>
      <c t="s">
        <v>28</v>
      </c>
    </row>
    <row r="80" spans="1:5" ht="25.5">
      <c r="A80" s="35" t="s">
        <v>56</v>
      </c>
      <c r="E80" s="39" t="s">
        <v>977</v>
      </c>
    </row>
    <row r="81" spans="1:5" ht="191.25">
      <c r="A81" s="35" t="s">
        <v>57</v>
      </c>
      <c r="E81" s="40" t="s">
        <v>5393</v>
      </c>
    </row>
    <row r="82" spans="1:5" ht="38.25">
      <c r="A82" t="s">
        <v>59</v>
      </c>
      <c r="E82" s="39" t="s">
        <v>973</v>
      </c>
    </row>
    <row r="83" spans="1:16" ht="12.75">
      <c r="A83" t="s">
        <v>50</v>
      </c>
      <c s="34" t="s">
        <v>516</v>
      </c>
      <c s="34" t="s">
        <v>978</v>
      </c>
      <c s="35" t="s">
        <v>5</v>
      </c>
      <c s="6" t="s">
        <v>979</v>
      </c>
      <c s="36" t="s">
        <v>147</v>
      </c>
      <c s="37">
        <v>124.53</v>
      </c>
      <c s="36">
        <v>0.0001</v>
      </c>
      <c s="36">
        <f>ROUND(G83*H83,6)</f>
      </c>
      <c r="L83" s="38">
        <v>0</v>
      </c>
      <c s="32">
        <f>ROUND(ROUND(L83,2)*ROUND(G83,3),2)</f>
      </c>
      <c s="36" t="s">
        <v>307</v>
      </c>
      <c>
        <f>(M83*21)/100</f>
      </c>
      <c t="s">
        <v>28</v>
      </c>
    </row>
    <row r="84" spans="1:5" ht="12.75">
      <c r="A84" s="35" t="s">
        <v>56</v>
      </c>
      <c r="E84" s="39" t="s">
        <v>979</v>
      </c>
    </row>
    <row r="85" spans="1:5" ht="89.25">
      <c r="A85" s="35" t="s">
        <v>57</v>
      </c>
      <c r="E85" s="40" t="s">
        <v>5394</v>
      </c>
    </row>
    <row r="86" spans="1:5" ht="12.75">
      <c r="A86" t="s">
        <v>59</v>
      </c>
      <c r="E86" s="39" t="s">
        <v>5351</v>
      </c>
    </row>
    <row r="87" spans="1:16" ht="12.75">
      <c r="A87" t="s">
        <v>50</v>
      </c>
      <c s="34" t="s">
        <v>520</v>
      </c>
      <c s="34" t="s">
        <v>986</v>
      </c>
      <c s="35" t="s">
        <v>5</v>
      </c>
      <c s="6" t="s">
        <v>987</v>
      </c>
      <c s="36" t="s">
        <v>147</v>
      </c>
      <c s="37">
        <v>22.68</v>
      </c>
      <c s="36">
        <v>0.0003</v>
      </c>
      <c s="36">
        <f>ROUND(G87*H87,6)</f>
      </c>
      <c r="L87" s="38">
        <v>0</v>
      </c>
      <c s="32">
        <f>ROUND(ROUND(L87,2)*ROUND(G87,3),2)</f>
      </c>
      <c s="36" t="s">
        <v>55</v>
      </c>
      <c>
        <f>(M87*21)/100</f>
      </c>
      <c t="s">
        <v>28</v>
      </c>
    </row>
    <row r="88" spans="1:5" ht="12.75">
      <c r="A88" s="35" t="s">
        <v>56</v>
      </c>
      <c r="E88" s="39" t="s">
        <v>987</v>
      </c>
    </row>
    <row r="89" spans="1:5" ht="38.25">
      <c r="A89" s="35" t="s">
        <v>57</v>
      </c>
      <c r="E89" s="40" t="s">
        <v>5395</v>
      </c>
    </row>
    <row r="90" spans="1:5" ht="12.75">
      <c r="A90" t="s">
        <v>59</v>
      </c>
      <c r="E90" s="39" t="s">
        <v>5</v>
      </c>
    </row>
    <row r="91" spans="1:16" ht="12.75">
      <c r="A91" t="s">
        <v>50</v>
      </c>
      <c s="34" t="s">
        <v>524</v>
      </c>
      <c s="34" t="s">
        <v>5396</v>
      </c>
      <c s="35" t="s">
        <v>5</v>
      </c>
      <c s="6" t="s">
        <v>985</v>
      </c>
      <c s="36" t="s">
        <v>147</v>
      </c>
      <c s="37">
        <v>23.142</v>
      </c>
      <c s="36">
        <v>4E-05</v>
      </c>
      <c s="36">
        <f>ROUND(G91*H91,6)</f>
      </c>
      <c r="L91" s="38">
        <v>0</v>
      </c>
      <c s="32">
        <f>ROUND(ROUND(L91,2)*ROUND(G91,3),2)</f>
      </c>
      <c s="36" t="s">
        <v>55</v>
      </c>
      <c>
        <f>(M91*21)/100</f>
      </c>
      <c t="s">
        <v>28</v>
      </c>
    </row>
    <row r="92" spans="1:5" ht="12.75">
      <c r="A92" s="35" t="s">
        <v>56</v>
      </c>
      <c r="E92" s="39" t="s">
        <v>985</v>
      </c>
    </row>
    <row r="93" spans="1:5" ht="25.5">
      <c r="A93" s="35" t="s">
        <v>57</v>
      </c>
      <c r="E93" s="40" t="s">
        <v>5397</v>
      </c>
    </row>
    <row r="94" spans="1:5" ht="12.75">
      <c r="A94" t="s">
        <v>59</v>
      </c>
      <c r="E94" s="39" t="s">
        <v>5</v>
      </c>
    </row>
    <row r="95" spans="1:16" ht="12.75">
      <c r="A95" t="s">
        <v>50</v>
      </c>
      <c s="34" t="s">
        <v>526</v>
      </c>
      <c s="34" t="s">
        <v>5398</v>
      </c>
      <c s="35" t="s">
        <v>5</v>
      </c>
      <c s="6" t="s">
        <v>982</v>
      </c>
      <c s="36" t="s">
        <v>147</v>
      </c>
      <c s="37">
        <v>44.667</v>
      </c>
      <c s="36">
        <v>0.0002</v>
      </c>
      <c s="36">
        <f>ROUND(G95*H95,6)</f>
      </c>
      <c r="L95" s="38">
        <v>0</v>
      </c>
      <c s="32">
        <f>ROUND(ROUND(L95,2)*ROUND(G95,3),2)</f>
      </c>
      <c s="36" t="s">
        <v>55</v>
      </c>
      <c>
        <f>(M95*21)/100</f>
      </c>
      <c t="s">
        <v>28</v>
      </c>
    </row>
    <row r="96" spans="1:5" ht="12.75">
      <c r="A96" s="35" t="s">
        <v>56</v>
      </c>
      <c r="E96" s="39" t="s">
        <v>982</v>
      </c>
    </row>
    <row r="97" spans="1:5" ht="25.5">
      <c r="A97" s="35" t="s">
        <v>57</v>
      </c>
      <c r="E97" s="40" t="s">
        <v>5399</v>
      </c>
    </row>
    <row r="98" spans="1:5" ht="12.75">
      <c r="A98" t="s">
        <v>59</v>
      </c>
      <c r="E98" s="39" t="s">
        <v>5</v>
      </c>
    </row>
    <row r="99" spans="1:16" ht="25.5">
      <c r="A99" t="s">
        <v>50</v>
      </c>
      <c s="34" t="s">
        <v>531</v>
      </c>
      <c s="34" t="s">
        <v>5400</v>
      </c>
      <c s="35" t="s">
        <v>5</v>
      </c>
      <c s="6" t="s">
        <v>5401</v>
      </c>
      <c s="36" t="s">
        <v>126</v>
      </c>
      <c s="37">
        <v>3.265</v>
      </c>
      <c s="36">
        <v>0</v>
      </c>
      <c s="36">
        <f>ROUND(G99*H99,6)</f>
      </c>
      <c r="L99" s="38">
        <v>0</v>
      </c>
      <c s="32">
        <f>ROUND(ROUND(L99,2)*ROUND(G99,3),2)</f>
      </c>
      <c s="36" t="s">
        <v>307</v>
      </c>
      <c>
        <f>(M99*21)/100</f>
      </c>
      <c t="s">
        <v>28</v>
      </c>
    </row>
    <row r="100" spans="1:5" ht="25.5">
      <c r="A100" s="35" t="s">
        <v>56</v>
      </c>
      <c r="E100" s="39" t="s">
        <v>5401</v>
      </c>
    </row>
    <row r="101" spans="1:5" ht="12.75">
      <c r="A101" s="35" t="s">
        <v>57</v>
      </c>
      <c r="E101" s="40" t="s">
        <v>5402</v>
      </c>
    </row>
    <row r="102" spans="1:5" ht="25.5">
      <c r="A102" t="s">
        <v>59</v>
      </c>
      <c r="E102" s="39" t="s">
        <v>5403</v>
      </c>
    </row>
    <row r="103" spans="1:16" ht="25.5">
      <c r="A103" t="s">
        <v>50</v>
      </c>
      <c s="34" t="s">
        <v>535</v>
      </c>
      <c s="34" t="s">
        <v>5404</v>
      </c>
      <c s="35" t="s">
        <v>5</v>
      </c>
      <c s="6" t="s">
        <v>5405</v>
      </c>
      <c s="36" t="s">
        <v>126</v>
      </c>
      <c s="37">
        <v>291.2</v>
      </c>
      <c s="36">
        <v>0.004384</v>
      </c>
      <c s="36">
        <f>ROUND(G103*H103,6)</f>
      </c>
      <c r="L103" s="38">
        <v>0</v>
      </c>
      <c s="32">
        <f>ROUND(ROUND(L103,2)*ROUND(G103,3),2)</f>
      </c>
      <c s="36" t="s">
        <v>307</v>
      </c>
      <c>
        <f>(M103*21)/100</f>
      </c>
      <c t="s">
        <v>28</v>
      </c>
    </row>
    <row r="104" spans="1:5" ht="25.5">
      <c r="A104" s="35" t="s">
        <v>56</v>
      </c>
      <c r="E104" s="39" t="s">
        <v>5405</v>
      </c>
    </row>
    <row r="105" spans="1:5" ht="38.25">
      <c r="A105" s="35" t="s">
        <v>57</v>
      </c>
      <c r="E105" s="40" t="s">
        <v>5406</v>
      </c>
    </row>
    <row r="106" spans="1:5" ht="12.75">
      <c r="A106" t="s">
        <v>59</v>
      </c>
      <c r="E106" s="39" t="s">
        <v>5407</v>
      </c>
    </row>
    <row r="107" spans="1:16" ht="12.75">
      <c r="A107" t="s">
        <v>50</v>
      </c>
      <c s="34" t="s">
        <v>539</v>
      </c>
      <c s="34" t="s">
        <v>5408</v>
      </c>
      <c s="35" t="s">
        <v>5</v>
      </c>
      <c s="6" t="s">
        <v>5409</v>
      </c>
      <c s="36" t="s">
        <v>126</v>
      </c>
      <c s="37">
        <v>9.6</v>
      </c>
      <c s="36">
        <v>0</v>
      </c>
      <c s="36">
        <f>ROUND(G107*H107,6)</f>
      </c>
      <c r="L107" s="38">
        <v>0</v>
      </c>
      <c s="32">
        <f>ROUND(ROUND(L107,2)*ROUND(G107,3),2)</f>
      </c>
      <c s="36" t="s">
        <v>55</v>
      </c>
      <c>
        <f>(M107*21)/100</f>
      </c>
      <c t="s">
        <v>28</v>
      </c>
    </row>
    <row r="108" spans="1:5" ht="12.75">
      <c r="A108" s="35" t="s">
        <v>56</v>
      </c>
      <c r="E108" s="39" t="s">
        <v>5409</v>
      </c>
    </row>
    <row r="109" spans="1:5" ht="12.75">
      <c r="A109" s="35" t="s">
        <v>57</v>
      </c>
      <c r="E109" s="40" t="s">
        <v>5410</v>
      </c>
    </row>
    <row r="110" spans="1:5" ht="12.75">
      <c r="A110" t="s">
        <v>59</v>
      </c>
      <c r="E110" s="39" t="s">
        <v>5</v>
      </c>
    </row>
    <row r="111" spans="1:16" ht="12.75">
      <c r="A111" t="s">
        <v>50</v>
      </c>
      <c s="34" t="s">
        <v>543</v>
      </c>
      <c s="34" t="s">
        <v>5411</v>
      </c>
      <c s="35" t="s">
        <v>5</v>
      </c>
      <c s="6" t="s">
        <v>5412</v>
      </c>
      <c s="36" t="s">
        <v>126</v>
      </c>
      <c s="37">
        <v>11.371</v>
      </c>
      <c s="36">
        <v>6E-05</v>
      </c>
      <c s="36">
        <f>ROUND(G111*H111,6)</f>
      </c>
      <c r="L111" s="38">
        <v>0</v>
      </c>
      <c s="32">
        <f>ROUND(ROUND(L111,2)*ROUND(G111,3),2)</f>
      </c>
      <c s="36" t="s">
        <v>55</v>
      </c>
      <c>
        <f>(M111*21)/100</f>
      </c>
      <c t="s">
        <v>28</v>
      </c>
    </row>
    <row r="112" spans="1:5" ht="12.75">
      <c r="A112" s="35" t="s">
        <v>56</v>
      </c>
      <c r="E112" s="39" t="s">
        <v>5412</v>
      </c>
    </row>
    <row r="113" spans="1:5" ht="12.75">
      <c r="A113" s="35" t="s">
        <v>57</v>
      </c>
      <c r="E113" s="40" t="s">
        <v>5</v>
      </c>
    </row>
    <row r="114" spans="1:5" ht="25.5">
      <c r="A114" t="s">
        <v>59</v>
      </c>
      <c r="E114" s="39" t="s">
        <v>5413</v>
      </c>
    </row>
    <row r="115" spans="1:16" ht="12.75">
      <c r="A115" t="s">
        <v>50</v>
      </c>
      <c s="34" t="s">
        <v>547</v>
      </c>
      <c s="34" t="s">
        <v>5414</v>
      </c>
      <c s="35" t="s">
        <v>5</v>
      </c>
      <c s="6" t="s">
        <v>5415</v>
      </c>
      <c s="36" t="s">
        <v>126</v>
      </c>
      <c s="37">
        <v>9.6</v>
      </c>
      <c s="36">
        <v>7E-05</v>
      </c>
      <c s="36">
        <f>ROUND(G115*H115,6)</f>
      </c>
      <c r="L115" s="38">
        <v>0</v>
      </c>
      <c s="32">
        <f>ROUND(ROUND(L115,2)*ROUND(G115,3),2)</f>
      </c>
      <c s="36" t="s">
        <v>55</v>
      </c>
      <c>
        <f>(M115*21)/100</f>
      </c>
      <c t="s">
        <v>28</v>
      </c>
    </row>
    <row r="116" spans="1:5" ht="12.75">
      <c r="A116" s="35" t="s">
        <v>56</v>
      </c>
      <c r="E116" s="39" t="s">
        <v>5415</v>
      </c>
    </row>
    <row r="117" spans="1:5" ht="12.75">
      <c r="A117" s="35" t="s">
        <v>57</v>
      </c>
      <c r="E117" s="40" t="s">
        <v>5410</v>
      </c>
    </row>
    <row r="118" spans="1:5" ht="12.75">
      <c r="A118" t="s">
        <v>59</v>
      </c>
      <c r="E118" s="39" t="s">
        <v>5</v>
      </c>
    </row>
    <row r="119" spans="1:16" ht="12.75">
      <c r="A119" t="s">
        <v>50</v>
      </c>
      <c s="34" t="s">
        <v>550</v>
      </c>
      <c s="34" t="s">
        <v>5416</v>
      </c>
      <c s="35" t="s">
        <v>5</v>
      </c>
      <c s="6" t="s">
        <v>5417</v>
      </c>
      <c s="36" t="s">
        <v>126</v>
      </c>
      <c s="37">
        <v>9.6</v>
      </c>
      <c s="36">
        <v>0.025</v>
      </c>
      <c s="36">
        <f>ROUND(G119*H119,6)</f>
      </c>
      <c r="L119" s="38">
        <v>0</v>
      </c>
      <c s="32">
        <f>ROUND(ROUND(L119,2)*ROUND(G119,3),2)</f>
      </c>
      <c s="36" t="s">
        <v>55</v>
      </c>
      <c>
        <f>(M119*21)/100</f>
      </c>
      <c t="s">
        <v>28</v>
      </c>
    </row>
    <row r="120" spans="1:5" ht="12.75">
      <c r="A120" s="35" t="s">
        <v>56</v>
      </c>
      <c r="E120" s="39" t="s">
        <v>5417</v>
      </c>
    </row>
    <row r="121" spans="1:5" ht="12.75">
      <c r="A121" s="35" t="s">
        <v>57</v>
      </c>
      <c r="E121" s="40" t="s">
        <v>5</v>
      </c>
    </row>
    <row r="122" spans="1:5" ht="38.25">
      <c r="A122" t="s">
        <v>59</v>
      </c>
      <c r="E122" s="39" t="s">
        <v>5418</v>
      </c>
    </row>
    <row r="123" spans="1:16" ht="25.5">
      <c r="A123" t="s">
        <v>50</v>
      </c>
      <c s="34" t="s">
        <v>554</v>
      </c>
      <c s="34" t="s">
        <v>956</v>
      </c>
      <c s="35" t="s">
        <v>5</v>
      </c>
      <c s="6" t="s">
        <v>931</v>
      </c>
      <c s="36" t="s">
        <v>126</v>
      </c>
      <c s="37">
        <v>27.685</v>
      </c>
      <c s="36">
        <v>0.011517</v>
      </c>
      <c s="36">
        <f>ROUND(G123*H123,6)</f>
      </c>
      <c r="L123" s="38">
        <v>0</v>
      </c>
      <c s="32">
        <f>ROUND(ROUND(L123,2)*ROUND(G123,3),2)</f>
      </c>
      <c s="36" t="s">
        <v>307</v>
      </c>
      <c>
        <f>(M123*21)/100</f>
      </c>
      <c t="s">
        <v>28</v>
      </c>
    </row>
    <row r="124" spans="1:5" ht="51">
      <c r="A124" s="35" t="s">
        <v>56</v>
      </c>
      <c r="E124" s="39" t="s">
        <v>957</v>
      </c>
    </row>
    <row r="125" spans="1:5" ht="12.75">
      <c r="A125" s="35" t="s">
        <v>57</v>
      </c>
      <c r="E125" s="40" t="s">
        <v>5419</v>
      </c>
    </row>
    <row r="126" spans="1:5" ht="12.75">
      <c r="A126" t="s">
        <v>59</v>
      </c>
      <c r="E126" s="39" t="s">
        <v>5</v>
      </c>
    </row>
    <row r="127" spans="1:16" ht="12.75">
      <c r="A127" t="s">
        <v>50</v>
      </c>
      <c s="34" t="s">
        <v>558</v>
      </c>
      <c s="34" t="s">
        <v>959</v>
      </c>
      <c s="35" t="s">
        <v>5</v>
      </c>
      <c s="6" t="s">
        <v>960</v>
      </c>
      <c s="36" t="s">
        <v>126</v>
      </c>
      <c s="37">
        <v>29.069</v>
      </c>
      <c s="36">
        <v>0.0135</v>
      </c>
      <c s="36">
        <f>ROUND(G127*H127,6)</f>
      </c>
      <c r="L127" s="38">
        <v>0</v>
      </c>
      <c s="32">
        <f>ROUND(ROUND(L127,2)*ROUND(G127,3),2)</f>
      </c>
      <c s="36" t="s">
        <v>307</v>
      </c>
      <c>
        <f>(M127*21)/100</f>
      </c>
      <c t="s">
        <v>28</v>
      </c>
    </row>
    <row r="128" spans="1:5" ht="12.75">
      <c r="A128" s="35" t="s">
        <v>56</v>
      </c>
      <c r="E128" s="39" t="s">
        <v>960</v>
      </c>
    </row>
    <row r="129" spans="1:5" ht="12.75">
      <c r="A129" s="35" t="s">
        <v>57</v>
      </c>
      <c r="E129" s="40" t="s">
        <v>5</v>
      </c>
    </row>
    <row r="130" spans="1:5" ht="12.75">
      <c r="A130" t="s">
        <v>59</v>
      </c>
      <c r="E130" s="39" t="s">
        <v>5</v>
      </c>
    </row>
    <row r="131" spans="1:16" ht="38.25">
      <c r="A131" t="s">
        <v>50</v>
      </c>
      <c s="34" t="s">
        <v>563</v>
      </c>
      <c s="34" t="s">
        <v>770</v>
      </c>
      <c s="35" t="s">
        <v>5</v>
      </c>
      <c s="6" t="s">
        <v>771</v>
      </c>
      <c s="36" t="s">
        <v>54</v>
      </c>
      <c s="37">
        <v>20.842</v>
      </c>
      <c s="36">
        <v>0</v>
      </c>
      <c s="36">
        <f>ROUND(G131*H131,6)</f>
      </c>
      <c r="L131" s="38">
        <v>0</v>
      </c>
      <c s="32">
        <f>ROUND(ROUND(L131,2)*ROUND(G131,3),2)</f>
      </c>
      <c s="36" t="s">
        <v>307</v>
      </c>
      <c>
        <f>(M131*21)/100</f>
      </c>
      <c t="s">
        <v>28</v>
      </c>
    </row>
    <row r="132" spans="1:5" ht="38.25">
      <c r="A132" s="35" t="s">
        <v>56</v>
      </c>
      <c r="E132" s="39" t="s">
        <v>772</v>
      </c>
    </row>
    <row r="133" spans="1:5" ht="12.75">
      <c r="A133" s="35" t="s">
        <v>57</v>
      </c>
      <c r="E133" s="40" t="s">
        <v>5</v>
      </c>
    </row>
    <row r="134" spans="1:5" ht="76.5">
      <c r="A134" t="s">
        <v>59</v>
      </c>
      <c r="E134" s="39" t="s">
        <v>773</v>
      </c>
    </row>
    <row r="135" spans="1:16" ht="25.5">
      <c r="A135" t="s">
        <v>50</v>
      </c>
      <c s="34" t="s">
        <v>567</v>
      </c>
      <c s="34" t="s">
        <v>5082</v>
      </c>
      <c s="35" t="s">
        <v>5</v>
      </c>
      <c s="6" t="s">
        <v>5083</v>
      </c>
      <c s="36" t="s">
        <v>54</v>
      </c>
      <c s="37">
        <v>0.241</v>
      </c>
      <c s="36">
        <v>0</v>
      </c>
      <c s="36">
        <f>ROUND(G135*H135,6)</f>
      </c>
      <c r="L135" s="38">
        <v>0</v>
      </c>
      <c s="32">
        <f>ROUND(ROUND(L135,2)*ROUND(G135,3),2)</f>
      </c>
      <c s="36" t="s">
        <v>307</v>
      </c>
      <c>
        <f>(M135*21)/100</f>
      </c>
      <c t="s">
        <v>28</v>
      </c>
    </row>
    <row r="136" spans="1:5" ht="25.5">
      <c r="A136" s="35" t="s">
        <v>56</v>
      </c>
      <c r="E136" s="39" t="s">
        <v>5083</v>
      </c>
    </row>
    <row r="137" spans="1:5" ht="12.75">
      <c r="A137" s="35" t="s">
        <v>57</v>
      </c>
      <c r="E137" s="40" t="s">
        <v>5</v>
      </c>
    </row>
    <row r="138" spans="1:5" ht="114.75">
      <c r="A138" t="s">
        <v>59</v>
      </c>
      <c r="E138" s="39" t="s">
        <v>5420</v>
      </c>
    </row>
    <row r="139" spans="1:13" ht="12.75">
      <c r="A139" t="s">
        <v>47</v>
      </c>
      <c r="C139" s="31" t="s">
        <v>1019</v>
      </c>
      <c r="E139" s="33" t="s">
        <v>1020</v>
      </c>
      <c r="J139" s="32">
        <f>0</f>
      </c>
      <c s="32">
        <f>0</f>
      </c>
      <c s="32">
        <f>0+L140+L144+L148+L152</f>
      </c>
      <c s="32">
        <f>0+M140+M144+M148+M152</f>
      </c>
    </row>
    <row r="140" spans="1:16" ht="25.5">
      <c r="A140" t="s">
        <v>50</v>
      </c>
      <c s="34" t="s">
        <v>622</v>
      </c>
      <c s="34" t="s">
        <v>1036</v>
      </c>
      <c s="35" t="s">
        <v>5</v>
      </c>
      <c s="6" t="s">
        <v>1037</v>
      </c>
      <c s="36" t="s">
        <v>126</v>
      </c>
      <c s="37">
        <v>256.66</v>
      </c>
      <c s="36">
        <v>0</v>
      </c>
      <c s="36">
        <f>ROUND(G140*H140,6)</f>
      </c>
      <c r="L140" s="38">
        <v>0</v>
      </c>
      <c s="32">
        <f>ROUND(ROUND(L140,2)*ROUND(G140,3),2)</f>
      </c>
      <c s="36" t="s">
        <v>307</v>
      </c>
      <c>
        <f>(M140*21)/100</f>
      </c>
      <c t="s">
        <v>28</v>
      </c>
    </row>
    <row r="141" spans="1:5" ht="25.5">
      <c r="A141" s="35" t="s">
        <v>56</v>
      </c>
      <c r="E141" s="39" t="s">
        <v>1037</v>
      </c>
    </row>
    <row r="142" spans="1:5" ht="12.75">
      <c r="A142" s="35" t="s">
        <v>57</v>
      </c>
      <c r="E142" s="40" t="s">
        <v>5421</v>
      </c>
    </row>
    <row r="143" spans="1:5" ht="140.25">
      <c r="A143" t="s">
        <v>59</v>
      </c>
      <c r="E143" s="39" t="s">
        <v>1025</v>
      </c>
    </row>
    <row r="144" spans="1:16" ht="12.75">
      <c r="A144" t="s">
        <v>50</v>
      </c>
      <c s="34" t="s">
        <v>624</v>
      </c>
      <c s="34" t="s">
        <v>5422</v>
      </c>
      <c s="35" t="s">
        <v>5</v>
      </c>
      <c s="6" t="s">
        <v>5423</v>
      </c>
      <c s="36" t="s">
        <v>126</v>
      </c>
      <c s="37">
        <v>544.119</v>
      </c>
      <c s="36">
        <v>0.0048</v>
      </c>
      <c s="36">
        <f>ROUND(G144*H144,6)</f>
      </c>
      <c r="L144" s="38">
        <v>0</v>
      </c>
      <c s="32">
        <f>ROUND(ROUND(L144,2)*ROUND(G144,3),2)</f>
      </c>
      <c s="36" t="s">
        <v>55</v>
      </c>
      <c>
        <f>(M144*21)/100</f>
      </c>
      <c t="s">
        <v>28</v>
      </c>
    </row>
    <row r="145" spans="1:5" ht="12.75">
      <c r="A145" s="35" t="s">
        <v>56</v>
      </c>
      <c r="E145" s="39" t="s">
        <v>5423</v>
      </c>
    </row>
    <row r="146" spans="1:5" ht="25.5">
      <c r="A146" s="35" t="s">
        <v>57</v>
      </c>
      <c r="E146" s="40" t="s">
        <v>5424</v>
      </c>
    </row>
    <row r="147" spans="1:5" ht="12.75">
      <c r="A147" t="s">
        <v>59</v>
      </c>
      <c r="E147" s="39" t="s">
        <v>1054</v>
      </c>
    </row>
    <row r="148" spans="1:16" ht="12.75">
      <c r="A148" t="s">
        <v>50</v>
      </c>
      <c s="34" t="s">
        <v>626</v>
      </c>
      <c s="34" t="s">
        <v>5425</v>
      </c>
      <c s="35" t="s">
        <v>5</v>
      </c>
      <c s="6" t="s">
        <v>1052</v>
      </c>
      <c s="36" t="s">
        <v>126</v>
      </c>
      <c s="37">
        <v>272.06</v>
      </c>
      <c s="36">
        <v>0.0048</v>
      </c>
      <c s="36">
        <f>ROUND(G148*H148,6)</f>
      </c>
      <c r="L148" s="38">
        <v>0</v>
      </c>
      <c s="32">
        <f>ROUND(ROUND(L148,2)*ROUND(G148,3),2)</f>
      </c>
      <c s="36" t="s">
        <v>55</v>
      </c>
      <c>
        <f>(M148*21)/100</f>
      </c>
      <c t="s">
        <v>28</v>
      </c>
    </row>
    <row r="149" spans="1:5" ht="12.75">
      <c r="A149" s="35" t="s">
        <v>56</v>
      </c>
      <c r="E149" s="39" t="s">
        <v>1052</v>
      </c>
    </row>
    <row r="150" spans="1:5" ht="25.5">
      <c r="A150" s="35" t="s">
        <v>57</v>
      </c>
      <c r="E150" s="40" t="s">
        <v>5426</v>
      </c>
    </row>
    <row r="151" spans="1:5" ht="12.75">
      <c r="A151" t="s">
        <v>59</v>
      </c>
      <c r="E151" s="39" t="s">
        <v>1054</v>
      </c>
    </row>
    <row r="152" spans="1:16" ht="25.5">
      <c r="A152" t="s">
        <v>50</v>
      </c>
      <c s="34" t="s">
        <v>656</v>
      </c>
      <c s="34" t="s">
        <v>5427</v>
      </c>
      <c s="35" t="s">
        <v>5</v>
      </c>
      <c s="6" t="s">
        <v>5428</v>
      </c>
      <c s="36" t="s">
        <v>54</v>
      </c>
      <c s="37">
        <v>3.918</v>
      </c>
      <c s="36">
        <v>0</v>
      </c>
      <c s="36">
        <f>ROUND(G152*H152,6)</f>
      </c>
      <c r="L152" s="38">
        <v>0</v>
      </c>
      <c s="32">
        <f>ROUND(ROUND(L152,2)*ROUND(G152,3),2)</f>
      </c>
      <c s="36" t="s">
        <v>55</v>
      </c>
      <c>
        <f>(M152*21)/100</f>
      </c>
      <c t="s">
        <v>28</v>
      </c>
    </row>
    <row r="153" spans="1:5" ht="25.5">
      <c r="A153" s="35" t="s">
        <v>56</v>
      </c>
      <c r="E153" s="39" t="s">
        <v>5428</v>
      </c>
    </row>
    <row r="154" spans="1:5" ht="12.75">
      <c r="A154" s="35" t="s">
        <v>57</v>
      </c>
      <c r="E154" s="40" t="s">
        <v>5</v>
      </c>
    </row>
    <row r="155" spans="1:5" ht="114.75">
      <c r="A155" t="s">
        <v>59</v>
      </c>
      <c r="E155"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5431</v>
      </c>
      <c r="E8" s="30" t="s">
        <v>5430</v>
      </c>
      <c r="J8" s="29">
        <f>0+J9+J58</f>
      </c>
      <c s="29">
        <f>0+K9+K58</f>
      </c>
      <c s="29">
        <f>0+L9+L58</f>
      </c>
      <c s="29">
        <f>0+M9+M58</f>
      </c>
    </row>
    <row r="9" spans="1:13" ht="12.75">
      <c r="A9" t="s">
        <v>47</v>
      </c>
      <c r="C9" s="31" t="s">
        <v>893</v>
      </c>
      <c r="E9" s="33" t="s">
        <v>894</v>
      </c>
      <c r="J9" s="32">
        <f>0</f>
      </c>
      <c s="32">
        <f>0</f>
      </c>
      <c s="32">
        <f>0+L10+L14+L18+L22+L26+L30+L34+L38+L42+L46+L50+L54</f>
      </c>
      <c s="32">
        <f>0+M10+M14+M18+M22+M26+M30+M34+M38+M42+M46+M50+M54</f>
      </c>
    </row>
    <row r="10" spans="1:16" ht="25.5">
      <c r="A10" t="s">
        <v>50</v>
      </c>
      <c s="34" t="s">
        <v>96</v>
      </c>
      <c s="34" t="s">
        <v>5432</v>
      </c>
      <c s="35" t="s">
        <v>5</v>
      </c>
      <c s="6" t="s">
        <v>5433</v>
      </c>
      <c s="36" t="s">
        <v>116</v>
      </c>
      <c s="37">
        <v>2.904</v>
      </c>
      <c s="36">
        <v>2.501872</v>
      </c>
      <c s="36">
        <f>ROUND(G10*H10,6)</f>
      </c>
      <c r="L10" s="38">
        <v>0</v>
      </c>
      <c s="32">
        <f>ROUND(ROUND(L10,2)*ROUND(G10,3),2)</f>
      </c>
      <c s="36" t="s">
        <v>307</v>
      </c>
      <c>
        <f>(M10*21)/100</f>
      </c>
      <c t="s">
        <v>28</v>
      </c>
    </row>
    <row r="11" spans="1:5" ht="25.5">
      <c r="A11" s="35" t="s">
        <v>56</v>
      </c>
      <c r="E11" s="39" t="s">
        <v>5433</v>
      </c>
    </row>
    <row r="12" spans="1:5" ht="12.75">
      <c r="A12" s="35" t="s">
        <v>57</v>
      </c>
      <c r="E12" s="40" t="s">
        <v>5434</v>
      </c>
    </row>
    <row r="13" spans="1:5" ht="153">
      <c r="A13" t="s">
        <v>59</v>
      </c>
      <c r="E13" s="39" t="s">
        <v>510</v>
      </c>
    </row>
    <row r="14" spans="1:16" ht="25.5">
      <c r="A14" t="s">
        <v>50</v>
      </c>
      <c s="34" t="s">
        <v>28</v>
      </c>
      <c s="34" t="s">
        <v>5435</v>
      </c>
      <c s="35" t="s">
        <v>5</v>
      </c>
      <c s="6" t="s">
        <v>5436</v>
      </c>
      <c s="36" t="s">
        <v>116</v>
      </c>
      <c s="37">
        <v>48.22</v>
      </c>
      <c s="36">
        <v>2.501872</v>
      </c>
      <c s="36">
        <f>ROUND(G14*H14,6)</f>
      </c>
      <c r="L14" s="38">
        <v>0</v>
      </c>
      <c s="32">
        <f>ROUND(ROUND(L14,2)*ROUND(G14,3),2)</f>
      </c>
      <c s="36" t="s">
        <v>307</v>
      </c>
      <c>
        <f>(M14*21)/100</f>
      </c>
      <c t="s">
        <v>28</v>
      </c>
    </row>
    <row r="15" spans="1:5" ht="25.5">
      <c r="A15" s="35" t="s">
        <v>56</v>
      </c>
      <c r="E15" s="39" t="s">
        <v>5436</v>
      </c>
    </row>
    <row r="16" spans="1:5" ht="12.75">
      <c r="A16" s="35" t="s">
        <v>57</v>
      </c>
      <c r="E16" s="40" t="s">
        <v>5437</v>
      </c>
    </row>
    <row r="17" spans="1:5" ht="153">
      <c r="A17" t="s">
        <v>59</v>
      </c>
      <c r="E17" s="39" t="s">
        <v>510</v>
      </c>
    </row>
    <row r="18" spans="1:16" ht="12.75">
      <c r="A18" t="s">
        <v>50</v>
      </c>
      <c s="34" t="s">
        <v>26</v>
      </c>
      <c s="34" t="s">
        <v>512</v>
      </c>
      <c s="35" t="s">
        <v>5</v>
      </c>
      <c s="6" t="s">
        <v>513</v>
      </c>
      <c s="36" t="s">
        <v>54</v>
      </c>
      <c s="37">
        <v>5.043</v>
      </c>
      <c s="36">
        <v>1.062773</v>
      </c>
      <c s="36">
        <f>ROUND(G18*H18,6)</f>
      </c>
      <c r="L18" s="38">
        <v>0</v>
      </c>
      <c s="32">
        <f>ROUND(ROUND(L18,2)*ROUND(G18,3),2)</f>
      </c>
      <c s="36" t="s">
        <v>307</v>
      </c>
      <c>
        <f>(M18*21)/100</f>
      </c>
      <c t="s">
        <v>28</v>
      </c>
    </row>
    <row r="19" spans="1:5" ht="12.75">
      <c r="A19" s="35" t="s">
        <v>56</v>
      </c>
      <c r="E19" s="39" t="s">
        <v>513</v>
      </c>
    </row>
    <row r="20" spans="1:5" ht="12.75">
      <c r="A20" s="35" t="s">
        <v>57</v>
      </c>
      <c r="E20" s="40" t="s">
        <v>5438</v>
      </c>
    </row>
    <row r="21" spans="1:5" ht="25.5">
      <c r="A21" t="s">
        <v>59</v>
      </c>
      <c r="E21" s="39" t="s">
        <v>515</v>
      </c>
    </row>
    <row r="22" spans="1:16" ht="12.75">
      <c r="A22" t="s">
        <v>50</v>
      </c>
      <c s="34" t="s">
        <v>66</v>
      </c>
      <c s="34" t="s">
        <v>4923</v>
      </c>
      <c s="35" t="s">
        <v>5</v>
      </c>
      <c s="6" t="s">
        <v>4924</v>
      </c>
      <c s="36" t="s">
        <v>126</v>
      </c>
      <c s="37">
        <v>5.4</v>
      </c>
      <c s="36">
        <v>0.013525</v>
      </c>
      <c s="36">
        <f>ROUND(G22*H22,6)</f>
      </c>
      <c r="L22" s="38">
        <v>0</v>
      </c>
      <c s="32">
        <f>ROUND(ROUND(L22,2)*ROUND(G22,3),2)</f>
      </c>
      <c s="36" t="s">
        <v>307</v>
      </c>
      <c>
        <f>(M22*21)/100</f>
      </c>
      <c t="s">
        <v>28</v>
      </c>
    </row>
    <row r="23" spans="1:5" ht="12.75">
      <c r="A23" s="35" t="s">
        <v>56</v>
      </c>
      <c r="E23" s="39" t="s">
        <v>4924</v>
      </c>
    </row>
    <row r="24" spans="1:5" ht="25.5">
      <c r="A24" s="35" t="s">
        <v>57</v>
      </c>
      <c r="E24" s="40" t="s">
        <v>5439</v>
      </c>
    </row>
    <row r="25" spans="1:5" ht="12.75">
      <c r="A25" t="s">
        <v>59</v>
      </c>
      <c r="E25" s="39" t="s">
        <v>5</v>
      </c>
    </row>
    <row r="26" spans="1:16" ht="12.75">
      <c r="A26" t="s">
        <v>50</v>
      </c>
      <c s="34" t="s">
        <v>72</v>
      </c>
      <c s="34" t="s">
        <v>4926</v>
      </c>
      <c s="35" t="s">
        <v>5</v>
      </c>
      <c s="6" t="s">
        <v>4927</v>
      </c>
      <c s="36" t="s">
        <v>126</v>
      </c>
      <c s="37">
        <v>5.4</v>
      </c>
      <c s="36">
        <v>0</v>
      </c>
      <c s="36">
        <f>ROUND(G26*H26,6)</f>
      </c>
      <c r="L26" s="38">
        <v>0</v>
      </c>
      <c s="32">
        <f>ROUND(ROUND(L26,2)*ROUND(G26,3),2)</f>
      </c>
      <c s="36" t="s">
        <v>307</v>
      </c>
      <c>
        <f>(M26*21)/100</f>
      </c>
      <c t="s">
        <v>28</v>
      </c>
    </row>
    <row r="27" spans="1:5" ht="12.75">
      <c r="A27" s="35" t="s">
        <v>56</v>
      </c>
      <c r="E27" s="39" t="s">
        <v>4927</v>
      </c>
    </row>
    <row r="28" spans="1:5" ht="25.5">
      <c r="A28" s="35" t="s">
        <v>57</v>
      </c>
      <c r="E28" s="40" t="s">
        <v>5439</v>
      </c>
    </row>
    <row r="29" spans="1:5" ht="12.75">
      <c r="A29" t="s">
        <v>59</v>
      </c>
      <c r="E29" s="39" t="s">
        <v>5</v>
      </c>
    </row>
    <row r="30" spans="1:16" ht="25.5">
      <c r="A30" t="s">
        <v>50</v>
      </c>
      <c s="34" t="s">
        <v>27</v>
      </c>
      <c s="34" t="s">
        <v>5440</v>
      </c>
      <c s="35" t="s">
        <v>5</v>
      </c>
      <c s="6" t="s">
        <v>5441</v>
      </c>
      <c s="36" t="s">
        <v>147</v>
      </c>
      <c s="37">
        <v>23.7</v>
      </c>
      <c s="36">
        <v>1E-05</v>
      </c>
      <c s="36">
        <f>ROUND(G30*H30,6)</f>
      </c>
      <c r="L30" s="38">
        <v>0</v>
      </c>
      <c s="32">
        <f>ROUND(ROUND(L30,2)*ROUND(G30,3),2)</f>
      </c>
      <c s="36" t="s">
        <v>307</v>
      </c>
      <c>
        <f>(M30*21)/100</f>
      </c>
      <c t="s">
        <v>28</v>
      </c>
    </row>
    <row r="31" spans="1:5" ht="25.5">
      <c r="A31" s="35" t="s">
        <v>56</v>
      </c>
      <c r="E31" s="39" t="s">
        <v>5441</v>
      </c>
    </row>
    <row r="32" spans="1:5" ht="12.75">
      <c r="A32" s="35" t="s">
        <v>57</v>
      </c>
      <c r="E32" s="40" t="s">
        <v>5442</v>
      </c>
    </row>
    <row r="33" spans="1:5" ht="12.75">
      <c r="A33" t="s">
        <v>59</v>
      </c>
      <c r="E33" s="39" t="s">
        <v>4932</v>
      </c>
    </row>
    <row r="34" spans="1:16" ht="12.75">
      <c r="A34" t="s">
        <v>50</v>
      </c>
      <c s="34" t="s">
        <v>81</v>
      </c>
      <c s="34" t="s">
        <v>5443</v>
      </c>
      <c s="35" t="s">
        <v>5</v>
      </c>
      <c s="6" t="s">
        <v>5444</v>
      </c>
      <c s="36" t="s">
        <v>147</v>
      </c>
      <c s="37">
        <v>23.7</v>
      </c>
      <c s="36">
        <v>0.000205</v>
      </c>
      <c s="36">
        <f>ROUND(G34*H34,6)</f>
      </c>
      <c r="L34" s="38">
        <v>0</v>
      </c>
      <c s="32">
        <f>ROUND(ROUND(L34,2)*ROUND(G34,3),2)</f>
      </c>
      <c s="36" t="s">
        <v>307</v>
      </c>
      <c>
        <f>(M34*21)/100</f>
      </c>
      <c t="s">
        <v>28</v>
      </c>
    </row>
    <row r="35" spans="1:5" ht="12.75">
      <c r="A35" s="35" t="s">
        <v>56</v>
      </c>
      <c r="E35" s="39" t="s">
        <v>5444</v>
      </c>
    </row>
    <row r="36" spans="1:5" ht="12.75">
      <c r="A36" s="35" t="s">
        <v>57</v>
      </c>
      <c r="E36" s="40" t="s">
        <v>5</v>
      </c>
    </row>
    <row r="37" spans="1:5" ht="38.25">
      <c r="A37" t="s">
        <v>59</v>
      </c>
      <c r="E37" s="39" t="s">
        <v>4935</v>
      </c>
    </row>
    <row r="38" spans="1:16" ht="25.5">
      <c r="A38" t="s">
        <v>50</v>
      </c>
      <c s="34" t="s">
        <v>86</v>
      </c>
      <c s="34" t="s">
        <v>5445</v>
      </c>
      <c s="35" t="s">
        <v>5</v>
      </c>
      <c s="6" t="s">
        <v>5446</v>
      </c>
      <c s="36" t="s">
        <v>147</v>
      </c>
      <c s="37">
        <v>18.6</v>
      </c>
      <c s="36">
        <v>2.1E-05</v>
      </c>
      <c s="36">
        <f>ROUND(G38*H38,6)</f>
      </c>
      <c r="L38" s="38">
        <v>0</v>
      </c>
      <c s="32">
        <f>ROUND(ROUND(L38,2)*ROUND(G38,3),2)</f>
      </c>
      <c s="36" t="s">
        <v>307</v>
      </c>
      <c>
        <f>(M38*21)/100</f>
      </c>
      <c t="s">
        <v>28</v>
      </c>
    </row>
    <row r="39" spans="1:5" ht="25.5">
      <c r="A39" s="35" t="s">
        <v>56</v>
      </c>
      <c r="E39" s="39" t="s">
        <v>5446</v>
      </c>
    </row>
    <row r="40" spans="1:5" ht="12.75">
      <c r="A40" s="35" t="s">
        <v>57</v>
      </c>
      <c r="E40" s="40" t="s">
        <v>5447</v>
      </c>
    </row>
    <row r="41" spans="1:5" ht="12.75">
      <c r="A41" t="s">
        <v>59</v>
      </c>
      <c r="E41" s="39" t="s">
        <v>5</v>
      </c>
    </row>
    <row r="42" spans="1:16" ht="25.5">
      <c r="A42" t="s">
        <v>50</v>
      </c>
      <c s="34" t="s">
        <v>149</v>
      </c>
      <c s="34" t="s">
        <v>5448</v>
      </c>
      <c s="35" t="s">
        <v>5</v>
      </c>
      <c s="6" t="s">
        <v>5449</v>
      </c>
      <c s="36" t="s">
        <v>147</v>
      </c>
      <c s="37">
        <v>51.42</v>
      </c>
      <c s="36">
        <v>2.1E-05</v>
      </c>
      <c s="36">
        <f>ROUND(G42*H42,6)</f>
      </c>
      <c r="L42" s="38">
        <v>0</v>
      </c>
      <c s="32">
        <f>ROUND(ROUND(L42,2)*ROUND(G42,3),2)</f>
      </c>
      <c s="36" t="s">
        <v>307</v>
      </c>
      <c>
        <f>(M42*21)/100</f>
      </c>
      <c t="s">
        <v>28</v>
      </c>
    </row>
    <row r="43" spans="1:5" ht="25.5">
      <c r="A43" s="35" t="s">
        <v>56</v>
      </c>
      <c r="E43" s="39" t="s">
        <v>5449</v>
      </c>
    </row>
    <row r="44" spans="1:5" ht="25.5">
      <c r="A44" s="35" t="s">
        <v>57</v>
      </c>
      <c r="E44" s="40" t="s">
        <v>5450</v>
      </c>
    </row>
    <row r="45" spans="1:5" ht="12.75">
      <c r="A45" t="s">
        <v>59</v>
      </c>
      <c r="E45" s="39" t="s">
        <v>5</v>
      </c>
    </row>
    <row r="46" spans="1:16" ht="12.75">
      <c r="A46" t="s">
        <v>50</v>
      </c>
      <c s="34" t="s">
        <v>159</v>
      </c>
      <c s="34" t="s">
        <v>4875</v>
      </c>
      <c s="35" t="s">
        <v>5</v>
      </c>
      <c s="6" t="s">
        <v>4876</v>
      </c>
      <c s="36" t="s">
        <v>126</v>
      </c>
      <c s="37">
        <v>204.323</v>
      </c>
      <c s="36">
        <v>0.00033</v>
      </c>
      <c s="36">
        <f>ROUND(G46*H46,6)</f>
      </c>
      <c r="L46" s="38">
        <v>0</v>
      </c>
      <c s="32">
        <f>ROUND(ROUND(L46,2)*ROUND(G46,3),2)</f>
      </c>
      <c s="36" t="s">
        <v>307</v>
      </c>
      <c>
        <f>(M46*21)/100</f>
      </c>
      <c t="s">
        <v>28</v>
      </c>
    </row>
    <row r="47" spans="1:5" ht="12.75">
      <c r="A47" s="35" t="s">
        <v>56</v>
      </c>
      <c r="E47" s="39" t="s">
        <v>4876</v>
      </c>
    </row>
    <row r="48" spans="1:5" ht="12.75">
      <c r="A48" s="35" t="s">
        <v>57</v>
      </c>
      <c r="E48" s="40" t="s">
        <v>5347</v>
      </c>
    </row>
    <row r="49" spans="1:5" ht="12.75">
      <c r="A49" t="s">
        <v>59</v>
      </c>
      <c r="E49" s="39" t="s">
        <v>5451</v>
      </c>
    </row>
    <row r="50" spans="1:16" ht="12.75">
      <c r="A50" t="s">
        <v>50</v>
      </c>
      <c s="34" t="s">
        <v>112</v>
      </c>
      <c s="34" t="s">
        <v>1152</v>
      </c>
      <c s="35" t="s">
        <v>5</v>
      </c>
      <c s="6" t="s">
        <v>1153</v>
      </c>
      <c s="36" t="s">
        <v>126</v>
      </c>
      <c s="37">
        <v>47.6</v>
      </c>
      <c s="36">
        <v>0.000132</v>
      </c>
      <c s="36">
        <f>ROUND(G50*H50,6)</f>
      </c>
      <c r="L50" s="38">
        <v>0</v>
      </c>
      <c s="32">
        <f>ROUND(ROUND(L50,2)*ROUND(G50,3),2)</f>
      </c>
      <c s="36" t="s">
        <v>307</v>
      </c>
      <c>
        <f>(M50*21)/100</f>
      </c>
      <c t="s">
        <v>28</v>
      </c>
    </row>
    <row r="51" spans="1:5" ht="12.75">
      <c r="A51" s="35" t="s">
        <v>56</v>
      </c>
      <c r="E51" s="39" t="s">
        <v>1153</v>
      </c>
    </row>
    <row r="52" spans="1:5" ht="12.75">
      <c r="A52" s="35" t="s">
        <v>57</v>
      </c>
      <c r="E52" s="40" t="s">
        <v>5452</v>
      </c>
    </row>
    <row r="53" spans="1:5" ht="12.75">
      <c r="A53" t="s">
        <v>59</v>
      </c>
      <c r="E53" s="39" t="s">
        <v>5451</v>
      </c>
    </row>
    <row r="54" spans="1:16" ht="38.25">
      <c r="A54" t="s">
        <v>50</v>
      </c>
      <c s="34" t="s">
        <v>130</v>
      </c>
      <c s="34" t="s">
        <v>770</v>
      </c>
      <c s="35" t="s">
        <v>5</v>
      </c>
      <c s="6" t="s">
        <v>771</v>
      </c>
      <c s="36" t="s">
        <v>54</v>
      </c>
      <c s="37">
        <v>133.419</v>
      </c>
      <c s="36">
        <v>0</v>
      </c>
      <c s="36">
        <f>ROUND(G54*H54,6)</f>
      </c>
      <c r="L54" s="38">
        <v>0</v>
      </c>
      <c s="32">
        <f>ROUND(ROUND(L54,2)*ROUND(G54,3),2)</f>
      </c>
      <c s="36" t="s">
        <v>307</v>
      </c>
      <c>
        <f>(M54*21)/100</f>
      </c>
      <c t="s">
        <v>28</v>
      </c>
    </row>
    <row r="55" spans="1:5" ht="38.25">
      <c r="A55" s="35" t="s">
        <v>56</v>
      </c>
      <c r="E55" s="39" t="s">
        <v>772</v>
      </c>
    </row>
    <row r="56" spans="1:5" ht="12.75">
      <c r="A56" s="35" t="s">
        <v>57</v>
      </c>
      <c r="E56" s="40" t="s">
        <v>5</v>
      </c>
    </row>
    <row r="57" spans="1:5" ht="76.5">
      <c r="A57" t="s">
        <v>59</v>
      </c>
      <c r="E57" s="39" t="s">
        <v>773</v>
      </c>
    </row>
    <row r="58" spans="1:13" ht="12.75">
      <c r="A58" t="s">
        <v>47</v>
      </c>
      <c r="C58" s="31" t="s">
        <v>1019</v>
      </c>
      <c r="E58" s="33" t="s">
        <v>1020</v>
      </c>
      <c r="J58" s="32">
        <f>0</f>
      </c>
      <c s="32">
        <f>0</f>
      </c>
      <c s="32">
        <f>0+L59+L63+L67+L71+L75+L79+L83+L87+L91+L95+L99+L103+L107+L111+L115+L119+L123+L127+L131+L135+L139+L143+L147+L151+L155+L159+L163</f>
      </c>
      <c s="32">
        <f>0+M59+M63+M67+M71+M75+M79+M83+M87+M91+M95+M99+M103+M107+M111+M115+M119+M123+M127+M131+M135+M139+M143+M147+M151+M155+M159+M163</f>
      </c>
    </row>
    <row r="59" spans="1:16" ht="25.5">
      <c r="A59" t="s">
        <v>50</v>
      </c>
      <c s="34" t="s">
        <v>138</v>
      </c>
      <c s="34" t="s">
        <v>5453</v>
      </c>
      <c s="35" t="s">
        <v>5</v>
      </c>
      <c s="6" t="s">
        <v>5454</v>
      </c>
      <c s="36" t="s">
        <v>116</v>
      </c>
      <c s="37">
        <v>25.666</v>
      </c>
      <c s="36">
        <v>0.515</v>
      </c>
      <c s="36">
        <f>ROUND(G59*H59,6)</f>
      </c>
      <c r="L59" s="38">
        <v>0</v>
      </c>
      <c s="32">
        <f>ROUND(ROUND(L59,2)*ROUND(G59,3),2)</f>
      </c>
      <c s="36" t="s">
        <v>307</v>
      </c>
      <c>
        <f>(M59*21)/100</f>
      </c>
      <c t="s">
        <v>28</v>
      </c>
    </row>
    <row r="60" spans="1:5" ht="25.5">
      <c r="A60" s="35" t="s">
        <v>56</v>
      </c>
      <c r="E60" s="39" t="s">
        <v>5454</v>
      </c>
    </row>
    <row r="61" spans="1:5" ht="38.25">
      <c r="A61" s="35" t="s">
        <v>57</v>
      </c>
      <c r="E61" s="40" t="s">
        <v>5455</v>
      </c>
    </row>
    <row r="62" spans="1:5" ht="12.75">
      <c r="A62" t="s">
        <v>59</v>
      </c>
      <c r="E62" s="39" t="s">
        <v>5</v>
      </c>
    </row>
    <row r="63" spans="1:16" ht="25.5">
      <c r="A63" t="s">
        <v>50</v>
      </c>
      <c s="34" t="s">
        <v>573</v>
      </c>
      <c s="34" t="s">
        <v>1259</v>
      </c>
      <c s="35" t="s">
        <v>5</v>
      </c>
      <c s="6" t="s">
        <v>1260</v>
      </c>
      <c s="36" t="s">
        <v>126</v>
      </c>
      <c s="37">
        <v>256.66</v>
      </c>
      <c s="36">
        <v>0</v>
      </c>
      <c s="36">
        <f>ROUND(G63*H63,6)</f>
      </c>
      <c r="L63" s="38">
        <v>0</v>
      </c>
      <c s="32">
        <f>ROUND(ROUND(L63,2)*ROUND(G63,3),2)</f>
      </c>
      <c s="36" t="s">
        <v>307</v>
      </c>
      <c>
        <f>(M63*21)/100</f>
      </c>
      <c t="s">
        <v>28</v>
      </c>
    </row>
    <row r="64" spans="1:5" ht="25.5">
      <c r="A64" s="35" t="s">
        <v>56</v>
      </c>
      <c r="E64" s="39" t="s">
        <v>1260</v>
      </c>
    </row>
    <row r="65" spans="1:5" ht="12.75">
      <c r="A65" s="35" t="s">
        <v>57</v>
      </c>
      <c r="E65" s="40" t="s">
        <v>5421</v>
      </c>
    </row>
    <row r="66" spans="1:5" ht="12.75">
      <c r="A66" t="s">
        <v>59</v>
      </c>
      <c r="E66" s="39" t="s">
        <v>5</v>
      </c>
    </row>
    <row r="67" spans="1:16" ht="12.75">
      <c r="A67" t="s">
        <v>50</v>
      </c>
      <c s="34" t="s">
        <v>576</v>
      </c>
      <c s="34" t="s">
        <v>696</v>
      </c>
      <c s="35" t="s">
        <v>5</v>
      </c>
      <c s="6" t="s">
        <v>697</v>
      </c>
      <c s="36" t="s">
        <v>54</v>
      </c>
      <c s="37">
        <v>0.085</v>
      </c>
      <c s="36">
        <v>1</v>
      </c>
      <c s="36">
        <f>ROUND(G67*H67,6)</f>
      </c>
      <c r="L67" s="38">
        <v>0</v>
      </c>
      <c s="32">
        <f>ROUND(ROUND(L67,2)*ROUND(G67,3),2)</f>
      </c>
      <c s="36" t="s">
        <v>307</v>
      </c>
      <c>
        <f>(M67*21)/100</f>
      </c>
      <c t="s">
        <v>28</v>
      </c>
    </row>
    <row r="68" spans="1:5" ht="12.75">
      <c r="A68" s="35" t="s">
        <v>56</v>
      </c>
      <c r="E68" s="39" t="s">
        <v>697</v>
      </c>
    </row>
    <row r="69" spans="1:5" ht="12.75">
      <c r="A69" s="35" t="s">
        <v>57</v>
      </c>
      <c r="E69" s="40" t="s">
        <v>5</v>
      </c>
    </row>
    <row r="70" spans="1:5" ht="12.75">
      <c r="A70" t="s">
        <v>59</v>
      </c>
      <c r="E70" s="39" t="s">
        <v>5</v>
      </c>
    </row>
    <row r="71" spans="1:16" ht="25.5">
      <c r="A71" t="s">
        <v>50</v>
      </c>
      <c s="34" t="s">
        <v>579</v>
      </c>
      <c s="34" t="s">
        <v>1288</v>
      </c>
      <c s="35" t="s">
        <v>5</v>
      </c>
      <c s="6" t="s">
        <v>1289</v>
      </c>
      <c s="36" t="s">
        <v>126</v>
      </c>
      <c s="37">
        <v>256.66</v>
      </c>
      <c s="36">
        <v>0.000883</v>
      </c>
      <c s="36">
        <f>ROUND(G71*H71,6)</f>
      </c>
      <c r="L71" s="38">
        <v>0</v>
      </c>
      <c s="32">
        <f>ROUND(ROUND(L71,2)*ROUND(G71,3),2)</f>
      </c>
      <c s="36" t="s">
        <v>307</v>
      </c>
      <c>
        <f>(M71*21)/100</f>
      </c>
      <c t="s">
        <v>28</v>
      </c>
    </row>
    <row r="72" spans="1:5" ht="25.5">
      <c r="A72" s="35" t="s">
        <v>56</v>
      </c>
      <c r="E72" s="39" t="s">
        <v>1289</v>
      </c>
    </row>
    <row r="73" spans="1:5" ht="12.75">
      <c r="A73" s="35" t="s">
        <v>57</v>
      </c>
      <c r="E73" s="40" t="s">
        <v>5421</v>
      </c>
    </row>
    <row r="74" spans="1:5" ht="12.75">
      <c r="A74" t="s">
        <v>59</v>
      </c>
      <c r="E74" s="39" t="s">
        <v>5</v>
      </c>
    </row>
    <row r="75" spans="1:16" ht="25.5">
      <c r="A75" t="s">
        <v>50</v>
      </c>
      <c s="34" t="s">
        <v>582</v>
      </c>
      <c s="34" t="s">
        <v>5456</v>
      </c>
      <c s="35" t="s">
        <v>5</v>
      </c>
      <c s="6" t="s">
        <v>5457</v>
      </c>
      <c s="36" t="s">
        <v>126</v>
      </c>
      <c s="37">
        <v>307.992</v>
      </c>
      <c s="36">
        <v>0.0054</v>
      </c>
      <c s="36">
        <f>ROUND(G75*H75,6)</f>
      </c>
      <c r="L75" s="38">
        <v>0</v>
      </c>
      <c s="32">
        <f>ROUND(ROUND(L75,2)*ROUND(G75,3),2)</f>
      </c>
      <c s="36" t="s">
        <v>55</v>
      </c>
      <c>
        <f>(M75*21)/100</f>
      </c>
      <c t="s">
        <v>28</v>
      </c>
    </row>
    <row r="76" spans="1:5" ht="38.25">
      <c r="A76" s="35" t="s">
        <v>56</v>
      </c>
      <c r="E76" s="39" t="s">
        <v>5458</v>
      </c>
    </row>
    <row r="77" spans="1:5" ht="38.25">
      <c r="A77" s="35" t="s">
        <v>57</v>
      </c>
      <c r="E77" s="40" t="s">
        <v>5459</v>
      </c>
    </row>
    <row r="78" spans="1:5" ht="25.5">
      <c r="A78" t="s">
        <v>59</v>
      </c>
      <c r="E78" s="39" t="s">
        <v>5460</v>
      </c>
    </row>
    <row r="79" spans="1:16" ht="25.5">
      <c r="A79" t="s">
        <v>50</v>
      </c>
      <c s="34" t="s">
        <v>585</v>
      </c>
      <c s="34" t="s">
        <v>1271</v>
      </c>
      <c s="35" t="s">
        <v>5</v>
      </c>
      <c s="6" t="s">
        <v>1272</v>
      </c>
      <c s="36" t="s">
        <v>126</v>
      </c>
      <c s="37">
        <v>256.66</v>
      </c>
      <c s="36">
        <v>0.000194</v>
      </c>
      <c s="36">
        <f>ROUND(G79*H79,6)</f>
      </c>
      <c r="L79" s="38">
        <v>0</v>
      </c>
      <c s="32">
        <f>ROUND(ROUND(L79,2)*ROUND(G79,3),2)</f>
      </c>
      <c s="36" t="s">
        <v>307</v>
      </c>
      <c>
        <f>(M79*21)/100</f>
      </c>
      <c t="s">
        <v>28</v>
      </c>
    </row>
    <row r="80" spans="1:5" ht="25.5">
      <c r="A80" s="35" t="s">
        <v>56</v>
      </c>
      <c r="E80" s="39" t="s">
        <v>1272</v>
      </c>
    </row>
    <row r="81" spans="1:5" ht="12.75">
      <c r="A81" s="35" t="s">
        <v>57</v>
      </c>
      <c r="E81" s="40" t="s">
        <v>5421</v>
      </c>
    </row>
    <row r="82" spans="1:5" ht="12.75">
      <c r="A82" t="s">
        <v>59</v>
      </c>
      <c r="E82" s="39" t="s">
        <v>5</v>
      </c>
    </row>
    <row r="83" spans="1:16" ht="25.5">
      <c r="A83" t="s">
        <v>50</v>
      </c>
      <c s="34" t="s">
        <v>588</v>
      </c>
      <c s="34" t="s">
        <v>1275</v>
      </c>
      <c s="35" t="s">
        <v>5</v>
      </c>
      <c s="6" t="s">
        <v>1276</v>
      </c>
      <c s="36" t="s">
        <v>126</v>
      </c>
      <c s="37">
        <v>299.009</v>
      </c>
      <c s="36">
        <v>0.00223</v>
      </c>
      <c s="36">
        <f>ROUND(G83*H83,6)</f>
      </c>
      <c r="L83" s="38">
        <v>0</v>
      </c>
      <c s="32">
        <f>ROUND(ROUND(L83,2)*ROUND(G83,3),2)</f>
      </c>
      <c s="36" t="s">
        <v>307</v>
      </c>
      <c>
        <f>(M83*21)/100</f>
      </c>
      <c t="s">
        <v>28</v>
      </c>
    </row>
    <row r="84" spans="1:5" ht="25.5">
      <c r="A84" s="35" t="s">
        <v>56</v>
      </c>
      <c r="E84" s="39" t="s">
        <v>1276</v>
      </c>
    </row>
    <row r="85" spans="1:5" ht="25.5">
      <c r="A85" s="35" t="s">
        <v>57</v>
      </c>
      <c r="E85" s="40" t="s">
        <v>5461</v>
      </c>
    </row>
    <row r="86" spans="1:5" ht="12.75">
      <c r="A86" t="s">
        <v>59</v>
      </c>
      <c r="E86" s="39" t="s">
        <v>1054</v>
      </c>
    </row>
    <row r="87" spans="1:16" ht="25.5">
      <c r="A87" t="s">
        <v>50</v>
      </c>
      <c s="34" t="s">
        <v>591</v>
      </c>
      <c s="34" t="s">
        <v>1299</v>
      </c>
      <c s="35" t="s">
        <v>5</v>
      </c>
      <c s="6" t="s">
        <v>1300</v>
      </c>
      <c s="36" t="s">
        <v>126</v>
      </c>
      <c s="37">
        <v>513.32</v>
      </c>
      <c s="36">
        <v>0</v>
      </c>
      <c s="36">
        <f>ROUND(G87*H87,6)</f>
      </c>
      <c r="L87" s="38">
        <v>0</v>
      </c>
      <c s="32">
        <f>ROUND(ROUND(L87,2)*ROUND(G87,3),2)</f>
      </c>
      <c s="36" t="s">
        <v>307</v>
      </c>
      <c>
        <f>(M87*21)/100</f>
      </c>
      <c t="s">
        <v>28</v>
      </c>
    </row>
    <row r="88" spans="1:5" ht="25.5">
      <c r="A88" s="35" t="s">
        <v>56</v>
      </c>
      <c r="E88" s="39" t="s">
        <v>1300</v>
      </c>
    </row>
    <row r="89" spans="1:5" ht="76.5">
      <c r="A89" s="35" t="s">
        <v>57</v>
      </c>
      <c r="E89" s="40" t="s">
        <v>5462</v>
      </c>
    </row>
    <row r="90" spans="1:5" ht="12.75">
      <c r="A90" t="s">
        <v>59</v>
      </c>
      <c r="E90" s="39" t="s">
        <v>5</v>
      </c>
    </row>
    <row r="91" spans="1:16" ht="12.75">
      <c r="A91" t="s">
        <v>50</v>
      </c>
      <c s="34" t="s">
        <v>594</v>
      </c>
      <c s="34" t="s">
        <v>1302</v>
      </c>
      <c s="35" t="s">
        <v>5</v>
      </c>
      <c s="6" t="s">
        <v>1303</v>
      </c>
      <c s="36" t="s">
        <v>126</v>
      </c>
      <c s="37">
        <v>592.885</v>
      </c>
      <c s="36">
        <v>0.0003</v>
      </c>
      <c s="36">
        <f>ROUND(G91*H91,6)</f>
      </c>
      <c r="L91" s="38">
        <v>0</v>
      </c>
      <c s="32">
        <f>ROUND(ROUND(L91,2)*ROUND(G91,3),2)</f>
      </c>
      <c s="36" t="s">
        <v>307</v>
      </c>
      <c>
        <f>(M91*21)/100</f>
      </c>
      <c t="s">
        <v>28</v>
      </c>
    </row>
    <row r="92" spans="1:5" ht="12.75">
      <c r="A92" s="35" t="s">
        <v>56</v>
      </c>
      <c r="E92" s="39" t="s">
        <v>1303</v>
      </c>
    </row>
    <row r="93" spans="1:5" ht="76.5">
      <c r="A93" s="35" t="s">
        <v>57</v>
      </c>
      <c r="E93" s="40" t="s">
        <v>5463</v>
      </c>
    </row>
    <row r="94" spans="1:5" ht="12.75">
      <c r="A94" t="s">
        <v>59</v>
      </c>
      <c r="E94" s="39" t="s">
        <v>1054</v>
      </c>
    </row>
    <row r="95" spans="1:16" ht="25.5">
      <c r="A95" t="s">
        <v>50</v>
      </c>
      <c s="34" t="s">
        <v>597</v>
      </c>
      <c s="34" t="s">
        <v>1322</v>
      </c>
      <c s="35" t="s">
        <v>5</v>
      </c>
      <c s="6" t="s">
        <v>1323</v>
      </c>
      <c s="36" t="s">
        <v>126</v>
      </c>
      <c s="37">
        <v>256.66</v>
      </c>
      <c s="36">
        <v>0</v>
      </c>
      <c s="36">
        <f>ROUND(G95*H95,6)</f>
      </c>
      <c r="L95" s="38">
        <v>0</v>
      </c>
      <c s="32">
        <f>ROUND(ROUND(L95,2)*ROUND(G95,3),2)</f>
      </c>
      <c s="36" t="s">
        <v>307</v>
      </c>
      <c>
        <f>(M95*21)/100</f>
      </c>
      <c t="s">
        <v>28</v>
      </c>
    </row>
    <row r="96" spans="1:5" ht="25.5">
      <c r="A96" s="35" t="s">
        <v>56</v>
      </c>
      <c r="E96" s="39" t="s">
        <v>1323</v>
      </c>
    </row>
    <row r="97" spans="1:5" ht="12.75">
      <c r="A97" s="35" t="s">
        <v>57</v>
      </c>
      <c r="E97" s="40" t="s">
        <v>5421</v>
      </c>
    </row>
    <row r="98" spans="1:5" ht="25.5">
      <c r="A98" t="s">
        <v>59</v>
      </c>
      <c r="E98" s="39" t="s">
        <v>1324</v>
      </c>
    </row>
    <row r="99" spans="1:16" ht="25.5">
      <c r="A99" t="s">
        <v>50</v>
      </c>
      <c s="34" t="s">
        <v>600</v>
      </c>
      <c s="34" t="s">
        <v>1326</v>
      </c>
      <c s="35" t="s">
        <v>5</v>
      </c>
      <c s="6" t="s">
        <v>1327</v>
      </c>
      <c s="36" t="s">
        <v>126</v>
      </c>
      <c s="37">
        <v>282.326</v>
      </c>
      <c s="36">
        <v>0.0003</v>
      </c>
      <c s="36">
        <f>ROUND(G99*H99,6)</f>
      </c>
      <c r="L99" s="38">
        <v>0</v>
      </c>
      <c s="32">
        <f>ROUND(ROUND(L99,2)*ROUND(G99,3),2)</f>
      </c>
      <c s="36" t="s">
        <v>307</v>
      </c>
      <c>
        <f>(M99*21)/100</f>
      </c>
      <c t="s">
        <v>28</v>
      </c>
    </row>
    <row r="100" spans="1:5" ht="25.5">
      <c r="A100" s="35" t="s">
        <v>56</v>
      </c>
      <c r="E100" s="39" t="s">
        <v>1327</v>
      </c>
    </row>
    <row r="101" spans="1:5" ht="12.75">
      <c r="A101" s="35" t="s">
        <v>57</v>
      </c>
      <c r="E101" s="40" t="s">
        <v>5</v>
      </c>
    </row>
    <row r="102" spans="1:5" ht="12.75">
      <c r="A102" t="s">
        <v>59</v>
      </c>
      <c r="E102" s="39" t="s">
        <v>1054</v>
      </c>
    </row>
    <row r="103" spans="1:16" ht="25.5">
      <c r="A103" t="s">
        <v>50</v>
      </c>
      <c s="34" t="s">
        <v>603</v>
      </c>
      <c s="34" t="s">
        <v>1315</v>
      </c>
      <c s="35" t="s">
        <v>5</v>
      </c>
      <c s="6" t="s">
        <v>1316</v>
      </c>
      <c s="36" t="s">
        <v>126</v>
      </c>
      <c s="37">
        <v>256.66</v>
      </c>
      <c s="36">
        <v>0</v>
      </c>
      <c s="36">
        <f>ROUND(G103*H103,6)</f>
      </c>
      <c r="L103" s="38">
        <v>0</v>
      </c>
      <c s="32">
        <f>ROUND(ROUND(L103,2)*ROUND(G103,3),2)</f>
      </c>
      <c s="36" t="s">
        <v>307</v>
      </c>
      <c>
        <f>(M103*21)/100</f>
      </c>
      <c t="s">
        <v>28</v>
      </c>
    </row>
    <row r="104" spans="1:5" ht="25.5">
      <c r="A104" s="35" t="s">
        <v>56</v>
      </c>
      <c r="E104" s="39" t="s">
        <v>1316</v>
      </c>
    </row>
    <row r="105" spans="1:5" ht="12.75">
      <c r="A105" s="35" t="s">
        <v>57</v>
      </c>
      <c r="E105" s="40" t="s">
        <v>5421</v>
      </c>
    </row>
    <row r="106" spans="1:5" ht="12.75">
      <c r="A106" t="s">
        <v>59</v>
      </c>
      <c r="E106" s="39" t="s">
        <v>5</v>
      </c>
    </row>
    <row r="107" spans="1:16" ht="25.5">
      <c r="A107" t="s">
        <v>50</v>
      </c>
      <c s="34" t="s">
        <v>606</v>
      </c>
      <c s="34" t="s">
        <v>1318</v>
      </c>
      <c s="35" t="s">
        <v>5</v>
      </c>
      <c s="6" t="s">
        <v>1319</v>
      </c>
      <c s="36" t="s">
        <v>126</v>
      </c>
      <c s="37">
        <v>282.326</v>
      </c>
      <c s="36">
        <v>0.0008</v>
      </c>
      <c s="36">
        <f>ROUND(G107*H107,6)</f>
      </c>
      <c r="L107" s="38">
        <v>0</v>
      </c>
      <c s="32">
        <f>ROUND(ROUND(L107,2)*ROUND(G107,3),2)</f>
      </c>
      <c s="36" t="s">
        <v>307</v>
      </c>
      <c>
        <f>(M107*21)/100</f>
      </c>
      <c t="s">
        <v>28</v>
      </c>
    </row>
    <row r="108" spans="1:5" ht="25.5">
      <c r="A108" s="35" t="s">
        <v>56</v>
      </c>
      <c r="E108" s="39" t="s">
        <v>1319</v>
      </c>
    </row>
    <row r="109" spans="1:5" ht="25.5">
      <c r="A109" s="35" t="s">
        <v>57</v>
      </c>
      <c r="E109" s="40" t="s">
        <v>5464</v>
      </c>
    </row>
    <row r="110" spans="1:5" ht="12.75">
      <c r="A110" t="s">
        <v>59</v>
      </c>
      <c r="E110" s="39" t="s">
        <v>1054</v>
      </c>
    </row>
    <row r="111" spans="1:16" ht="25.5">
      <c r="A111" t="s">
        <v>50</v>
      </c>
      <c s="34" t="s">
        <v>609</v>
      </c>
      <c s="34" t="s">
        <v>1330</v>
      </c>
      <c s="35" t="s">
        <v>5</v>
      </c>
      <c s="6" t="s">
        <v>1331</v>
      </c>
      <c s="36" t="s">
        <v>126</v>
      </c>
      <c s="37">
        <v>256.662</v>
      </c>
      <c s="36">
        <v>0</v>
      </c>
      <c s="36">
        <f>ROUND(G111*H111,6)</f>
      </c>
      <c r="L111" s="38">
        <v>0</v>
      </c>
      <c s="32">
        <f>ROUND(ROUND(L111,2)*ROUND(G111,3),2)</f>
      </c>
      <c s="36" t="s">
        <v>307</v>
      </c>
      <c>
        <f>(M111*21)/100</f>
      </c>
      <c t="s">
        <v>28</v>
      </c>
    </row>
    <row r="112" spans="1:5" ht="25.5">
      <c r="A112" s="35" t="s">
        <v>56</v>
      </c>
      <c r="E112" s="39" t="s">
        <v>1331</v>
      </c>
    </row>
    <row r="113" spans="1:5" ht="12.75">
      <c r="A113" s="35" t="s">
        <v>57</v>
      </c>
      <c r="E113" s="40" t="s">
        <v>5</v>
      </c>
    </row>
    <row r="114" spans="1:5" ht="12.75">
      <c r="A114" t="s">
        <v>59</v>
      </c>
      <c r="E114" s="39" t="s">
        <v>5</v>
      </c>
    </row>
    <row r="115" spans="1:16" ht="12.75">
      <c r="A115" t="s">
        <v>50</v>
      </c>
      <c s="34" t="s">
        <v>613</v>
      </c>
      <c s="34" t="s">
        <v>1333</v>
      </c>
      <c s="35" t="s">
        <v>5</v>
      </c>
      <c s="6" t="s">
        <v>1334</v>
      </c>
      <c s="36" t="s">
        <v>116</v>
      </c>
      <c s="37">
        <v>30.799</v>
      </c>
      <c s="36">
        <v>0.75</v>
      </c>
      <c s="36">
        <f>ROUND(G115*H115,6)</f>
      </c>
      <c r="L115" s="38">
        <v>0</v>
      </c>
      <c s="32">
        <f>ROUND(ROUND(L115,2)*ROUND(G115,3),2)</f>
      </c>
      <c s="36" t="s">
        <v>307</v>
      </c>
      <c>
        <f>(M115*21)/100</f>
      </c>
      <c t="s">
        <v>28</v>
      </c>
    </row>
    <row r="116" spans="1:5" ht="12.75">
      <c r="A116" s="35" t="s">
        <v>56</v>
      </c>
      <c r="E116" s="39" t="s">
        <v>1334</v>
      </c>
    </row>
    <row r="117" spans="1:5" ht="12.75">
      <c r="A117" s="35" t="s">
        <v>57</v>
      </c>
      <c r="E117" s="40" t="s">
        <v>5465</v>
      </c>
    </row>
    <row r="118" spans="1:5" ht="12.75">
      <c r="A118" t="s">
        <v>59</v>
      </c>
      <c r="E118" s="39" t="s">
        <v>1054</v>
      </c>
    </row>
    <row r="119" spans="1:16" ht="25.5">
      <c r="A119" t="s">
        <v>50</v>
      </c>
      <c s="34" t="s">
        <v>616</v>
      </c>
      <c s="34" t="s">
        <v>1337</v>
      </c>
      <c s="35" t="s">
        <v>5</v>
      </c>
      <c s="6" t="s">
        <v>1338</v>
      </c>
      <c s="36" t="s">
        <v>126</v>
      </c>
      <c s="37">
        <v>256.66</v>
      </c>
      <c s="36">
        <v>0</v>
      </c>
      <c s="36">
        <f>ROUND(G119*H119,6)</f>
      </c>
      <c r="L119" s="38">
        <v>0</v>
      </c>
      <c s="32">
        <f>ROUND(ROUND(L119,2)*ROUND(G119,3),2)</f>
      </c>
      <c s="36" t="s">
        <v>307</v>
      </c>
      <c>
        <f>(M119*21)/100</f>
      </c>
      <c t="s">
        <v>28</v>
      </c>
    </row>
    <row r="120" spans="1:5" ht="25.5">
      <c r="A120" s="35" t="s">
        <v>56</v>
      </c>
      <c r="E120" s="39" t="s">
        <v>1338</v>
      </c>
    </row>
    <row r="121" spans="1:5" ht="12.75">
      <c r="A121" s="35" t="s">
        <v>57</v>
      </c>
      <c r="E121" s="40" t="s">
        <v>5421</v>
      </c>
    </row>
    <row r="122" spans="1:5" ht="12.75">
      <c r="A122" t="s">
        <v>59</v>
      </c>
      <c r="E122" s="39" t="s">
        <v>5</v>
      </c>
    </row>
    <row r="123" spans="1:16" ht="12.75">
      <c r="A123" t="s">
        <v>50</v>
      </c>
      <c s="34" t="s">
        <v>620</v>
      </c>
      <c s="34" t="s">
        <v>1340</v>
      </c>
      <c s="35" t="s">
        <v>5</v>
      </c>
      <c s="6" t="s">
        <v>1341</v>
      </c>
      <c s="36" t="s">
        <v>126</v>
      </c>
      <c s="37">
        <v>256.66</v>
      </c>
      <c s="36">
        <v>0.011</v>
      </c>
      <c s="36">
        <f>ROUND(G123*H123,6)</f>
      </c>
      <c r="L123" s="38">
        <v>0</v>
      </c>
      <c s="32">
        <f>ROUND(ROUND(L123,2)*ROUND(G123,3),2)</f>
      </c>
      <c s="36" t="s">
        <v>55</v>
      </c>
      <c>
        <f>(M123*21)/100</f>
      </c>
      <c t="s">
        <v>28</v>
      </c>
    </row>
    <row r="124" spans="1:5" ht="12.75">
      <c r="A124" s="35" t="s">
        <v>56</v>
      </c>
      <c r="E124" s="39" t="s">
        <v>1341</v>
      </c>
    </row>
    <row r="125" spans="1:5" ht="12.75">
      <c r="A125" s="35" t="s">
        <v>57</v>
      </c>
      <c r="E125" s="40" t="s">
        <v>5421</v>
      </c>
    </row>
    <row r="126" spans="1:5" ht="12.75">
      <c r="A126" t="s">
        <v>59</v>
      </c>
      <c r="E126" s="39" t="s">
        <v>1054</v>
      </c>
    </row>
    <row r="127" spans="1:16" ht="38.25">
      <c r="A127" t="s">
        <v>50</v>
      </c>
      <c s="34" t="s">
        <v>627</v>
      </c>
      <c s="34" t="s">
        <v>1355</v>
      </c>
      <c s="35" t="s">
        <v>5</v>
      </c>
      <c s="6" t="s">
        <v>1356</v>
      </c>
      <c s="36" t="s">
        <v>162</v>
      </c>
      <c s="37">
        <v>8</v>
      </c>
      <c s="36">
        <v>0</v>
      </c>
      <c s="36">
        <f>ROUND(G127*H127,6)</f>
      </c>
      <c r="L127" s="38">
        <v>0</v>
      </c>
      <c s="32">
        <f>ROUND(ROUND(L127,2)*ROUND(G127,3),2)</f>
      </c>
      <c s="36" t="s">
        <v>307</v>
      </c>
      <c>
        <f>(M127*21)/100</f>
      </c>
      <c t="s">
        <v>28</v>
      </c>
    </row>
    <row r="128" spans="1:5" ht="38.25">
      <c r="A128" s="35" t="s">
        <v>56</v>
      </c>
      <c r="E128" s="39" t="s">
        <v>1356</v>
      </c>
    </row>
    <row r="129" spans="1:5" ht="12.75">
      <c r="A129" s="35" t="s">
        <v>57</v>
      </c>
      <c r="E129" s="40" t="s">
        <v>5466</v>
      </c>
    </row>
    <row r="130" spans="1:5" ht="204">
      <c r="A130" t="s">
        <v>59</v>
      </c>
      <c r="E130" s="39" t="s">
        <v>1358</v>
      </c>
    </row>
    <row r="131" spans="1:16" ht="12.75">
      <c r="A131" t="s">
        <v>50</v>
      </c>
      <c s="34" t="s">
        <v>631</v>
      </c>
      <c s="34" t="s">
        <v>1360</v>
      </c>
      <c s="35" t="s">
        <v>5</v>
      </c>
      <c s="6" t="s">
        <v>1361</v>
      </c>
      <c s="36" t="s">
        <v>162</v>
      </c>
      <c s="37">
        <v>8</v>
      </c>
      <c s="36">
        <v>0.00314</v>
      </c>
      <c s="36">
        <f>ROUND(G131*H131,6)</f>
      </c>
      <c r="L131" s="38">
        <v>0</v>
      </c>
      <c s="32">
        <f>ROUND(ROUND(L131,2)*ROUND(G131,3),2)</f>
      </c>
      <c s="36" t="s">
        <v>307</v>
      </c>
      <c>
        <f>(M131*21)/100</f>
      </c>
      <c t="s">
        <v>28</v>
      </c>
    </row>
    <row r="132" spans="1:5" ht="12.75">
      <c r="A132" s="35" t="s">
        <v>56</v>
      </c>
      <c r="E132" s="39" t="s">
        <v>1361</v>
      </c>
    </row>
    <row r="133" spans="1:5" ht="12.75">
      <c r="A133" s="35" t="s">
        <v>57</v>
      </c>
      <c r="E133" s="40" t="s">
        <v>5466</v>
      </c>
    </row>
    <row r="134" spans="1:5" ht="12.75">
      <c r="A134" t="s">
        <v>59</v>
      </c>
      <c r="E134" s="39" t="s">
        <v>5</v>
      </c>
    </row>
    <row r="135" spans="1:16" ht="38.25">
      <c r="A135" t="s">
        <v>50</v>
      </c>
      <c s="34" t="s">
        <v>635</v>
      </c>
      <c s="34" t="s">
        <v>5008</v>
      </c>
      <c s="35" t="s">
        <v>5</v>
      </c>
      <c s="6" t="s">
        <v>1364</v>
      </c>
      <c s="36" t="s">
        <v>99</v>
      </c>
      <c s="37">
        <v>8</v>
      </c>
      <c s="36">
        <v>0</v>
      </c>
      <c s="36">
        <f>ROUND(G135*H135,6)</f>
      </c>
      <c r="L135" s="38">
        <v>0</v>
      </c>
      <c s="32">
        <f>ROUND(ROUND(L135,2)*ROUND(G135,3),2)</f>
      </c>
      <c s="36" t="s">
        <v>307</v>
      </c>
      <c>
        <f>(M135*21)/100</f>
      </c>
      <c t="s">
        <v>28</v>
      </c>
    </row>
    <row r="136" spans="1:5" ht="38.25">
      <c r="A136" s="35" t="s">
        <v>56</v>
      </c>
      <c r="E136" s="39" t="s">
        <v>5009</v>
      </c>
    </row>
    <row r="137" spans="1:5" ht="12.75">
      <c r="A137" s="35" t="s">
        <v>57</v>
      </c>
      <c r="E137" s="40" t="s">
        <v>5466</v>
      </c>
    </row>
    <row r="138" spans="1:5" ht="204">
      <c r="A138" t="s">
        <v>59</v>
      </c>
      <c r="E138" s="39" t="s">
        <v>1358</v>
      </c>
    </row>
    <row r="139" spans="1:16" ht="38.25">
      <c r="A139" t="s">
        <v>50</v>
      </c>
      <c s="34" t="s">
        <v>639</v>
      </c>
      <c s="34" t="s">
        <v>1367</v>
      </c>
      <c s="35" t="s">
        <v>5</v>
      </c>
      <c s="6" t="s">
        <v>1368</v>
      </c>
      <c s="36" t="s">
        <v>162</v>
      </c>
      <c s="37">
        <v>8</v>
      </c>
      <c s="36">
        <v>0</v>
      </c>
      <c s="36">
        <f>ROUND(G139*H139,6)</f>
      </c>
      <c r="L139" s="38">
        <v>0</v>
      </c>
      <c s="32">
        <f>ROUND(ROUND(L139,2)*ROUND(G139,3),2)</f>
      </c>
      <c s="36" t="s">
        <v>307</v>
      </c>
      <c>
        <f>(M139*21)/100</f>
      </c>
      <c t="s">
        <v>28</v>
      </c>
    </row>
    <row r="140" spans="1:5" ht="38.25">
      <c r="A140" s="35" t="s">
        <v>56</v>
      </c>
      <c r="E140" s="39" t="s">
        <v>1369</v>
      </c>
    </row>
    <row r="141" spans="1:5" ht="12.75">
      <c r="A141" s="35" t="s">
        <v>57</v>
      </c>
      <c r="E141" s="40" t="s">
        <v>5466</v>
      </c>
    </row>
    <row r="142" spans="1:5" ht="204">
      <c r="A142" t="s">
        <v>59</v>
      </c>
      <c r="E142" s="39" t="s">
        <v>1358</v>
      </c>
    </row>
    <row r="143" spans="1:16" ht="25.5">
      <c r="A143" t="s">
        <v>50</v>
      </c>
      <c s="34" t="s">
        <v>643</v>
      </c>
      <c s="34" t="s">
        <v>1372</v>
      </c>
      <c s="35" t="s">
        <v>5</v>
      </c>
      <c s="6" t="s">
        <v>1373</v>
      </c>
      <c s="36" t="s">
        <v>147</v>
      </c>
      <c s="37">
        <v>62.5</v>
      </c>
      <c s="36">
        <v>0.00024</v>
      </c>
      <c s="36">
        <f>ROUND(G143*H143,6)</f>
      </c>
      <c r="L143" s="38">
        <v>0</v>
      </c>
      <c s="32">
        <f>ROUND(ROUND(L143,2)*ROUND(G143,3),2)</f>
      </c>
      <c s="36" t="s">
        <v>307</v>
      </c>
      <c>
        <f>(M143*21)/100</f>
      </c>
      <c t="s">
        <v>28</v>
      </c>
    </row>
    <row r="144" spans="1:5" ht="25.5">
      <c r="A144" s="35" t="s">
        <v>56</v>
      </c>
      <c r="E144" s="39" t="s">
        <v>1373</v>
      </c>
    </row>
    <row r="145" spans="1:5" ht="12.75">
      <c r="A145" s="35" t="s">
        <v>57</v>
      </c>
      <c r="E145" s="40" t="s">
        <v>5467</v>
      </c>
    </row>
    <row r="146" spans="1:5" ht="12.75">
      <c r="A146" t="s">
        <v>59</v>
      </c>
      <c r="E146" s="39" t="s">
        <v>5</v>
      </c>
    </row>
    <row r="147" spans="1:16" ht="25.5">
      <c r="A147" t="s">
        <v>50</v>
      </c>
      <c s="34" t="s">
        <v>646</v>
      </c>
      <c s="34" t="s">
        <v>1376</v>
      </c>
      <c s="35" t="s">
        <v>5</v>
      </c>
      <c s="6" t="s">
        <v>1377</v>
      </c>
      <c s="36" t="s">
        <v>162</v>
      </c>
      <c s="37">
        <v>2</v>
      </c>
      <c s="36">
        <v>0.00084</v>
      </c>
      <c s="36">
        <f>ROUND(G147*H147,6)</f>
      </c>
      <c r="L147" s="38">
        <v>0</v>
      </c>
      <c s="32">
        <f>ROUND(ROUND(L147,2)*ROUND(G147,3),2)</f>
      </c>
      <c s="36" t="s">
        <v>307</v>
      </c>
      <c>
        <f>(M147*21)/100</f>
      </c>
      <c t="s">
        <v>28</v>
      </c>
    </row>
    <row r="148" spans="1:5" ht="25.5">
      <c r="A148" s="35" t="s">
        <v>56</v>
      </c>
      <c r="E148" s="39" t="s">
        <v>1377</v>
      </c>
    </row>
    <row r="149" spans="1:5" ht="12.75">
      <c r="A149" s="35" t="s">
        <v>57</v>
      </c>
      <c r="E149" s="40" t="s">
        <v>5</v>
      </c>
    </row>
    <row r="150" spans="1:5" ht="12.75">
      <c r="A150" t="s">
        <v>59</v>
      </c>
      <c r="E150" s="39" t="s">
        <v>5</v>
      </c>
    </row>
    <row r="151" spans="1:16" ht="25.5">
      <c r="A151" t="s">
        <v>50</v>
      </c>
      <c s="34" t="s">
        <v>648</v>
      </c>
      <c s="34" t="s">
        <v>1379</v>
      </c>
      <c s="35" t="s">
        <v>5</v>
      </c>
      <c s="6" t="s">
        <v>1380</v>
      </c>
      <c s="36" t="s">
        <v>162</v>
      </c>
      <c s="37">
        <v>8</v>
      </c>
      <c s="36">
        <v>0.00023</v>
      </c>
      <c s="36">
        <f>ROUND(G151*H151,6)</f>
      </c>
      <c r="L151" s="38">
        <v>0</v>
      </c>
      <c s="32">
        <f>ROUND(ROUND(L151,2)*ROUND(G151,3),2)</f>
      </c>
      <c s="36" t="s">
        <v>307</v>
      </c>
      <c>
        <f>(M151*21)/100</f>
      </c>
      <c t="s">
        <v>28</v>
      </c>
    </row>
    <row r="152" spans="1:5" ht="25.5">
      <c r="A152" s="35" t="s">
        <v>56</v>
      </c>
      <c r="E152" s="39" t="s">
        <v>1380</v>
      </c>
    </row>
    <row r="153" spans="1:5" ht="12.75">
      <c r="A153" s="35" t="s">
        <v>57</v>
      </c>
      <c r="E153" s="40" t="s">
        <v>5466</v>
      </c>
    </row>
    <row r="154" spans="1:5" ht="12.75">
      <c r="A154" t="s">
        <v>59</v>
      </c>
      <c r="E154" s="39" t="s">
        <v>5</v>
      </c>
    </row>
    <row r="155" spans="1:16" ht="25.5">
      <c r="A155" t="s">
        <v>50</v>
      </c>
      <c s="34" t="s">
        <v>652</v>
      </c>
      <c s="34" t="s">
        <v>1382</v>
      </c>
      <c s="35" t="s">
        <v>5</v>
      </c>
      <c s="6" t="s">
        <v>1383</v>
      </c>
      <c s="36" t="s">
        <v>162</v>
      </c>
      <c s="37">
        <v>8</v>
      </c>
      <c s="36">
        <v>0.00014</v>
      </c>
      <c s="36">
        <f>ROUND(G155*H155,6)</f>
      </c>
      <c r="L155" s="38">
        <v>0</v>
      </c>
      <c s="32">
        <f>ROUND(ROUND(L155,2)*ROUND(G155,3),2)</f>
      </c>
      <c s="36" t="s">
        <v>307</v>
      </c>
      <c>
        <f>(M155*21)/100</f>
      </c>
      <c t="s">
        <v>28</v>
      </c>
    </row>
    <row r="156" spans="1:5" ht="25.5">
      <c r="A156" s="35" t="s">
        <v>56</v>
      </c>
      <c r="E156" s="39" t="s">
        <v>1383</v>
      </c>
    </row>
    <row r="157" spans="1:5" ht="12.75">
      <c r="A157" s="35" t="s">
        <v>57</v>
      </c>
      <c r="E157" s="40" t="s">
        <v>5466</v>
      </c>
    </row>
    <row r="158" spans="1:5" ht="12.75">
      <c r="A158" t="s">
        <v>59</v>
      </c>
      <c r="E158" s="39" t="s">
        <v>5</v>
      </c>
    </row>
    <row r="159" spans="1:16" ht="25.5">
      <c r="A159" t="s">
        <v>50</v>
      </c>
      <c s="34" t="s">
        <v>656</v>
      </c>
      <c s="34" t="s">
        <v>5427</v>
      </c>
      <c s="35" t="s">
        <v>5</v>
      </c>
      <c s="6" t="s">
        <v>5428</v>
      </c>
      <c s="36" t="s">
        <v>54</v>
      </c>
      <c s="37">
        <v>29.147</v>
      </c>
      <c s="36">
        <v>0</v>
      </c>
      <c s="36">
        <f>ROUND(G159*H159,6)</f>
      </c>
      <c r="L159" s="38">
        <v>0</v>
      </c>
      <c s="32">
        <f>ROUND(ROUND(L159,2)*ROUND(G159,3),2)</f>
      </c>
      <c s="36" t="s">
        <v>55</v>
      </c>
      <c>
        <f>(M159*21)/100</f>
      </c>
      <c t="s">
        <v>28</v>
      </c>
    </row>
    <row r="160" spans="1:5" ht="25.5">
      <c r="A160" s="35" t="s">
        <v>56</v>
      </c>
      <c r="E160" s="39" t="s">
        <v>5428</v>
      </c>
    </row>
    <row r="161" spans="1:5" ht="12.75">
      <c r="A161" s="35" t="s">
        <v>57</v>
      </c>
      <c r="E161" s="40" t="s">
        <v>5</v>
      </c>
    </row>
    <row r="162" spans="1:5" ht="114.75">
      <c r="A162" t="s">
        <v>59</v>
      </c>
      <c r="E162" s="39" t="s">
        <v>720</v>
      </c>
    </row>
    <row r="163" spans="1:16" ht="38.25">
      <c r="A163" t="s">
        <v>50</v>
      </c>
      <c s="34" t="s">
        <v>660</v>
      </c>
      <c s="34" t="s">
        <v>770</v>
      </c>
      <c s="35" t="s">
        <v>5</v>
      </c>
      <c s="6" t="s">
        <v>771</v>
      </c>
      <c s="36" t="s">
        <v>54</v>
      </c>
      <c s="37">
        <v>13.218</v>
      </c>
      <c s="36">
        <v>0</v>
      </c>
      <c s="36">
        <f>ROUND(G163*H163,6)</f>
      </c>
      <c r="L163" s="38">
        <v>0</v>
      </c>
      <c s="32">
        <f>ROUND(ROUND(L163,2)*ROUND(G163,3),2)</f>
      </c>
      <c s="36" t="s">
        <v>307</v>
      </c>
      <c>
        <f>(M163*21)/100</f>
      </c>
      <c t="s">
        <v>28</v>
      </c>
    </row>
    <row r="164" spans="1:5" ht="38.25">
      <c r="A164" s="35" t="s">
        <v>56</v>
      </c>
      <c r="E164" s="39" t="s">
        <v>772</v>
      </c>
    </row>
    <row r="165" spans="1:5" ht="12.75">
      <c r="A165" s="35" t="s">
        <v>57</v>
      </c>
      <c r="E165" s="40" t="s">
        <v>5</v>
      </c>
    </row>
    <row r="166" spans="1:5" ht="76.5">
      <c r="A166" t="s">
        <v>59</v>
      </c>
      <c r="E166" s="39" t="s">
        <v>773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111</v>
      </c>
      <c r="E8" s="30" t="s">
        <v>110</v>
      </c>
      <c r="J8" s="29">
        <f>0+J9+J18+J27+J36+J41+J54+J71+J76+J81+J86</f>
      </c>
      <c s="29">
        <f>0+K9+K18+K27+K36+K41+K54+K71+K76+K81+K86</f>
      </c>
      <c s="29">
        <f>0+L9+L18+L27+L36+L41+L54+L71+L76+L81+L86</f>
      </c>
      <c s="29">
        <f>0+M9+M18+M27+M36+M41+M54+M71+M76+M81+M86</f>
      </c>
    </row>
    <row r="9" spans="1:13" ht="12.75">
      <c r="A9" t="s">
        <v>47</v>
      </c>
      <c r="C9" s="31" t="s">
        <v>112</v>
      </c>
      <c r="E9" s="33" t="s">
        <v>113</v>
      </c>
      <c r="J9" s="32">
        <f>0</f>
      </c>
      <c s="32">
        <f>0</f>
      </c>
      <c s="32">
        <f>0+L10+L14</f>
      </c>
      <c s="32">
        <f>0+M10+M14</f>
      </c>
    </row>
    <row r="10" spans="1:16" ht="12.75">
      <c r="A10" t="s">
        <v>50</v>
      </c>
      <c s="34" t="s">
        <v>96</v>
      </c>
      <c s="34" t="s">
        <v>114</v>
      </c>
      <c s="35" t="s">
        <v>5</v>
      </c>
      <c s="6" t="s">
        <v>115</v>
      </c>
      <c s="36" t="s">
        <v>116</v>
      </c>
      <c s="37">
        <v>280.18</v>
      </c>
      <c s="36">
        <v>0</v>
      </c>
      <c s="36">
        <f>ROUND(G10*H10,6)</f>
      </c>
      <c r="L10" s="38">
        <v>0</v>
      </c>
      <c s="32">
        <f>ROUND(ROUND(L10,2)*ROUND(G10,3),2)</f>
      </c>
      <c s="36" t="s">
        <v>117</v>
      </c>
      <c>
        <f>(M10*21)/100</f>
      </c>
      <c t="s">
        <v>28</v>
      </c>
    </row>
    <row r="11" spans="1:5" ht="12.75">
      <c r="A11" s="35" t="s">
        <v>56</v>
      </c>
      <c r="E11" s="39" t="s">
        <v>115</v>
      </c>
    </row>
    <row r="12" spans="1:5" ht="63.75">
      <c r="A12" s="35" t="s">
        <v>57</v>
      </c>
      <c r="E12" s="40" t="s">
        <v>118</v>
      </c>
    </row>
    <row r="13" spans="1:5" ht="12.75">
      <c r="A13" t="s">
        <v>59</v>
      </c>
      <c r="E13" s="39" t="s">
        <v>5</v>
      </c>
    </row>
    <row r="14" spans="1:16" ht="12.75">
      <c r="A14" t="s">
        <v>50</v>
      </c>
      <c s="34" t="s">
        <v>28</v>
      </c>
      <c s="34" t="s">
        <v>119</v>
      </c>
      <c s="35" t="s">
        <v>5</v>
      </c>
      <c s="6" t="s">
        <v>120</v>
      </c>
      <c s="36" t="s">
        <v>116</v>
      </c>
      <c s="37">
        <v>84.054</v>
      </c>
      <c s="36">
        <v>0</v>
      </c>
      <c s="36">
        <f>ROUND(G14*H14,6)</f>
      </c>
      <c r="L14" s="38">
        <v>0</v>
      </c>
      <c s="32">
        <f>ROUND(ROUND(L14,2)*ROUND(G14,3),2)</f>
      </c>
      <c s="36" t="s">
        <v>117</v>
      </c>
      <c>
        <f>(M14*21)/100</f>
      </c>
      <c t="s">
        <v>28</v>
      </c>
    </row>
    <row r="15" spans="1:5" ht="12.75">
      <c r="A15" s="35" t="s">
        <v>56</v>
      </c>
      <c r="E15" s="39" t="s">
        <v>120</v>
      </c>
    </row>
    <row r="16" spans="1:5" ht="12.75">
      <c r="A16" s="35" t="s">
        <v>57</v>
      </c>
      <c r="E16" s="40" t="s">
        <v>121</v>
      </c>
    </row>
    <row r="17" spans="1:5" ht="12.75">
      <c r="A17" t="s">
        <v>59</v>
      </c>
      <c r="E17" s="39" t="s">
        <v>5</v>
      </c>
    </row>
    <row r="18" spans="1:13" ht="12.75">
      <c r="A18" t="s">
        <v>47</v>
      </c>
      <c r="C18" s="31" t="s">
        <v>122</v>
      </c>
      <c r="E18" s="33" t="s">
        <v>123</v>
      </c>
      <c r="J18" s="32">
        <f>0</f>
      </c>
      <c s="32">
        <f>0</f>
      </c>
      <c s="32">
        <f>0+L19+L23</f>
      </c>
      <c s="32">
        <f>0+M19+M23</f>
      </c>
    </row>
    <row r="19" spans="1:16" ht="12.75">
      <c r="A19" t="s">
        <v>50</v>
      </c>
      <c s="34" t="s">
        <v>26</v>
      </c>
      <c s="34" t="s">
        <v>124</v>
      </c>
      <c s="35" t="s">
        <v>5</v>
      </c>
      <c s="6" t="s">
        <v>125</v>
      </c>
      <c s="36" t="s">
        <v>126</v>
      </c>
      <c s="37">
        <v>403.2</v>
      </c>
      <c s="36">
        <v>0</v>
      </c>
      <c s="36">
        <f>ROUND(G19*H19,6)</f>
      </c>
      <c r="L19" s="38">
        <v>0</v>
      </c>
      <c s="32">
        <f>ROUND(ROUND(L19,2)*ROUND(G19,3),2)</f>
      </c>
      <c s="36" t="s">
        <v>117</v>
      </c>
      <c>
        <f>(M19*21)/100</f>
      </c>
      <c t="s">
        <v>28</v>
      </c>
    </row>
    <row r="20" spans="1:5" ht="12.75">
      <c r="A20" s="35" t="s">
        <v>56</v>
      </c>
      <c r="E20" s="39" t="s">
        <v>125</v>
      </c>
    </row>
    <row r="21" spans="1:5" ht="25.5">
      <c r="A21" s="35" t="s">
        <v>57</v>
      </c>
      <c r="E21" s="40" t="s">
        <v>127</v>
      </c>
    </row>
    <row r="22" spans="1:5" ht="12.75">
      <c r="A22" t="s">
        <v>59</v>
      </c>
      <c r="E22" s="39" t="s">
        <v>5</v>
      </c>
    </row>
    <row r="23" spans="1:16" ht="12.75">
      <c r="A23" t="s">
        <v>50</v>
      </c>
      <c s="34" t="s">
        <v>66</v>
      </c>
      <c s="34" t="s">
        <v>128</v>
      </c>
      <c s="35" t="s">
        <v>5</v>
      </c>
      <c s="6" t="s">
        <v>129</v>
      </c>
      <c s="36" t="s">
        <v>126</v>
      </c>
      <c s="37">
        <v>403.2</v>
      </c>
      <c s="36">
        <v>0</v>
      </c>
      <c s="36">
        <f>ROUND(G23*H23,6)</f>
      </c>
      <c r="L23" s="38">
        <v>0</v>
      </c>
      <c s="32">
        <f>ROUND(ROUND(L23,2)*ROUND(G23,3),2)</f>
      </c>
      <c s="36" t="s">
        <v>117</v>
      </c>
      <c>
        <f>(M23*21)/100</f>
      </c>
      <c t="s">
        <v>28</v>
      </c>
    </row>
    <row r="24" spans="1:5" ht="12.75">
      <c r="A24" s="35" t="s">
        <v>56</v>
      </c>
      <c r="E24" s="39" t="s">
        <v>129</v>
      </c>
    </row>
    <row r="25" spans="1:5" ht="25.5">
      <c r="A25" s="35" t="s">
        <v>57</v>
      </c>
      <c r="E25" s="40" t="s">
        <v>127</v>
      </c>
    </row>
    <row r="26" spans="1:5" ht="12.75">
      <c r="A26" t="s">
        <v>59</v>
      </c>
      <c r="E26" s="39" t="s">
        <v>5</v>
      </c>
    </row>
    <row r="27" spans="1:13" ht="12.75">
      <c r="A27" t="s">
        <v>47</v>
      </c>
      <c r="C27" s="31" t="s">
        <v>130</v>
      </c>
      <c r="E27" s="33" t="s">
        <v>131</v>
      </c>
      <c r="J27" s="32">
        <f>0</f>
      </c>
      <c s="32">
        <f>0</f>
      </c>
      <c s="32">
        <f>0+L28+L32</f>
      </c>
      <c s="32">
        <f>0+M28+M32</f>
      </c>
    </row>
    <row r="28" spans="1:16" ht="12.75">
      <c r="A28" t="s">
        <v>50</v>
      </c>
      <c s="34" t="s">
        <v>72</v>
      </c>
      <c s="34" t="s">
        <v>132</v>
      </c>
      <c s="35" t="s">
        <v>5</v>
      </c>
      <c s="6" t="s">
        <v>133</v>
      </c>
      <c s="36" t="s">
        <v>116</v>
      </c>
      <c s="37">
        <v>52.809</v>
      </c>
      <c s="36">
        <v>0</v>
      </c>
      <c s="36">
        <f>ROUND(G28*H28,6)</f>
      </c>
      <c r="L28" s="38">
        <v>0</v>
      </c>
      <c s="32">
        <f>ROUND(ROUND(L28,2)*ROUND(G28,3),2)</f>
      </c>
      <c s="36" t="s">
        <v>117</v>
      </c>
      <c>
        <f>(M28*21)/100</f>
      </c>
      <c t="s">
        <v>28</v>
      </c>
    </row>
    <row r="29" spans="1:5" ht="12.75">
      <c r="A29" s="35" t="s">
        <v>56</v>
      </c>
      <c r="E29" s="39" t="s">
        <v>133</v>
      </c>
    </row>
    <row r="30" spans="1:5" ht="25.5">
      <c r="A30" s="35" t="s">
        <v>57</v>
      </c>
      <c r="E30" s="40" t="s">
        <v>134</v>
      </c>
    </row>
    <row r="31" spans="1:5" ht="12.75">
      <c r="A31" t="s">
        <v>59</v>
      </c>
      <c r="E31" s="39" t="s">
        <v>5</v>
      </c>
    </row>
    <row r="32" spans="1:16" ht="12.75">
      <c r="A32" t="s">
        <v>50</v>
      </c>
      <c s="34" t="s">
        <v>27</v>
      </c>
      <c s="34" t="s">
        <v>135</v>
      </c>
      <c s="35" t="s">
        <v>5</v>
      </c>
      <c s="6" t="s">
        <v>136</v>
      </c>
      <c s="36" t="s">
        <v>116</v>
      </c>
      <c s="37">
        <v>211.67</v>
      </c>
      <c s="36">
        <v>0</v>
      </c>
      <c s="36">
        <f>ROUND(G32*H32,6)</f>
      </c>
      <c r="L32" s="38">
        <v>0</v>
      </c>
      <c s="32">
        <f>ROUND(ROUND(L32,2)*ROUND(G32,3),2)</f>
      </c>
      <c s="36" t="s">
        <v>117</v>
      </c>
      <c>
        <f>(M32*21)/100</f>
      </c>
      <c t="s">
        <v>28</v>
      </c>
    </row>
    <row r="33" spans="1:5" ht="12.75">
      <c r="A33" s="35" t="s">
        <v>56</v>
      </c>
      <c r="E33" s="39" t="s">
        <v>136</v>
      </c>
    </row>
    <row r="34" spans="1:5" ht="38.25">
      <c r="A34" s="35" t="s">
        <v>57</v>
      </c>
      <c r="E34" s="40" t="s">
        <v>137</v>
      </c>
    </row>
    <row r="35" spans="1:5" ht="12.75">
      <c r="A35" t="s">
        <v>59</v>
      </c>
      <c r="E35" s="39" t="s">
        <v>5</v>
      </c>
    </row>
    <row r="36" spans="1:13" ht="12.75">
      <c r="A36" t="s">
        <v>47</v>
      </c>
      <c r="C36" s="31" t="s">
        <v>138</v>
      </c>
      <c r="E36" s="33" t="s">
        <v>139</v>
      </c>
      <c r="J36" s="32">
        <f>0</f>
      </c>
      <c s="32">
        <f>0</f>
      </c>
      <c s="32">
        <f>0+L37</f>
      </c>
      <c s="32">
        <f>0+M37</f>
      </c>
    </row>
    <row r="37" spans="1:16" ht="12.75">
      <c r="A37" t="s">
        <v>50</v>
      </c>
      <c s="34" t="s">
        <v>81</v>
      </c>
      <c s="34" t="s">
        <v>140</v>
      </c>
      <c s="35" t="s">
        <v>5</v>
      </c>
      <c s="6" t="s">
        <v>141</v>
      </c>
      <c s="36" t="s">
        <v>116</v>
      </c>
      <c s="37">
        <v>15.701</v>
      </c>
      <c s="36">
        <v>0</v>
      </c>
      <c s="36">
        <f>ROUND(G37*H37,6)</f>
      </c>
      <c r="L37" s="38">
        <v>0</v>
      </c>
      <c s="32">
        <f>ROUND(ROUND(L37,2)*ROUND(G37,3),2)</f>
      </c>
      <c s="36" t="s">
        <v>117</v>
      </c>
      <c>
        <f>(M37*21)/100</f>
      </c>
      <c t="s">
        <v>28</v>
      </c>
    </row>
    <row r="38" spans="1:5" ht="12.75">
      <c r="A38" s="35" t="s">
        <v>56</v>
      </c>
      <c r="E38" s="39" t="s">
        <v>141</v>
      </c>
    </row>
    <row r="39" spans="1:5" ht="25.5">
      <c r="A39" s="35" t="s">
        <v>57</v>
      </c>
      <c r="E39" s="40" t="s">
        <v>142</v>
      </c>
    </row>
    <row r="40" spans="1:5" ht="12.75">
      <c r="A40" t="s">
        <v>59</v>
      </c>
      <c r="E40" s="39" t="s">
        <v>5</v>
      </c>
    </row>
    <row r="41" spans="1:13" ht="12.75">
      <c r="A41" t="s">
        <v>47</v>
      </c>
      <c r="C41" s="31" t="s">
        <v>143</v>
      </c>
      <c r="E41" s="33" t="s">
        <v>144</v>
      </c>
      <c r="J41" s="32">
        <f>0</f>
      </c>
      <c s="32">
        <f>0</f>
      </c>
      <c s="32">
        <f>0+L42+L46+L50</f>
      </c>
      <c s="32">
        <f>0+M42+M46+M50</f>
      </c>
    </row>
    <row r="42" spans="1:16" ht="12.75">
      <c r="A42" t="s">
        <v>50</v>
      </c>
      <c s="34" t="s">
        <v>86</v>
      </c>
      <c s="34" t="s">
        <v>145</v>
      </c>
      <c s="35" t="s">
        <v>5</v>
      </c>
      <c s="6" t="s">
        <v>146</v>
      </c>
      <c s="36" t="s">
        <v>147</v>
      </c>
      <c s="37">
        <v>169.26</v>
      </c>
      <c s="36">
        <v>0</v>
      </c>
      <c s="36">
        <f>ROUND(G42*H42,6)</f>
      </c>
      <c r="L42" s="38">
        <v>0</v>
      </c>
      <c s="32">
        <f>ROUND(ROUND(L42,2)*ROUND(G42,3),2)</f>
      </c>
      <c s="36" t="s">
        <v>117</v>
      </c>
      <c>
        <f>(M42*21)/100</f>
      </c>
      <c t="s">
        <v>28</v>
      </c>
    </row>
    <row r="43" spans="1:5" ht="12.75">
      <c r="A43" s="35" t="s">
        <v>56</v>
      </c>
      <c r="E43" s="39" t="s">
        <v>146</v>
      </c>
    </row>
    <row r="44" spans="1:5" ht="25.5">
      <c r="A44" s="35" t="s">
        <v>57</v>
      </c>
      <c r="E44" s="40" t="s">
        <v>148</v>
      </c>
    </row>
    <row r="45" spans="1:5" ht="12.75">
      <c r="A45" t="s">
        <v>59</v>
      </c>
      <c r="E45" s="39" t="s">
        <v>5</v>
      </c>
    </row>
    <row r="46" spans="1:16" ht="12.75">
      <c r="A46" t="s">
        <v>50</v>
      </c>
      <c s="34" t="s">
        <v>149</v>
      </c>
      <c s="34" t="s">
        <v>150</v>
      </c>
      <c s="35" t="s">
        <v>5</v>
      </c>
      <c s="6" t="s">
        <v>151</v>
      </c>
      <c s="36" t="s">
        <v>147</v>
      </c>
      <c s="37">
        <v>177.723</v>
      </c>
      <c s="36">
        <v>0</v>
      </c>
      <c s="36">
        <f>ROUND(G46*H46,6)</f>
      </c>
      <c r="L46" s="38">
        <v>0</v>
      </c>
      <c s="32">
        <f>ROUND(ROUND(L46,2)*ROUND(G46,3),2)</f>
      </c>
      <c s="36" t="s">
        <v>117</v>
      </c>
      <c>
        <f>(M46*21)/100</f>
      </c>
      <c t="s">
        <v>28</v>
      </c>
    </row>
    <row r="47" spans="1:5" ht="12.75">
      <c r="A47" s="35" t="s">
        <v>56</v>
      </c>
      <c r="E47" s="39" t="s">
        <v>151</v>
      </c>
    </row>
    <row r="48" spans="1:5" ht="25.5">
      <c r="A48" s="35" t="s">
        <v>57</v>
      </c>
      <c r="E48" s="40" t="s">
        <v>152</v>
      </c>
    </row>
    <row r="49" spans="1:5" ht="12.75">
      <c r="A49" t="s">
        <v>59</v>
      </c>
      <c r="E49" s="39" t="s">
        <v>5</v>
      </c>
    </row>
    <row r="50" spans="1:16" ht="25.5">
      <c r="A50" t="s">
        <v>50</v>
      </c>
      <c s="34" t="s">
        <v>153</v>
      </c>
      <c s="34" t="s">
        <v>154</v>
      </c>
      <c s="35" t="s">
        <v>5</v>
      </c>
      <c s="6" t="s">
        <v>155</v>
      </c>
      <c s="36" t="s">
        <v>147</v>
      </c>
      <c s="37">
        <v>135</v>
      </c>
      <c s="36">
        <v>0</v>
      </c>
      <c s="36">
        <f>ROUND(G50*H50,6)</f>
      </c>
      <c r="L50" s="38">
        <v>0</v>
      </c>
      <c s="32">
        <f>ROUND(ROUND(L50,2)*ROUND(G50,3),2)</f>
      </c>
      <c s="36" t="s">
        <v>117</v>
      </c>
      <c>
        <f>(M50*21)/100</f>
      </c>
      <c t="s">
        <v>28</v>
      </c>
    </row>
    <row r="51" spans="1:5" ht="25.5">
      <c r="A51" s="35" t="s">
        <v>56</v>
      </c>
      <c r="E51" s="39" t="s">
        <v>155</v>
      </c>
    </row>
    <row r="52" spans="1:5" ht="25.5">
      <c r="A52" s="35" t="s">
        <v>57</v>
      </c>
      <c r="E52" s="40" t="s">
        <v>156</v>
      </c>
    </row>
    <row r="53" spans="1:5" ht="12.75">
      <c r="A53" t="s">
        <v>59</v>
      </c>
      <c r="E53" s="39" t="s">
        <v>5</v>
      </c>
    </row>
    <row r="54" spans="1:13" ht="12.75">
      <c r="A54" t="s">
        <v>47</v>
      </c>
      <c r="C54" s="31" t="s">
        <v>157</v>
      </c>
      <c r="E54" s="33" t="s">
        <v>158</v>
      </c>
      <c r="J54" s="32">
        <f>0</f>
      </c>
      <c s="32">
        <f>0</f>
      </c>
      <c s="32">
        <f>0+L55+L59+L63+L67</f>
      </c>
      <c s="32">
        <f>0+M55+M59+M63+M67</f>
      </c>
    </row>
    <row r="55" spans="1:16" ht="12.75">
      <c r="A55" t="s">
        <v>50</v>
      </c>
      <c s="34" t="s">
        <v>159</v>
      </c>
      <c s="34" t="s">
        <v>160</v>
      </c>
      <c s="35" t="s">
        <v>5</v>
      </c>
      <c s="6" t="s">
        <v>161</v>
      </c>
      <c s="36" t="s">
        <v>162</v>
      </c>
      <c s="37">
        <v>1</v>
      </c>
      <c s="36">
        <v>0</v>
      </c>
      <c s="36">
        <f>ROUND(G55*H55,6)</f>
      </c>
      <c r="L55" s="38">
        <v>0</v>
      </c>
      <c s="32">
        <f>ROUND(ROUND(L55,2)*ROUND(G55,3),2)</f>
      </c>
      <c s="36" t="s">
        <v>117</v>
      </c>
      <c>
        <f>(M55*21)/100</f>
      </c>
      <c t="s">
        <v>28</v>
      </c>
    </row>
    <row r="56" spans="1:5" ht="12.75">
      <c r="A56" s="35" t="s">
        <v>56</v>
      </c>
      <c r="E56" s="39" t="s">
        <v>161</v>
      </c>
    </row>
    <row r="57" spans="1:5" ht="25.5">
      <c r="A57" s="35" t="s">
        <v>57</v>
      </c>
      <c r="E57" s="40" t="s">
        <v>163</v>
      </c>
    </row>
    <row r="58" spans="1:5" ht="12.75">
      <c r="A58" t="s">
        <v>59</v>
      </c>
      <c r="E58" s="39" t="s">
        <v>5</v>
      </c>
    </row>
    <row r="59" spans="1:16" ht="12.75">
      <c r="A59" t="s">
        <v>50</v>
      </c>
      <c s="34" t="s">
        <v>164</v>
      </c>
      <c s="34" t="s">
        <v>165</v>
      </c>
      <c s="35" t="s">
        <v>5</v>
      </c>
      <c s="6" t="s">
        <v>166</v>
      </c>
      <c s="36" t="s">
        <v>162</v>
      </c>
      <c s="37">
        <v>1</v>
      </c>
      <c s="36">
        <v>0</v>
      </c>
      <c s="36">
        <f>ROUND(G59*H59,6)</f>
      </c>
      <c r="L59" s="38">
        <v>0</v>
      </c>
      <c s="32">
        <f>ROUND(ROUND(L59,2)*ROUND(G59,3),2)</f>
      </c>
      <c s="36" t="s">
        <v>117</v>
      </c>
      <c>
        <f>(M59*21)/100</f>
      </c>
      <c t="s">
        <v>28</v>
      </c>
    </row>
    <row r="60" spans="1:5" ht="12.75">
      <c r="A60" s="35" t="s">
        <v>56</v>
      </c>
      <c r="E60" s="39" t="s">
        <v>166</v>
      </c>
    </row>
    <row r="61" spans="1:5" ht="25.5">
      <c r="A61" s="35" t="s">
        <v>57</v>
      </c>
      <c r="E61" s="40" t="s">
        <v>163</v>
      </c>
    </row>
    <row r="62" spans="1:5" ht="12.75">
      <c r="A62" t="s">
        <v>59</v>
      </c>
      <c r="E62" s="39" t="s">
        <v>5</v>
      </c>
    </row>
    <row r="63" spans="1:16" ht="12.75">
      <c r="A63" t="s">
        <v>50</v>
      </c>
      <c s="34" t="s">
        <v>167</v>
      </c>
      <c s="34" t="s">
        <v>168</v>
      </c>
      <c s="35" t="s">
        <v>5</v>
      </c>
      <c s="6" t="s">
        <v>169</v>
      </c>
      <c s="36" t="s">
        <v>147</v>
      </c>
      <c s="37">
        <v>169.26</v>
      </c>
      <c s="36">
        <v>0</v>
      </c>
      <c s="36">
        <f>ROUND(G63*H63,6)</f>
      </c>
      <c r="L63" s="38">
        <v>0</v>
      </c>
      <c s="32">
        <f>ROUND(ROUND(L63,2)*ROUND(G63,3),2)</f>
      </c>
      <c s="36" t="s">
        <v>117</v>
      </c>
      <c>
        <f>(M63*21)/100</f>
      </c>
      <c t="s">
        <v>28</v>
      </c>
    </row>
    <row r="64" spans="1:5" ht="12.75">
      <c r="A64" s="35" t="s">
        <v>56</v>
      </c>
      <c r="E64" s="39" t="s">
        <v>169</v>
      </c>
    </row>
    <row r="65" spans="1:5" ht="25.5">
      <c r="A65" s="35" t="s">
        <v>57</v>
      </c>
      <c r="E65" s="40" t="s">
        <v>170</v>
      </c>
    </row>
    <row r="66" spans="1:5" ht="12.75">
      <c r="A66" t="s">
        <v>59</v>
      </c>
      <c r="E66" s="39" t="s">
        <v>5</v>
      </c>
    </row>
    <row r="67" spans="1:16" ht="12.75">
      <c r="A67" t="s">
        <v>50</v>
      </c>
      <c s="34" t="s">
        <v>112</v>
      </c>
      <c s="34" t="s">
        <v>171</v>
      </c>
      <c s="35" t="s">
        <v>5</v>
      </c>
      <c s="6" t="s">
        <v>172</v>
      </c>
      <c s="36" t="s">
        <v>147</v>
      </c>
      <c s="37">
        <v>169.26</v>
      </c>
      <c s="36">
        <v>0</v>
      </c>
      <c s="36">
        <f>ROUND(G67*H67,6)</f>
      </c>
      <c r="L67" s="38">
        <v>0</v>
      </c>
      <c s="32">
        <f>ROUND(ROUND(L67,2)*ROUND(G67,3),2)</f>
      </c>
      <c s="36" t="s">
        <v>117</v>
      </c>
      <c>
        <f>(M67*21)/100</f>
      </c>
      <c t="s">
        <v>28</v>
      </c>
    </row>
    <row r="68" spans="1:5" ht="12.75">
      <c r="A68" s="35" t="s">
        <v>56</v>
      </c>
      <c r="E68" s="39" t="s">
        <v>172</v>
      </c>
    </row>
    <row r="69" spans="1:5" ht="25.5">
      <c r="A69" s="35" t="s">
        <v>57</v>
      </c>
      <c r="E69" s="40" t="s">
        <v>170</v>
      </c>
    </row>
    <row r="70" spans="1:5" ht="12.75">
      <c r="A70" t="s">
        <v>59</v>
      </c>
      <c r="E70" s="39" t="s">
        <v>5</v>
      </c>
    </row>
    <row r="71" spans="1:13" ht="12.75">
      <c r="A71" t="s">
        <v>47</v>
      </c>
      <c r="C71" s="31" t="s">
        <v>173</v>
      </c>
      <c r="E71" s="33" t="s">
        <v>174</v>
      </c>
      <c r="J71" s="32">
        <f>0</f>
      </c>
      <c s="32">
        <f>0</f>
      </c>
      <c s="32">
        <f>0+L72</f>
      </c>
      <c s="32">
        <f>0+M72</f>
      </c>
    </row>
    <row r="72" spans="1:16" ht="12.75">
      <c r="A72" t="s">
        <v>50</v>
      </c>
      <c s="34" t="s">
        <v>175</v>
      </c>
      <c s="34" t="s">
        <v>176</v>
      </c>
      <c s="35" t="s">
        <v>5</v>
      </c>
      <c s="6" t="s">
        <v>177</v>
      </c>
      <c s="36" t="s">
        <v>178</v>
      </c>
      <c s="37">
        <v>50</v>
      </c>
      <c s="36">
        <v>0</v>
      </c>
      <c s="36">
        <f>ROUND(G72*H72,6)</f>
      </c>
      <c r="L72" s="38">
        <v>0</v>
      </c>
      <c s="32">
        <f>ROUND(ROUND(L72,2)*ROUND(G72,3),2)</f>
      </c>
      <c s="36" t="s">
        <v>55</v>
      </c>
      <c>
        <f>(M72*21)/100</f>
      </c>
      <c t="s">
        <v>28</v>
      </c>
    </row>
    <row r="73" spans="1:5" ht="12.75">
      <c r="A73" s="35" t="s">
        <v>56</v>
      </c>
      <c r="E73" s="39" t="s">
        <v>177</v>
      </c>
    </row>
    <row r="74" spans="1:5" ht="25.5">
      <c r="A74" s="35" t="s">
        <v>57</v>
      </c>
      <c r="E74" s="40" t="s">
        <v>179</v>
      </c>
    </row>
    <row r="75" spans="1:5" ht="12.75">
      <c r="A75" t="s">
        <v>59</v>
      </c>
      <c r="E75" s="39" t="s">
        <v>5</v>
      </c>
    </row>
    <row r="76" spans="1:13" ht="12.75">
      <c r="A76" t="s">
        <v>47</v>
      </c>
      <c r="C76" s="31" t="s">
        <v>180</v>
      </c>
      <c r="E76" s="33" t="s">
        <v>181</v>
      </c>
      <c r="J76" s="32">
        <f>0</f>
      </c>
      <c s="32">
        <f>0</f>
      </c>
      <c s="32">
        <f>0+L77</f>
      </c>
      <c s="32">
        <f>0+M77</f>
      </c>
    </row>
    <row r="77" spans="1:16" ht="12.75">
      <c r="A77" t="s">
        <v>50</v>
      </c>
      <c s="34" t="s">
        <v>122</v>
      </c>
      <c s="34" t="s">
        <v>182</v>
      </c>
      <c s="35" t="s">
        <v>5</v>
      </c>
      <c s="6" t="s">
        <v>183</v>
      </c>
      <c s="36" t="s">
        <v>147</v>
      </c>
      <c s="37">
        <v>164</v>
      </c>
      <c s="36">
        <v>0</v>
      </c>
      <c s="36">
        <f>ROUND(G77*H77,6)</f>
      </c>
      <c r="L77" s="38">
        <v>0</v>
      </c>
      <c s="32">
        <f>ROUND(ROUND(L77,2)*ROUND(G77,3),2)</f>
      </c>
      <c s="36" t="s">
        <v>117</v>
      </c>
      <c>
        <f>(M77*21)/100</f>
      </c>
      <c t="s">
        <v>28</v>
      </c>
    </row>
    <row r="78" spans="1:5" ht="12.75">
      <c r="A78" s="35" t="s">
        <v>56</v>
      </c>
      <c r="E78" s="39" t="s">
        <v>183</v>
      </c>
    </row>
    <row r="79" spans="1:5" ht="25.5">
      <c r="A79" s="35" t="s">
        <v>57</v>
      </c>
      <c r="E79" s="40" t="s">
        <v>184</v>
      </c>
    </row>
    <row r="80" spans="1:5" ht="12.75">
      <c r="A80" t="s">
        <v>59</v>
      </c>
      <c r="E80" s="39" t="s">
        <v>5</v>
      </c>
    </row>
    <row r="81" spans="1:13" ht="12.75">
      <c r="A81" t="s">
        <v>47</v>
      </c>
      <c r="C81" s="31" t="s">
        <v>185</v>
      </c>
      <c r="E81" s="33" t="s">
        <v>186</v>
      </c>
      <c r="J81" s="32">
        <f>0</f>
      </c>
      <c s="32">
        <f>0</f>
      </c>
      <c s="32">
        <f>0+L82</f>
      </c>
      <c s="32">
        <f>0+M82</f>
      </c>
    </row>
    <row r="82" spans="1:16" ht="12.75">
      <c r="A82" t="s">
        <v>50</v>
      </c>
      <c s="34" t="s">
        <v>187</v>
      </c>
      <c s="34" t="s">
        <v>188</v>
      </c>
      <c s="35" t="s">
        <v>5</v>
      </c>
      <c s="6" t="s">
        <v>189</v>
      </c>
      <c s="36" t="s">
        <v>54</v>
      </c>
      <c s="37">
        <v>121.732</v>
      </c>
      <c s="36">
        <v>0</v>
      </c>
      <c s="36">
        <f>ROUND(G82*H82,6)</f>
      </c>
      <c r="L82" s="38">
        <v>0</v>
      </c>
      <c s="32">
        <f>ROUND(ROUND(L82,2)*ROUND(G82,3),2)</f>
      </c>
      <c s="36" t="s">
        <v>117</v>
      </c>
      <c>
        <f>(M82*21)/100</f>
      </c>
      <c t="s">
        <v>28</v>
      </c>
    </row>
    <row r="83" spans="1:5" ht="12.75">
      <c r="A83" s="35" t="s">
        <v>56</v>
      </c>
      <c r="E83" s="39" t="s">
        <v>189</v>
      </c>
    </row>
    <row r="84" spans="1:5" ht="12.75">
      <c r="A84" s="35" t="s">
        <v>57</v>
      </c>
      <c r="E84" s="40" t="s">
        <v>190</v>
      </c>
    </row>
    <row r="85" spans="1:5" ht="12.75">
      <c r="A85" t="s">
        <v>59</v>
      </c>
      <c r="E85" s="39" t="s">
        <v>5</v>
      </c>
    </row>
    <row r="86" spans="1:13" ht="12.75">
      <c r="A86" t="s">
        <v>47</v>
      </c>
      <c r="C86" s="31" t="s">
        <v>191</v>
      </c>
      <c r="E86" s="33" t="s">
        <v>192</v>
      </c>
      <c r="J86" s="32">
        <f>0</f>
      </c>
      <c s="32">
        <f>0</f>
      </c>
      <c s="32">
        <f>0+L87</f>
      </c>
      <c s="32">
        <f>0+M87</f>
      </c>
    </row>
    <row r="87" spans="1:16" ht="12.75">
      <c r="A87" t="s">
        <v>50</v>
      </c>
      <c s="34" t="s">
        <v>130</v>
      </c>
      <c s="34" t="s">
        <v>193</v>
      </c>
      <c s="35" t="s">
        <v>5</v>
      </c>
      <c s="6" t="s">
        <v>194</v>
      </c>
      <c s="36" t="s">
        <v>147</v>
      </c>
      <c s="37">
        <v>169.26</v>
      </c>
      <c s="36">
        <v>0</v>
      </c>
      <c s="36">
        <f>ROUND(G87*H87,6)</f>
      </c>
      <c r="L87" s="38">
        <v>0</v>
      </c>
      <c s="32">
        <f>ROUND(ROUND(L87,2)*ROUND(G87,3),2)</f>
      </c>
      <c s="36" t="s">
        <v>117</v>
      </c>
      <c>
        <f>(M87*21)/100</f>
      </c>
      <c t="s">
        <v>28</v>
      </c>
    </row>
    <row r="88" spans="1:5" ht="12.75">
      <c r="A88" s="35" t="s">
        <v>56</v>
      </c>
      <c r="E88" s="39" t="s">
        <v>194</v>
      </c>
    </row>
    <row r="89" spans="1:5" ht="25.5">
      <c r="A89" s="35" t="s">
        <v>57</v>
      </c>
      <c r="E89" s="40" t="s">
        <v>195</v>
      </c>
    </row>
    <row r="90" spans="1:5" ht="12.75">
      <c r="A90" t="s">
        <v>59</v>
      </c>
      <c r="E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5470</v>
      </c>
      <c r="E8" s="30" t="s">
        <v>5469</v>
      </c>
      <c r="J8" s="29">
        <f>0+J9+J42+J83+J116</f>
      </c>
      <c s="29">
        <f>0+K9+K42+K83+K116</f>
      </c>
      <c s="29">
        <f>0+L9+L42+L83+L116</f>
      </c>
      <c s="29">
        <f>0+M9+M42+M83+M116</f>
      </c>
    </row>
    <row r="9" spans="1:13" ht="12.75">
      <c r="A9" t="s">
        <v>47</v>
      </c>
      <c r="C9" s="31" t="s">
        <v>1391</v>
      </c>
      <c r="E9" s="33" t="s">
        <v>1392</v>
      </c>
      <c r="J9" s="32">
        <f>0</f>
      </c>
      <c s="32">
        <f>0</f>
      </c>
      <c s="32">
        <f>0+L10+L14+L18+L22+L26+L30+L34+L38</f>
      </c>
      <c s="32">
        <f>0+M10+M14+M18+M22+M26+M30+M34+M38</f>
      </c>
    </row>
    <row r="10" spans="1:16" ht="12.75">
      <c r="A10" t="s">
        <v>50</v>
      </c>
      <c s="34" t="s">
        <v>96</v>
      </c>
      <c s="34" t="s">
        <v>1404</v>
      </c>
      <c s="35" t="s">
        <v>5</v>
      </c>
      <c s="6" t="s">
        <v>1405</v>
      </c>
      <c s="36" t="s">
        <v>126</v>
      </c>
      <c s="37">
        <v>47.6</v>
      </c>
      <c s="36">
        <v>0</v>
      </c>
      <c s="36">
        <f>ROUND(G10*H10,6)</f>
      </c>
      <c r="L10" s="38">
        <v>0</v>
      </c>
      <c s="32">
        <f>ROUND(ROUND(L10,2)*ROUND(G10,3),2)</f>
      </c>
      <c s="36" t="s">
        <v>307</v>
      </c>
      <c>
        <f>(M10*21)/100</f>
      </c>
      <c t="s">
        <v>28</v>
      </c>
    </row>
    <row r="11" spans="1:5" ht="12.75">
      <c r="A11" s="35" t="s">
        <v>56</v>
      </c>
      <c r="E11" s="39" t="s">
        <v>1405</v>
      </c>
    </row>
    <row r="12" spans="1:5" ht="12.75">
      <c r="A12" s="35" t="s">
        <v>57</v>
      </c>
      <c r="E12" s="40" t="s">
        <v>5352</v>
      </c>
    </row>
    <row r="13" spans="1:5" ht="76.5">
      <c r="A13" t="s">
        <v>59</v>
      </c>
      <c r="E13" s="39" t="s">
        <v>5471</v>
      </c>
    </row>
    <row r="14" spans="1:16" ht="12.75">
      <c r="A14" t="s">
        <v>50</v>
      </c>
      <c s="34" t="s">
        <v>28</v>
      </c>
      <c s="34" t="s">
        <v>1407</v>
      </c>
      <c s="35" t="s">
        <v>5</v>
      </c>
      <c s="6" t="s">
        <v>1408</v>
      </c>
      <c s="36" t="s">
        <v>126</v>
      </c>
      <c s="37">
        <v>47.6</v>
      </c>
      <c s="36">
        <v>0.0003</v>
      </c>
      <c s="36">
        <f>ROUND(G14*H14,6)</f>
      </c>
      <c r="L14" s="38">
        <v>0</v>
      </c>
      <c s="32">
        <f>ROUND(ROUND(L14,2)*ROUND(G14,3),2)</f>
      </c>
      <c s="36" t="s">
        <v>307</v>
      </c>
      <c>
        <f>(M14*21)/100</f>
      </c>
      <c t="s">
        <v>28</v>
      </c>
    </row>
    <row r="15" spans="1:5" ht="12.75">
      <c r="A15" s="35" t="s">
        <v>56</v>
      </c>
      <c r="E15" s="39" t="s">
        <v>1408</v>
      </c>
    </row>
    <row r="16" spans="1:5" ht="12.75">
      <c r="A16" s="35" t="s">
        <v>57</v>
      </c>
      <c r="E16" s="40" t="s">
        <v>5352</v>
      </c>
    </row>
    <row r="17" spans="1:5" ht="76.5">
      <c r="A17" t="s">
        <v>59</v>
      </c>
      <c r="E17" s="39" t="s">
        <v>5471</v>
      </c>
    </row>
    <row r="18" spans="1:16" ht="25.5">
      <c r="A18" t="s">
        <v>50</v>
      </c>
      <c s="34" t="s">
        <v>26</v>
      </c>
      <c s="34" t="s">
        <v>1421</v>
      </c>
      <c s="35" t="s">
        <v>5</v>
      </c>
      <c s="6" t="s">
        <v>1422</v>
      </c>
      <c s="36" t="s">
        <v>147</v>
      </c>
      <c s="37">
        <v>26.6</v>
      </c>
      <c s="36">
        <v>0.000428</v>
      </c>
      <c s="36">
        <f>ROUND(G18*H18,6)</f>
      </c>
      <c r="L18" s="38">
        <v>0</v>
      </c>
      <c s="32">
        <f>ROUND(ROUND(L18,2)*ROUND(G18,3),2)</f>
      </c>
      <c s="36" t="s">
        <v>307</v>
      </c>
      <c>
        <f>(M18*21)/100</f>
      </c>
      <c t="s">
        <v>28</v>
      </c>
    </row>
    <row r="19" spans="1:5" ht="25.5">
      <c r="A19" s="35" t="s">
        <v>56</v>
      </c>
      <c r="E19" s="39" t="s">
        <v>1422</v>
      </c>
    </row>
    <row r="20" spans="1:5" ht="12.75">
      <c r="A20" s="35" t="s">
        <v>57</v>
      </c>
      <c r="E20" s="40" t="s">
        <v>5</v>
      </c>
    </row>
    <row r="21" spans="1:5" ht="12.75">
      <c r="A21" t="s">
        <v>59</v>
      </c>
      <c r="E21" s="39" t="s">
        <v>5</v>
      </c>
    </row>
    <row r="22" spans="1:16" ht="12.75">
      <c r="A22" t="s">
        <v>50</v>
      </c>
      <c s="34" t="s">
        <v>66</v>
      </c>
      <c s="34" t="s">
        <v>5472</v>
      </c>
      <c s="35" t="s">
        <v>5</v>
      </c>
      <c s="6" t="s">
        <v>5473</v>
      </c>
      <c s="36" t="s">
        <v>162</v>
      </c>
      <c s="37">
        <v>88.667</v>
      </c>
      <c s="36">
        <v>0.00045</v>
      </c>
      <c s="36">
        <f>ROUND(G22*H22,6)</f>
      </c>
      <c r="L22" s="38">
        <v>0</v>
      </c>
      <c s="32">
        <f>ROUND(ROUND(L22,2)*ROUND(G22,3),2)</f>
      </c>
      <c s="36" t="s">
        <v>55</v>
      </c>
      <c>
        <f>(M22*21)/100</f>
      </c>
      <c t="s">
        <v>28</v>
      </c>
    </row>
    <row r="23" spans="1:5" ht="12.75">
      <c r="A23" s="35" t="s">
        <v>56</v>
      </c>
      <c r="E23" s="39" t="s">
        <v>5473</v>
      </c>
    </row>
    <row r="24" spans="1:5" ht="12.75">
      <c r="A24" s="35" t="s">
        <v>57</v>
      </c>
      <c r="E24" s="40" t="s">
        <v>5474</v>
      </c>
    </row>
    <row r="25" spans="1:5" ht="12.75">
      <c r="A25" t="s">
        <v>59</v>
      </c>
      <c r="E25" s="39" t="s">
        <v>5368</v>
      </c>
    </row>
    <row r="26" spans="1:16" ht="25.5">
      <c r="A26" t="s">
        <v>50</v>
      </c>
      <c s="34" t="s">
        <v>72</v>
      </c>
      <c s="34" t="s">
        <v>1409</v>
      </c>
      <c s="35" t="s">
        <v>5</v>
      </c>
      <c s="6" t="s">
        <v>1410</v>
      </c>
      <c s="36" t="s">
        <v>126</v>
      </c>
      <c s="37">
        <v>47.6</v>
      </c>
      <c s="36">
        <v>0.0054</v>
      </c>
      <c s="36">
        <f>ROUND(G26*H26,6)</f>
      </c>
      <c r="L26" s="38">
        <v>0</v>
      </c>
      <c s="32">
        <f>ROUND(ROUND(L26,2)*ROUND(G26,3),2)</f>
      </c>
      <c s="36" t="s">
        <v>307</v>
      </c>
      <c>
        <f>(M26*21)/100</f>
      </c>
      <c t="s">
        <v>28</v>
      </c>
    </row>
    <row r="27" spans="1:5" ht="25.5">
      <c r="A27" s="35" t="s">
        <v>56</v>
      </c>
      <c r="E27" s="39" t="s">
        <v>1410</v>
      </c>
    </row>
    <row r="28" spans="1:5" ht="12.75">
      <c r="A28" s="35" t="s">
        <v>57</v>
      </c>
      <c r="E28" s="40" t="s">
        <v>5352</v>
      </c>
    </row>
    <row r="29" spans="1:5" ht="12.75">
      <c r="A29" t="s">
        <v>59</v>
      </c>
      <c r="E29" s="39" t="s">
        <v>5475</v>
      </c>
    </row>
    <row r="30" spans="1:16" ht="12.75">
      <c r="A30" t="s">
        <v>50</v>
      </c>
      <c s="34" t="s">
        <v>27</v>
      </c>
      <c s="34" t="s">
        <v>5476</v>
      </c>
      <c s="35" t="s">
        <v>5</v>
      </c>
      <c s="6" t="s">
        <v>5477</v>
      </c>
      <c s="36" t="s">
        <v>126</v>
      </c>
      <c s="37">
        <v>47.6</v>
      </c>
      <c s="36">
        <v>0.0192</v>
      </c>
      <c s="36">
        <f>ROUND(G30*H30,6)</f>
      </c>
      <c r="L30" s="38">
        <v>0</v>
      </c>
      <c s="32">
        <f>ROUND(ROUND(L30,2)*ROUND(G30,3),2)</f>
      </c>
      <c s="36" t="s">
        <v>55</v>
      </c>
      <c>
        <f>(M30*21)/100</f>
      </c>
      <c t="s">
        <v>28</v>
      </c>
    </row>
    <row r="31" spans="1:5" ht="12.75">
      <c r="A31" s="35" t="s">
        <v>56</v>
      </c>
      <c r="E31" s="39" t="s">
        <v>5477</v>
      </c>
    </row>
    <row r="32" spans="1:5" ht="12.75">
      <c r="A32" s="35" t="s">
        <v>57</v>
      </c>
      <c r="E32" s="40" t="s">
        <v>5</v>
      </c>
    </row>
    <row r="33" spans="1:5" ht="12.75">
      <c r="A33" t="s">
        <v>59</v>
      </c>
      <c r="E33" s="39" t="s">
        <v>5351</v>
      </c>
    </row>
    <row r="34" spans="1:16" ht="12.75">
      <c r="A34" t="s">
        <v>50</v>
      </c>
      <c s="34" t="s">
        <v>81</v>
      </c>
      <c s="34" t="s">
        <v>1396</v>
      </c>
      <c s="35" t="s">
        <v>5</v>
      </c>
      <c s="6" t="s">
        <v>1397</v>
      </c>
      <c s="36" t="s">
        <v>126</v>
      </c>
      <c s="37">
        <v>204.323</v>
      </c>
      <c s="36">
        <v>0.015</v>
      </c>
      <c s="36">
        <f>ROUND(G34*H34,6)</f>
      </c>
      <c r="L34" s="38">
        <v>0</v>
      </c>
      <c s="32">
        <f>ROUND(ROUND(L34,2)*ROUND(G34,3),2)</f>
      </c>
      <c s="36" t="s">
        <v>55</v>
      </c>
      <c>
        <f>(M34*21)/100</f>
      </c>
      <c t="s">
        <v>28</v>
      </c>
    </row>
    <row r="35" spans="1:5" ht="12.75">
      <c r="A35" s="35" t="s">
        <v>56</v>
      </c>
      <c r="E35" s="39" t="s">
        <v>1397</v>
      </c>
    </row>
    <row r="36" spans="1:5" ht="12.75">
      <c r="A36" s="35" t="s">
        <v>57</v>
      </c>
      <c r="E36" s="40" t="s">
        <v>5478</v>
      </c>
    </row>
    <row r="37" spans="1:5" ht="76.5">
      <c r="A37" t="s">
        <v>59</v>
      </c>
      <c r="E37" s="39" t="s">
        <v>5479</v>
      </c>
    </row>
    <row r="38" spans="1:16" ht="25.5">
      <c r="A38" t="s">
        <v>50</v>
      </c>
      <c s="34" t="s">
        <v>86</v>
      </c>
      <c s="34" t="s">
        <v>5480</v>
      </c>
      <c s="35" t="s">
        <v>5</v>
      </c>
      <c s="6" t="s">
        <v>5481</v>
      </c>
      <c s="36" t="s">
        <v>54</v>
      </c>
      <c s="37">
        <v>4.301</v>
      </c>
      <c s="36">
        <v>0</v>
      </c>
      <c s="36">
        <f>ROUND(G38*H38,6)</f>
      </c>
      <c r="L38" s="38">
        <v>0</v>
      </c>
      <c s="32">
        <f>ROUND(ROUND(L38,2)*ROUND(G38,3),2)</f>
      </c>
      <c s="36" t="s">
        <v>307</v>
      </c>
      <c>
        <f>(M38*21)/100</f>
      </c>
      <c t="s">
        <v>28</v>
      </c>
    </row>
    <row r="39" spans="1:5" ht="25.5">
      <c r="A39" s="35" t="s">
        <v>56</v>
      </c>
      <c r="E39" s="39" t="s">
        <v>5481</v>
      </c>
    </row>
    <row r="40" spans="1:5" ht="12.75">
      <c r="A40" s="35" t="s">
        <v>57</v>
      </c>
      <c r="E40" s="40" t="s">
        <v>5</v>
      </c>
    </row>
    <row r="41" spans="1:5" ht="114.75">
      <c r="A41" t="s">
        <v>59</v>
      </c>
      <c r="E41" s="39" t="s">
        <v>720</v>
      </c>
    </row>
    <row r="42" spans="1:13" ht="12.75">
      <c r="A42" t="s">
        <v>47</v>
      </c>
      <c r="C42" s="31" t="s">
        <v>1467</v>
      </c>
      <c r="E42" s="33" t="s">
        <v>1468</v>
      </c>
      <c r="J42" s="32">
        <f>0</f>
      </c>
      <c s="32">
        <f>0</f>
      </c>
      <c s="32">
        <f>0+L43+L47+L51+L55+L59+L63+L67+L71+L75+L79</f>
      </c>
      <c s="32">
        <f>0+M43+M47+M51+M55+M59+M63+M67+M71+M75+M79</f>
      </c>
    </row>
    <row r="43" spans="1:16" ht="25.5">
      <c r="A43" t="s">
        <v>50</v>
      </c>
      <c s="34" t="s">
        <v>149</v>
      </c>
      <c s="34" t="s">
        <v>5482</v>
      </c>
      <c s="35" t="s">
        <v>5</v>
      </c>
      <c s="6" t="s">
        <v>5483</v>
      </c>
      <c s="36" t="s">
        <v>126</v>
      </c>
      <c s="37">
        <v>348.495</v>
      </c>
      <c s="36">
        <v>0.000263</v>
      </c>
      <c s="36">
        <f>ROUND(G43*H43,6)</f>
      </c>
      <c r="L43" s="38">
        <v>0</v>
      </c>
      <c s="32">
        <f>ROUND(ROUND(L43,2)*ROUND(G43,3),2)</f>
      </c>
      <c s="36" t="s">
        <v>307</v>
      </c>
      <c>
        <f>(M43*21)/100</f>
      </c>
      <c t="s">
        <v>28</v>
      </c>
    </row>
    <row r="44" spans="1:5" ht="25.5">
      <c r="A44" s="35" t="s">
        <v>56</v>
      </c>
      <c r="E44" s="39" t="s">
        <v>5483</v>
      </c>
    </row>
    <row r="45" spans="1:5" ht="12.75">
      <c r="A45" s="35" t="s">
        <v>57</v>
      </c>
      <c r="E45" s="40" t="s">
        <v>5484</v>
      </c>
    </row>
    <row r="46" spans="1:5" ht="12.75">
      <c r="A46" t="s">
        <v>59</v>
      </c>
      <c r="E46" s="39" t="s">
        <v>5</v>
      </c>
    </row>
    <row r="47" spans="1:16" ht="25.5">
      <c r="A47" t="s">
        <v>50</v>
      </c>
      <c s="34" t="s">
        <v>159</v>
      </c>
      <c s="34" t="s">
        <v>5485</v>
      </c>
      <c s="35" t="s">
        <v>5</v>
      </c>
      <c s="6" t="s">
        <v>5486</v>
      </c>
      <c s="36" t="s">
        <v>126</v>
      </c>
      <c s="37">
        <v>348.495</v>
      </c>
      <c s="36">
        <v>0.01838</v>
      </c>
      <c s="36">
        <f>ROUND(G47*H47,6)</f>
      </c>
      <c r="L47" s="38">
        <v>0</v>
      </c>
      <c s="32">
        <f>ROUND(ROUND(L47,2)*ROUND(G47,3),2)</f>
      </c>
      <c s="36" t="s">
        <v>307</v>
      </c>
      <c>
        <f>(M47*21)/100</f>
      </c>
      <c t="s">
        <v>28</v>
      </c>
    </row>
    <row r="48" spans="1:5" ht="25.5">
      <c r="A48" s="35" t="s">
        <v>56</v>
      </c>
      <c r="E48" s="39" t="s">
        <v>5486</v>
      </c>
    </row>
    <row r="49" spans="1:5" ht="114.75">
      <c r="A49" s="35" t="s">
        <v>57</v>
      </c>
      <c r="E49" s="40" t="s">
        <v>5487</v>
      </c>
    </row>
    <row r="50" spans="1:5" ht="76.5">
      <c r="A50" t="s">
        <v>59</v>
      </c>
      <c r="E50" s="39" t="s">
        <v>5488</v>
      </c>
    </row>
    <row r="51" spans="1:16" ht="25.5">
      <c r="A51" t="s">
        <v>50</v>
      </c>
      <c s="34" t="s">
        <v>164</v>
      </c>
      <c s="34" t="s">
        <v>5489</v>
      </c>
      <c s="35" t="s">
        <v>5</v>
      </c>
      <c s="6" t="s">
        <v>5490</v>
      </c>
      <c s="36" t="s">
        <v>126</v>
      </c>
      <c s="37">
        <v>348.495</v>
      </c>
      <c s="36">
        <v>0.0079</v>
      </c>
      <c s="36">
        <f>ROUND(G51*H51,6)</f>
      </c>
      <c r="L51" s="38">
        <v>0</v>
      </c>
      <c s="32">
        <f>ROUND(ROUND(L51,2)*ROUND(G51,3),2)</f>
      </c>
      <c s="36" t="s">
        <v>307</v>
      </c>
      <c>
        <f>(M51*21)/100</f>
      </c>
      <c t="s">
        <v>28</v>
      </c>
    </row>
    <row r="52" spans="1:5" ht="25.5">
      <c r="A52" s="35" t="s">
        <v>56</v>
      </c>
      <c r="E52" s="39" t="s">
        <v>5490</v>
      </c>
    </row>
    <row r="53" spans="1:5" ht="12.75">
      <c r="A53" s="35" t="s">
        <v>57</v>
      </c>
      <c r="E53" s="40" t="s">
        <v>5484</v>
      </c>
    </row>
    <row r="54" spans="1:5" ht="76.5">
      <c r="A54" t="s">
        <v>59</v>
      </c>
      <c r="E54" s="39" t="s">
        <v>5488</v>
      </c>
    </row>
    <row r="55" spans="1:16" ht="12.75">
      <c r="A55" t="s">
        <v>50</v>
      </c>
      <c s="34" t="s">
        <v>167</v>
      </c>
      <c s="34" t="s">
        <v>1469</v>
      </c>
      <c s="35" t="s">
        <v>5</v>
      </c>
      <c s="6" t="s">
        <v>1470</v>
      </c>
      <c s="36" t="s">
        <v>126</v>
      </c>
      <c s="37">
        <v>348.495</v>
      </c>
      <c s="36">
        <v>0</v>
      </c>
      <c s="36">
        <f>ROUND(G55*H55,6)</f>
      </c>
      <c r="L55" s="38">
        <v>0</v>
      </c>
      <c s="32">
        <f>ROUND(ROUND(L55,2)*ROUND(G55,3),2)</f>
      </c>
      <c s="36" t="s">
        <v>307</v>
      </c>
      <c>
        <f>(M55*21)/100</f>
      </c>
      <c t="s">
        <v>28</v>
      </c>
    </row>
    <row r="56" spans="1:5" ht="12.75">
      <c r="A56" s="35" t="s">
        <v>56</v>
      </c>
      <c r="E56" s="39" t="s">
        <v>1470</v>
      </c>
    </row>
    <row r="57" spans="1:5" ht="51">
      <c r="A57" s="35" t="s">
        <v>57</v>
      </c>
      <c r="E57" s="40" t="s">
        <v>5491</v>
      </c>
    </row>
    <row r="58" spans="1:5" ht="12.75">
      <c r="A58" t="s">
        <v>59</v>
      </c>
      <c r="E58" s="39" t="s">
        <v>5</v>
      </c>
    </row>
    <row r="59" spans="1:16" ht="12.75">
      <c r="A59" t="s">
        <v>50</v>
      </c>
      <c s="34" t="s">
        <v>112</v>
      </c>
      <c s="34" t="s">
        <v>5492</v>
      </c>
      <c s="35" t="s">
        <v>5</v>
      </c>
      <c s="6" t="s">
        <v>5493</v>
      </c>
      <c s="36" t="s">
        <v>126</v>
      </c>
      <c s="37">
        <v>348.495</v>
      </c>
      <c s="36">
        <v>0</v>
      </c>
      <c s="36">
        <f>ROUND(G59*H59,6)</f>
      </c>
      <c r="L59" s="38">
        <v>0</v>
      </c>
      <c s="32">
        <f>ROUND(ROUND(L59,2)*ROUND(G59,3),2)</f>
      </c>
      <c s="36" t="s">
        <v>307</v>
      </c>
      <c>
        <f>(M59*21)/100</f>
      </c>
      <c t="s">
        <v>28</v>
      </c>
    </row>
    <row r="60" spans="1:5" ht="12.75">
      <c r="A60" s="35" t="s">
        <v>56</v>
      </c>
      <c r="E60" s="39" t="s">
        <v>5493</v>
      </c>
    </row>
    <row r="61" spans="1:5" ht="51">
      <c r="A61" s="35" t="s">
        <v>57</v>
      </c>
      <c r="E61" s="40" t="s">
        <v>5491</v>
      </c>
    </row>
    <row r="62" spans="1:5" ht="12.75">
      <c r="A62" t="s">
        <v>59</v>
      </c>
      <c r="E62" s="39" t="s">
        <v>5</v>
      </c>
    </row>
    <row r="63" spans="1:16" ht="25.5">
      <c r="A63" t="s">
        <v>50</v>
      </c>
      <c s="34" t="s">
        <v>175</v>
      </c>
      <c s="34" t="s">
        <v>1478</v>
      </c>
      <c s="35" t="s">
        <v>5</v>
      </c>
      <c s="6" t="s">
        <v>1479</v>
      </c>
      <c s="36" t="s">
        <v>126</v>
      </c>
      <c s="37">
        <v>247.36</v>
      </c>
      <c s="36">
        <v>0</v>
      </c>
      <c s="36">
        <f>ROUND(G63*H63,6)</f>
      </c>
      <c r="L63" s="38">
        <v>0</v>
      </c>
      <c s="32">
        <f>ROUND(ROUND(L63,2)*ROUND(G63,3),2)</f>
      </c>
      <c s="36" t="s">
        <v>307</v>
      </c>
      <c>
        <f>(M63*21)/100</f>
      </c>
      <c t="s">
        <v>28</v>
      </c>
    </row>
    <row r="64" spans="1:5" ht="25.5">
      <c r="A64" s="35" t="s">
        <v>56</v>
      </c>
      <c r="E64" s="39" t="s">
        <v>1479</v>
      </c>
    </row>
    <row r="65" spans="1:5" ht="12.75">
      <c r="A65" s="35" t="s">
        <v>57</v>
      </c>
      <c r="E65" s="40" t="s">
        <v>5494</v>
      </c>
    </row>
    <row r="66" spans="1:5" ht="25.5">
      <c r="A66" t="s">
        <v>59</v>
      </c>
      <c r="E66" s="39" t="s">
        <v>5495</v>
      </c>
    </row>
    <row r="67" spans="1:16" ht="12.75">
      <c r="A67" t="s">
        <v>50</v>
      </c>
      <c s="34" t="s">
        <v>122</v>
      </c>
      <c s="34" t="s">
        <v>1481</v>
      </c>
      <c s="35" t="s">
        <v>5</v>
      </c>
      <c s="6" t="s">
        <v>1482</v>
      </c>
      <c s="36" t="s">
        <v>126</v>
      </c>
      <c s="37">
        <v>259.728</v>
      </c>
      <c s="36">
        <v>0</v>
      </c>
      <c s="36">
        <f>ROUND(G67*H67,6)</f>
      </c>
      <c r="L67" s="38">
        <v>0</v>
      </c>
      <c s="32">
        <f>ROUND(ROUND(L67,2)*ROUND(G67,3),2)</f>
      </c>
      <c s="36" t="s">
        <v>307</v>
      </c>
      <c>
        <f>(M67*21)/100</f>
      </c>
      <c t="s">
        <v>28</v>
      </c>
    </row>
    <row r="68" spans="1:5" ht="12.75">
      <c r="A68" s="35" t="s">
        <v>56</v>
      </c>
      <c r="E68" s="39" t="s">
        <v>1482</v>
      </c>
    </row>
    <row r="69" spans="1:5" ht="12.75">
      <c r="A69" s="35" t="s">
        <v>57</v>
      </c>
      <c r="E69" s="40" t="s">
        <v>5</v>
      </c>
    </row>
    <row r="70" spans="1:5" ht="12.75">
      <c r="A70" t="s">
        <v>59</v>
      </c>
      <c r="E70" s="39" t="s">
        <v>5</v>
      </c>
    </row>
    <row r="71" spans="1:16" ht="25.5">
      <c r="A71" t="s">
        <v>50</v>
      </c>
      <c s="34" t="s">
        <v>187</v>
      </c>
      <c s="34" t="s">
        <v>5496</v>
      </c>
      <c s="35" t="s">
        <v>5</v>
      </c>
      <c s="6" t="s">
        <v>5497</v>
      </c>
      <c s="36" t="s">
        <v>126</v>
      </c>
      <c s="37">
        <v>348.495</v>
      </c>
      <c s="36">
        <v>0.000201</v>
      </c>
      <c s="36">
        <f>ROUND(G71*H71,6)</f>
      </c>
      <c r="L71" s="38">
        <v>0</v>
      </c>
      <c s="32">
        <f>ROUND(ROUND(L71,2)*ROUND(G71,3),2)</f>
      </c>
      <c s="36" t="s">
        <v>307</v>
      </c>
      <c>
        <f>(M71*21)/100</f>
      </c>
      <c t="s">
        <v>28</v>
      </c>
    </row>
    <row r="72" spans="1:5" ht="25.5">
      <c r="A72" s="35" t="s">
        <v>56</v>
      </c>
      <c r="E72" s="39" t="s">
        <v>5497</v>
      </c>
    </row>
    <row r="73" spans="1:5" ht="51">
      <c r="A73" s="35" t="s">
        <v>57</v>
      </c>
      <c r="E73" s="40" t="s">
        <v>5491</v>
      </c>
    </row>
    <row r="74" spans="1:5" ht="12.75">
      <c r="A74" t="s">
        <v>59</v>
      </c>
      <c r="E74" s="39" t="s">
        <v>5</v>
      </c>
    </row>
    <row r="75" spans="1:16" ht="25.5">
      <c r="A75" t="s">
        <v>50</v>
      </c>
      <c s="34" t="s">
        <v>130</v>
      </c>
      <c s="34" t="s">
        <v>5498</v>
      </c>
      <c s="35" t="s">
        <v>5</v>
      </c>
      <c s="6" t="s">
        <v>5499</v>
      </c>
      <c s="36" t="s">
        <v>126</v>
      </c>
      <c s="37">
        <v>696.99</v>
      </c>
      <c s="36">
        <v>0.000129</v>
      </c>
      <c s="36">
        <f>ROUND(G75*H75,6)</f>
      </c>
      <c r="L75" s="38">
        <v>0</v>
      </c>
      <c s="32">
        <f>ROUND(ROUND(L75,2)*ROUND(G75,3),2)</f>
      </c>
      <c s="36" t="s">
        <v>307</v>
      </c>
      <c>
        <f>(M75*21)/100</f>
      </c>
      <c t="s">
        <v>28</v>
      </c>
    </row>
    <row r="76" spans="1:5" ht="25.5">
      <c r="A76" s="35" t="s">
        <v>56</v>
      </c>
      <c r="E76" s="39" t="s">
        <v>5499</v>
      </c>
    </row>
    <row r="77" spans="1:5" ht="51">
      <c r="A77" s="35" t="s">
        <v>57</v>
      </c>
      <c r="E77" s="40" t="s">
        <v>5500</v>
      </c>
    </row>
    <row r="78" spans="1:5" ht="12.75">
      <c r="A78" t="s">
        <v>59</v>
      </c>
      <c r="E78" s="39" t="s">
        <v>5</v>
      </c>
    </row>
    <row r="79" spans="1:16" ht="38.25">
      <c r="A79" t="s">
        <v>50</v>
      </c>
      <c s="34" t="s">
        <v>153</v>
      </c>
      <c s="34" t="s">
        <v>770</v>
      </c>
      <c s="35" t="s">
        <v>5</v>
      </c>
      <c s="6" t="s">
        <v>771</v>
      </c>
      <c s="36" t="s">
        <v>54</v>
      </c>
      <c s="37">
        <v>9.41</v>
      </c>
      <c s="36">
        <v>0</v>
      </c>
      <c s="36">
        <f>ROUND(G79*H79,6)</f>
      </c>
      <c r="L79" s="38">
        <v>0</v>
      </c>
      <c s="32">
        <f>ROUND(ROUND(L79,2)*ROUND(G79,3),2)</f>
      </c>
      <c s="36" t="s">
        <v>307</v>
      </c>
      <c>
        <f>(M79*21)/100</f>
      </c>
      <c t="s">
        <v>28</v>
      </c>
    </row>
    <row r="80" spans="1:5" ht="38.25">
      <c r="A80" s="35" t="s">
        <v>56</v>
      </c>
      <c r="E80" s="39" t="s">
        <v>772</v>
      </c>
    </row>
    <row r="81" spans="1:5" ht="12.75">
      <c r="A81" s="35" t="s">
        <v>57</v>
      </c>
      <c r="E81" s="40" t="s">
        <v>5</v>
      </c>
    </row>
    <row r="82" spans="1:5" ht="76.5">
      <c r="A82" t="s">
        <v>59</v>
      </c>
      <c r="E82" s="39" t="s">
        <v>773</v>
      </c>
    </row>
    <row r="83" spans="1:13" ht="12.75">
      <c r="A83" t="s">
        <v>47</v>
      </c>
      <c r="C83" s="31" t="s">
        <v>1520</v>
      </c>
      <c r="E83" s="33" t="s">
        <v>5016</v>
      </c>
      <c r="J83" s="32">
        <f>0</f>
      </c>
      <c s="32">
        <f>0</f>
      </c>
      <c s="32">
        <f>0+L84+L88+L92+L96+L100+L104+L108+L112</f>
      </c>
      <c s="32">
        <f>0+M84+M88+M92+M96+M100+M104+M108+M112</f>
      </c>
    </row>
    <row r="84" spans="1:16" ht="25.5">
      <c r="A84" t="s">
        <v>50</v>
      </c>
      <c s="34" t="s">
        <v>231</v>
      </c>
      <c s="34" t="s">
        <v>5501</v>
      </c>
      <c s="35" t="s">
        <v>5</v>
      </c>
      <c s="6" t="s">
        <v>5502</v>
      </c>
      <c s="36" t="s">
        <v>126</v>
      </c>
      <c s="37">
        <v>280.15</v>
      </c>
      <c s="36">
        <v>0.000263</v>
      </c>
      <c s="36">
        <f>ROUND(G84*H84,6)</f>
      </c>
      <c r="L84" s="38">
        <v>0</v>
      </c>
      <c s="32">
        <f>ROUND(ROUND(L84,2)*ROUND(G84,3),2)</f>
      </c>
      <c s="36" t="s">
        <v>307</v>
      </c>
      <c>
        <f>(M84*21)/100</f>
      </c>
      <c t="s">
        <v>28</v>
      </c>
    </row>
    <row r="85" spans="1:5" ht="25.5">
      <c r="A85" s="35" t="s">
        <v>56</v>
      </c>
      <c r="E85" s="39" t="s">
        <v>5502</v>
      </c>
    </row>
    <row r="86" spans="1:5" ht="12.75">
      <c r="A86" s="35" t="s">
        <v>57</v>
      </c>
      <c r="E86" s="40" t="s">
        <v>5503</v>
      </c>
    </row>
    <row r="87" spans="1:5" ht="12.75">
      <c r="A87" t="s">
        <v>59</v>
      </c>
      <c r="E87" s="39" t="s">
        <v>5</v>
      </c>
    </row>
    <row r="88" spans="1:16" ht="38.25">
      <c r="A88" t="s">
        <v>50</v>
      </c>
      <c s="34" t="s">
        <v>294</v>
      </c>
      <c s="34" t="s">
        <v>1171</v>
      </c>
      <c s="35" t="s">
        <v>5</v>
      </c>
      <c s="6" t="s">
        <v>1172</v>
      </c>
      <c s="36" t="s">
        <v>126</v>
      </c>
      <c s="37">
        <v>280.15</v>
      </c>
      <c s="36">
        <v>0.01838</v>
      </c>
      <c s="36">
        <f>ROUND(G88*H88,6)</f>
      </c>
      <c r="L88" s="38">
        <v>0</v>
      </c>
      <c s="32">
        <f>ROUND(ROUND(L88,2)*ROUND(G88,3),2)</f>
      </c>
      <c s="36" t="s">
        <v>307</v>
      </c>
      <c>
        <f>(M88*21)/100</f>
      </c>
      <c t="s">
        <v>28</v>
      </c>
    </row>
    <row r="89" spans="1:5" ht="38.25">
      <c r="A89" s="35" t="s">
        <v>56</v>
      </c>
      <c r="E89" s="39" t="s">
        <v>1173</v>
      </c>
    </row>
    <row r="90" spans="1:5" ht="51">
      <c r="A90" s="35" t="s">
        <v>57</v>
      </c>
      <c r="E90" s="40" t="s">
        <v>5504</v>
      </c>
    </row>
    <row r="91" spans="1:5" ht="76.5">
      <c r="A91" t="s">
        <v>59</v>
      </c>
      <c r="E91" s="39" t="s">
        <v>5488</v>
      </c>
    </row>
    <row r="92" spans="1:16" ht="25.5">
      <c r="A92" t="s">
        <v>50</v>
      </c>
      <c s="34" t="s">
        <v>299</v>
      </c>
      <c s="34" t="s">
        <v>5505</v>
      </c>
      <c s="35" t="s">
        <v>5</v>
      </c>
      <c s="6" t="s">
        <v>5506</v>
      </c>
      <c s="36" t="s">
        <v>126</v>
      </c>
      <c s="37">
        <v>280.15</v>
      </c>
      <c s="36">
        <v>0.0079</v>
      </c>
      <c s="36">
        <f>ROUND(G92*H92,6)</f>
      </c>
      <c r="L92" s="38">
        <v>0</v>
      </c>
      <c s="32">
        <f>ROUND(ROUND(L92,2)*ROUND(G92,3),2)</f>
      </c>
      <c s="36" t="s">
        <v>307</v>
      </c>
      <c>
        <f>(M92*21)/100</f>
      </c>
      <c t="s">
        <v>28</v>
      </c>
    </row>
    <row r="93" spans="1:5" ht="25.5">
      <c r="A93" s="35" t="s">
        <v>56</v>
      </c>
      <c r="E93" s="39" t="s">
        <v>5506</v>
      </c>
    </row>
    <row r="94" spans="1:5" ht="12.75">
      <c r="A94" s="35" t="s">
        <v>57</v>
      </c>
      <c r="E94" s="40" t="s">
        <v>5503</v>
      </c>
    </row>
    <row r="95" spans="1:5" ht="76.5">
      <c r="A95" t="s">
        <v>59</v>
      </c>
      <c r="E95" s="39" t="s">
        <v>5488</v>
      </c>
    </row>
    <row r="96" spans="1:16" ht="12.75">
      <c r="A96" t="s">
        <v>50</v>
      </c>
      <c s="34" t="s">
        <v>315</v>
      </c>
      <c s="34" t="s">
        <v>1469</v>
      </c>
      <c s="35" t="s">
        <v>5</v>
      </c>
      <c s="6" t="s">
        <v>1470</v>
      </c>
      <c s="36" t="s">
        <v>126</v>
      </c>
      <c s="37">
        <v>280.15</v>
      </c>
      <c s="36">
        <v>0</v>
      </c>
      <c s="36">
        <f>ROUND(G96*H96,6)</f>
      </c>
      <c r="L96" s="38">
        <v>0</v>
      </c>
      <c s="32">
        <f>ROUND(ROUND(L96,2)*ROUND(G96,3),2)</f>
      </c>
      <c s="36" t="s">
        <v>307</v>
      </c>
      <c>
        <f>(M96*21)/100</f>
      </c>
      <c t="s">
        <v>28</v>
      </c>
    </row>
    <row r="97" spans="1:5" ht="12.75">
      <c r="A97" s="35" t="s">
        <v>56</v>
      </c>
      <c r="E97" s="39" t="s">
        <v>1470</v>
      </c>
    </row>
    <row r="98" spans="1:5" ht="51">
      <c r="A98" s="35" t="s">
        <v>57</v>
      </c>
      <c r="E98" s="40" t="s">
        <v>5507</v>
      </c>
    </row>
    <row r="99" spans="1:5" ht="12.75">
      <c r="A99" t="s">
        <v>59</v>
      </c>
      <c r="E99" s="39" t="s">
        <v>5</v>
      </c>
    </row>
    <row r="100" spans="1:16" ht="12.75">
      <c r="A100" t="s">
        <v>50</v>
      </c>
      <c s="34" t="s">
        <v>395</v>
      </c>
      <c s="34" t="s">
        <v>5492</v>
      </c>
      <c s="35" t="s">
        <v>5</v>
      </c>
      <c s="6" t="s">
        <v>5493</v>
      </c>
      <c s="36" t="s">
        <v>126</v>
      </c>
      <c s="37">
        <v>280.15</v>
      </c>
      <c s="36">
        <v>0</v>
      </c>
      <c s="36">
        <f>ROUND(G100*H100,6)</f>
      </c>
      <c r="L100" s="38">
        <v>0</v>
      </c>
      <c s="32">
        <f>ROUND(ROUND(L100,2)*ROUND(G100,3),2)</f>
      </c>
      <c s="36" t="s">
        <v>307</v>
      </c>
      <c>
        <f>(M100*21)/100</f>
      </c>
      <c t="s">
        <v>28</v>
      </c>
    </row>
    <row r="101" spans="1:5" ht="12.75">
      <c r="A101" s="35" t="s">
        <v>56</v>
      </c>
      <c r="E101" s="39" t="s">
        <v>5493</v>
      </c>
    </row>
    <row r="102" spans="1:5" ht="51">
      <c r="A102" s="35" t="s">
        <v>57</v>
      </c>
      <c r="E102" s="40" t="s">
        <v>5507</v>
      </c>
    </row>
    <row r="103" spans="1:5" ht="12.75">
      <c r="A103" t="s">
        <v>59</v>
      </c>
      <c r="E103" s="39" t="s">
        <v>5</v>
      </c>
    </row>
    <row r="104" spans="1:16" ht="25.5">
      <c r="A104" t="s">
        <v>50</v>
      </c>
      <c s="34" t="s">
        <v>318</v>
      </c>
      <c s="34" t="s">
        <v>5496</v>
      </c>
      <c s="35" t="s">
        <v>5</v>
      </c>
      <c s="6" t="s">
        <v>5497</v>
      </c>
      <c s="36" t="s">
        <v>126</v>
      </c>
      <c s="37">
        <v>280.15</v>
      </c>
      <c s="36">
        <v>0.000201</v>
      </c>
      <c s="36">
        <f>ROUND(G104*H104,6)</f>
      </c>
      <c r="L104" s="38">
        <v>0</v>
      </c>
      <c s="32">
        <f>ROUND(ROUND(L104,2)*ROUND(G104,3),2)</f>
      </c>
      <c s="36" t="s">
        <v>307</v>
      </c>
      <c>
        <f>(M104*21)/100</f>
      </c>
      <c t="s">
        <v>28</v>
      </c>
    </row>
    <row r="105" spans="1:5" ht="25.5">
      <c r="A105" s="35" t="s">
        <v>56</v>
      </c>
      <c r="E105" s="39" t="s">
        <v>5497</v>
      </c>
    </row>
    <row r="106" spans="1:5" ht="51">
      <c r="A106" s="35" t="s">
        <v>57</v>
      </c>
      <c r="E106" s="40" t="s">
        <v>5507</v>
      </c>
    </row>
    <row r="107" spans="1:5" ht="12.75">
      <c r="A107" t="s">
        <v>59</v>
      </c>
      <c r="E107" s="39" t="s">
        <v>5</v>
      </c>
    </row>
    <row r="108" spans="1:16" ht="25.5">
      <c r="A108" t="s">
        <v>50</v>
      </c>
      <c s="34" t="s">
        <v>322</v>
      </c>
      <c s="34" t="s">
        <v>5498</v>
      </c>
      <c s="35" t="s">
        <v>5</v>
      </c>
      <c s="6" t="s">
        <v>5499</v>
      </c>
      <c s="36" t="s">
        <v>126</v>
      </c>
      <c s="37">
        <v>560.3</v>
      </c>
      <c s="36">
        <v>0.000129</v>
      </c>
      <c s="36">
        <f>ROUND(G108*H108,6)</f>
      </c>
      <c r="L108" s="38">
        <v>0</v>
      </c>
      <c s="32">
        <f>ROUND(ROUND(L108,2)*ROUND(G108,3),2)</f>
      </c>
      <c s="36" t="s">
        <v>307</v>
      </c>
      <c>
        <f>(M108*21)/100</f>
      </c>
      <c t="s">
        <v>28</v>
      </c>
    </row>
    <row r="109" spans="1:5" ht="25.5">
      <c r="A109" s="35" t="s">
        <v>56</v>
      </c>
      <c r="E109" s="39" t="s">
        <v>5499</v>
      </c>
    </row>
    <row r="110" spans="1:5" ht="51">
      <c r="A110" s="35" t="s">
        <v>57</v>
      </c>
      <c r="E110" s="40" t="s">
        <v>5508</v>
      </c>
    </row>
    <row r="111" spans="1:5" ht="12.75">
      <c r="A111" t="s">
        <v>59</v>
      </c>
      <c r="E111" s="39" t="s">
        <v>5</v>
      </c>
    </row>
    <row r="112" spans="1:16" ht="38.25">
      <c r="A112" t="s">
        <v>50</v>
      </c>
      <c s="34" t="s">
        <v>326</v>
      </c>
      <c s="34" t="s">
        <v>770</v>
      </c>
      <c s="35" t="s">
        <v>5</v>
      </c>
      <c s="6" t="s">
        <v>771</v>
      </c>
      <c s="36" t="s">
        <v>54</v>
      </c>
      <c s="37">
        <v>7.565</v>
      </c>
      <c s="36">
        <v>0</v>
      </c>
      <c s="36">
        <f>ROUND(G112*H112,6)</f>
      </c>
      <c r="L112" s="38">
        <v>0</v>
      </c>
      <c s="32">
        <f>ROUND(ROUND(L112,2)*ROUND(G112,3),2)</f>
      </c>
      <c s="36" t="s">
        <v>307</v>
      </c>
      <c>
        <f>(M112*21)/100</f>
      </c>
      <c t="s">
        <v>28</v>
      </c>
    </row>
    <row r="113" spans="1:5" ht="38.25">
      <c r="A113" s="35" t="s">
        <v>56</v>
      </c>
      <c r="E113" s="39" t="s">
        <v>772</v>
      </c>
    </row>
    <row r="114" spans="1:5" ht="12.75">
      <c r="A114" s="35" t="s">
        <v>57</v>
      </c>
      <c r="E114" s="40" t="s">
        <v>5</v>
      </c>
    </row>
    <row r="115" spans="1:5" ht="76.5">
      <c r="A115" t="s">
        <v>59</v>
      </c>
      <c r="E115" s="39" t="s">
        <v>773</v>
      </c>
    </row>
    <row r="116" spans="1:13" ht="12.75">
      <c r="A116" t="s">
        <v>47</v>
      </c>
      <c r="C116" s="31" t="s">
        <v>1544</v>
      </c>
      <c r="E116" s="33" t="s">
        <v>1545</v>
      </c>
      <c r="J116" s="32">
        <f>0</f>
      </c>
      <c s="32">
        <f>0</f>
      </c>
      <c s="32">
        <f>0+L117+L121+L125+L129+L133+L137+L141+L145+L149+L153+L157</f>
      </c>
      <c s="32">
        <f>0+M117+M121+M125+M129+M133+M137+M141+M145+M149+M153+M157</f>
      </c>
    </row>
    <row r="117" spans="1:16" ht="25.5">
      <c r="A117" t="s">
        <v>50</v>
      </c>
      <c s="34" t="s">
        <v>330</v>
      </c>
      <c s="34" t="s">
        <v>5034</v>
      </c>
      <c s="35" t="s">
        <v>5</v>
      </c>
      <c s="6" t="s">
        <v>5035</v>
      </c>
      <c s="36" t="s">
        <v>126</v>
      </c>
      <c s="37">
        <v>54.994</v>
      </c>
      <c s="36">
        <v>0.000263</v>
      </c>
      <c s="36">
        <f>ROUND(G117*H117,6)</f>
      </c>
      <c r="L117" s="38">
        <v>0</v>
      </c>
      <c s="32">
        <f>ROUND(ROUND(L117,2)*ROUND(G117,3),2)</f>
      </c>
      <c s="36" t="s">
        <v>307</v>
      </c>
      <c>
        <f>(M117*21)/100</f>
      </c>
      <c t="s">
        <v>28</v>
      </c>
    </row>
    <row r="118" spans="1:5" ht="25.5">
      <c r="A118" s="35" t="s">
        <v>56</v>
      </c>
      <c r="E118" s="39" t="s">
        <v>5035</v>
      </c>
    </row>
    <row r="119" spans="1:5" ht="12.75">
      <c r="A119" s="35" t="s">
        <v>57</v>
      </c>
      <c r="E119" s="40" t="s">
        <v>5509</v>
      </c>
    </row>
    <row r="120" spans="1:5" ht="12.75">
      <c r="A120" t="s">
        <v>59</v>
      </c>
      <c r="E120" s="39" t="s">
        <v>5</v>
      </c>
    </row>
    <row r="121" spans="1:16" ht="25.5">
      <c r="A121" t="s">
        <v>50</v>
      </c>
      <c s="34" t="s">
        <v>304</v>
      </c>
      <c s="34" t="s">
        <v>5510</v>
      </c>
      <c s="35" t="s">
        <v>5</v>
      </c>
      <c s="6" t="s">
        <v>5511</v>
      </c>
      <c s="36" t="s">
        <v>126</v>
      </c>
      <c s="37">
        <v>54.994</v>
      </c>
      <c s="36">
        <v>0.0315</v>
      </c>
      <c s="36">
        <f>ROUND(G121*H121,6)</f>
      </c>
      <c r="L121" s="38">
        <v>0</v>
      </c>
      <c s="32">
        <f>ROUND(ROUND(L121,2)*ROUND(G121,3),2)</f>
      </c>
      <c s="36" t="s">
        <v>307</v>
      </c>
      <c>
        <f>(M121*21)/100</f>
      </c>
      <c t="s">
        <v>28</v>
      </c>
    </row>
    <row r="122" spans="1:5" ht="25.5">
      <c r="A122" s="35" t="s">
        <v>56</v>
      </c>
      <c r="E122" s="39" t="s">
        <v>5511</v>
      </c>
    </row>
    <row r="123" spans="1:5" ht="12.75">
      <c r="A123" s="35" t="s">
        <v>57</v>
      </c>
      <c r="E123" s="40" t="s">
        <v>5512</v>
      </c>
    </row>
    <row r="124" spans="1:5" ht="51">
      <c r="A124" t="s">
        <v>59</v>
      </c>
      <c r="E124" s="39" t="s">
        <v>5022</v>
      </c>
    </row>
    <row r="125" spans="1:16" ht="25.5">
      <c r="A125" t="s">
        <v>50</v>
      </c>
      <c s="34" t="s">
        <v>309</v>
      </c>
      <c s="34" t="s">
        <v>5513</v>
      </c>
      <c s="35" t="s">
        <v>5</v>
      </c>
      <c s="6" t="s">
        <v>5514</v>
      </c>
      <c s="36" t="s">
        <v>126</v>
      </c>
      <c s="37">
        <v>281.6</v>
      </c>
      <c s="36">
        <v>0.00268</v>
      </c>
      <c s="36">
        <f>ROUND(G125*H125,6)</f>
      </c>
      <c r="L125" s="38">
        <v>0</v>
      </c>
      <c s="32">
        <f>ROUND(ROUND(L125,2)*ROUND(G125,3),2)</f>
      </c>
      <c s="36" t="s">
        <v>55</v>
      </c>
      <c>
        <f>(M125*21)/100</f>
      </c>
      <c t="s">
        <v>28</v>
      </c>
    </row>
    <row r="126" spans="1:5" ht="25.5">
      <c r="A126" s="35" t="s">
        <v>56</v>
      </c>
      <c r="E126" s="39" t="s">
        <v>5514</v>
      </c>
    </row>
    <row r="127" spans="1:5" ht="12.75">
      <c r="A127" s="35" t="s">
        <v>57</v>
      </c>
      <c r="E127" s="40" t="s">
        <v>5372</v>
      </c>
    </row>
    <row r="128" spans="1:5" ht="12.75">
      <c r="A128" t="s">
        <v>59</v>
      </c>
      <c r="E128" s="39" t="s">
        <v>5</v>
      </c>
    </row>
    <row r="129" spans="1:16" ht="38.25">
      <c r="A129" t="s">
        <v>50</v>
      </c>
      <c s="34" t="s">
        <v>511</v>
      </c>
      <c s="34" t="s">
        <v>770</v>
      </c>
      <c s="35" t="s">
        <v>5</v>
      </c>
      <c s="6" t="s">
        <v>771</v>
      </c>
      <c s="36" t="s">
        <v>54</v>
      </c>
      <c s="37">
        <v>2.501</v>
      </c>
      <c s="36">
        <v>0</v>
      </c>
      <c s="36">
        <f>ROUND(G129*H129,6)</f>
      </c>
      <c r="L129" s="38">
        <v>0</v>
      </c>
      <c s="32">
        <f>ROUND(ROUND(L129,2)*ROUND(G129,3),2)</f>
      </c>
      <c s="36" t="s">
        <v>307</v>
      </c>
      <c>
        <f>(M129*21)/100</f>
      </c>
      <c t="s">
        <v>28</v>
      </c>
    </row>
    <row r="130" spans="1:5" ht="38.25">
      <c r="A130" s="35" t="s">
        <v>56</v>
      </c>
      <c r="E130" s="39" t="s">
        <v>772</v>
      </c>
    </row>
    <row r="131" spans="1:5" ht="12.75">
      <c r="A131" s="35" t="s">
        <v>57</v>
      </c>
      <c r="E131" s="40" t="s">
        <v>5</v>
      </c>
    </row>
    <row r="132" spans="1:5" ht="76.5">
      <c r="A132" t="s">
        <v>59</v>
      </c>
      <c r="E132" s="39" t="s">
        <v>773</v>
      </c>
    </row>
    <row r="133" spans="1:16" ht="12.75">
      <c r="A133" t="s">
        <v>50</v>
      </c>
      <c s="34" t="s">
        <v>516</v>
      </c>
      <c s="34" t="s">
        <v>5515</v>
      </c>
      <c s="35" t="s">
        <v>5</v>
      </c>
      <c s="6" t="s">
        <v>1560</v>
      </c>
      <c s="36" t="s">
        <v>99</v>
      </c>
      <c s="37">
        <v>1</v>
      </c>
      <c s="36">
        <v>0</v>
      </c>
      <c s="36">
        <f>ROUND(G133*H133,6)</f>
      </c>
      <c r="L133" s="38">
        <v>0</v>
      </c>
      <c s="32">
        <f>ROUND(ROUND(L133,2)*ROUND(G133,3),2)</f>
      </c>
      <c s="36" t="s">
        <v>55</v>
      </c>
      <c>
        <f>(M133*21)/100</f>
      </c>
      <c t="s">
        <v>28</v>
      </c>
    </row>
    <row r="134" spans="1:5" ht="12.75">
      <c r="A134" s="35" t="s">
        <v>56</v>
      </c>
      <c r="E134" s="39" t="s">
        <v>1560</v>
      </c>
    </row>
    <row r="135" spans="1:5" ht="12.75">
      <c r="A135" s="35" t="s">
        <v>57</v>
      </c>
      <c r="E135" s="40" t="s">
        <v>5</v>
      </c>
    </row>
    <row r="136" spans="1:5" ht="178.5">
      <c r="A136" t="s">
        <v>59</v>
      </c>
      <c r="E136" s="39" t="s">
        <v>5516</v>
      </c>
    </row>
    <row r="137" spans="1:16" ht="25.5">
      <c r="A137" t="s">
        <v>50</v>
      </c>
      <c s="34" t="s">
        <v>520</v>
      </c>
      <c s="34" t="s">
        <v>5040</v>
      </c>
      <c s="35" t="s">
        <v>5</v>
      </c>
      <c s="6" t="s">
        <v>5041</v>
      </c>
      <c s="36" t="s">
        <v>126</v>
      </c>
      <c s="37">
        <v>481.5</v>
      </c>
      <c s="36">
        <v>0</v>
      </c>
      <c s="36">
        <f>ROUND(G137*H137,6)</f>
      </c>
      <c r="L137" s="38">
        <v>0</v>
      </c>
      <c s="32">
        <f>ROUND(ROUND(L137,2)*ROUND(G137,3),2)</f>
      </c>
      <c s="36" t="s">
        <v>307</v>
      </c>
      <c>
        <f>(M137*21)/100</f>
      </c>
      <c t="s">
        <v>28</v>
      </c>
    </row>
    <row r="138" spans="1:5" ht="25.5">
      <c r="A138" s="35" t="s">
        <v>56</v>
      </c>
      <c r="E138" s="39" t="s">
        <v>5041</v>
      </c>
    </row>
    <row r="139" spans="1:5" ht="12.75">
      <c r="A139" s="35" t="s">
        <v>57</v>
      </c>
      <c r="E139" s="40" t="s">
        <v>5517</v>
      </c>
    </row>
    <row r="140" spans="1:5" ht="38.25">
      <c r="A140" t="s">
        <v>59</v>
      </c>
      <c r="E140" s="39" t="s">
        <v>1565</v>
      </c>
    </row>
    <row r="141" spans="1:16" ht="25.5">
      <c r="A141" t="s">
        <v>50</v>
      </c>
      <c s="34" t="s">
        <v>524</v>
      </c>
      <c s="34" t="s">
        <v>5043</v>
      </c>
      <c s="35" t="s">
        <v>5</v>
      </c>
      <c s="6" t="s">
        <v>5044</v>
      </c>
      <c s="36" t="s">
        <v>126</v>
      </c>
      <c s="37">
        <v>57780</v>
      </c>
      <c s="36">
        <v>0</v>
      </c>
      <c s="36">
        <f>ROUND(G141*H141,6)</f>
      </c>
      <c r="L141" s="38">
        <v>0</v>
      </c>
      <c s="32">
        <f>ROUND(ROUND(L141,2)*ROUND(G141,3),2)</f>
      </c>
      <c s="36" t="s">
        <v>307</v>
      </c>
      <c>
        <f>(M141*21)/100</f>
      </c>
      <c t="s">
        <v>28</v>
      </c>
    </row>
    <row r="142" spans="1:5" ht="38.25">
      <c r="A142" s="35" t="s">
        <v>56</v>
      </c>
      <c r="E142" s="39" t="s">
        <v>5045</v>
      </c>
    </row>
    <row r="143" spans="1:5" ht="12.75">
      <c r="A143" s="35" t="s">
        <v>57</v>
      </c>
      <c r="E143" s="40" t="s">
        <v>5518</v>
      </c>
    </row>
    <row r="144" spans="1:5" ht="12.75">
      <c r="A144" t="s">
        <v>59</v>
      </c>
      <c r="E144" s="39" t="s">
        <v>5</v>
      </c>
    </row>
    <row r="145" spans="1:16" ht="25.5">
      <c r="A145" t="s">
        <v>50</v>
      </c>
      <c s="34" t="s">
        <v>526</v>
      </c>
      <c s="34" t="s">
        <v>5048</v>
      </c>
      <c s="35" t="s">
        <v>5</v>
      </c>
      <c s="6" t="s">
        <v>5049</v>
      </c>
      <c s="36" t="s">
        <v>126</v>
      </c>
      <c s="37">
        <v>481.5</v>
      </c>
      <c s="36">
        <v>0</v>
      </c>
      <c s="36">
        <f>ROUND(G145*H145,6)</f>
      </c>
      <c r="L145" s="38">
        <v>0</v>
      </c>
      <c s="32">
        <f>ROUND(ROUND(L145,2)*ROUND(G145,3),2)</f>
      </c>
      <c s="36" t="s">
        <v>307</v>
      </c>
      <c>
        <f>(M145*21)/100</f>
      </c>
      <c t="s">
        <v>28</v>
      </c>
    </row>
    <row r="146" spans="1:5" ht="25.5">
      <c r="A146" s="35" t="s">
        <v>56</v>
      </c>
      <c r="E146" s="39" t="s">
        <v>5049</v>
      </c>
    </row>
    <row r="147" spans="1:5" ht="12.75">
      <c r="A147" s="35" t="s">
        <v>57</v>
      </c>
      <c r="E147" s="40" t="s">
        <v>5519</v>
      </c>
    </row>
    <row r="148" spans="1:5" ht="12.75">
      <c r="A148" t="s">
        <v>59</v>
      </c>
      <c r="E148" s="39" t="s">
        <v>5</v>
      </c>
    </row>
    <row r="149" spans="1:16" ht="12.75">
      <c r="A149" t="s">
        <v>50</v>
      </c>
      <c s="34" t="s">
        <v>531</v>
      </c>
      <c s="34" t="s">
        <v>1573</v>
      </c>
      <c s="35" t="s">
        <v>5</v>
      </c>
      <c s="6" t="s">
        <v>1574</v>
      </c>
      <c s="36" t="s">
        <v>126</v>
      </c>
      <c s="37">
        <v>481.5</v>
      </c>
      <c s="36">
        <v>0</v>
      </c>
      <c s="36">
        <f>ROUND(G149*H149,6)</f>
      </c>
      <c r="L149" s="38">
        <v>0</v>
      </c>
      <c s="32">
        <f>ROUND(ROUND(L149,2)*ROUND(G149,3),2)</f>
      </c>
      <c s="36" t="s">
        <v>307</v>
      </c>
      <c>
        <f>(M149*21)/100</f>
      </c>
      <c t="s">
        <v>28</v>
      </c>
    </row>
    <row r="150" spans="1:5" ht="12.75">
      <c r="A150" s="35" t="s">
        <v>56</v>
      </c>
      <c r="E150" s="39" t="s">
        <v>1574</v>
      </c>
    </row>
    <row r="151" spans="1:5" ht="12.75">
      <c r="A151" s="35" t="s">
        <v>57</v>
      </c>
      <c r="E151" s="40" t="s">
        <v>5520</v>
      </c>
    </row>
    <row r="152" spans="1:5" ht="12.75">
      <c r="A152" t="s">
        <v>59</v>
      </c>
      <c r="E152" s="39" t="s">
        <v>5</v>
      </c>
    </row>
    <row r="153" spans="1:16" ht="12.75">
      <c r="A153" t="s">
        <v>50</v>
      </c>
      <c s="34" t="s">
        <v>535</v>
      </c>
      <c s="34" t="s">
        <v>1576</v>
      </c>
      <c s="35" t="s">
        <v>5</v>
      </c>
      <c s="6" t="s">
        <v>1577</v>
      </c>
      <c s="36" t="s">
        <v>126</v>
      </c>
      <c s="37">
        <v>57780</v>
      </c>
      <c s="36">
        <v>0</v>
      </c>
      <c s="36">
        <f>ROUND(G153*H153,6)</f>
      </c>
      <c r="L153" s="38">
        <v>0</v>
      </c>
      <c s="32">
        <f>ROUND(ROUND(L153,2)*ROUND(G153,3),2)</f>
      </c>
      <c s="36" t="s">
        <v>307</v>
      </c>
      <c>
        <f>(M153*21)/100</f>
      </c>
      <c t="s">
        <v>28</v>
      </c>
    </row>
    <row r="154" spans="1:5" ht="12.75">
      <c r="A154" s="35" t="s">
        <v>56</v>
      </c>
      <c r="E154" s="39" t="s">
        <v>1577</v>
      </c>
    </row>
    <row r="155" spans="1:5" ht="12.75">
      <c r="A155" s="35" t="s">
        <v>57</v>
      </c>
      <c r="E155" s="40" t="s">
        <v>5518</v>
      </c>
    </row>
    <row r="156" spans="1:5" ht="12.75">
      <c r="A156" t="s">
        <v>59</v>
      </c>
      <c r="E156" s="39" t="s">
        <v>5</v>
      </c>
    </row>
    <row r="157" spans="1:16" ht="12.75">
      <c r="A157" t="s">
        <v>50</v>
      </c>
      <c s="34" t="s">
        <v>539</v>
      </c>
      <c s="34" t="s">
        <v>1578</v>
      </c>
      <c s="35" t="s">
        <v>5</v>
      </c>
      <c s="6" t="s">
        <v>1579</v>
      </c>
      <c s="36" t="s">
        <v>126</v>
      </c>
      <c s="37">
        <v>481.5</v>
      </c>
      <c s="36">
        <v>0</v>
      </c>
      <c s="36">
        <f>ROUND(G157*H157,6)</f>
      </c>
      <c r="L157" s="38">
        <v>0</v>
      </c>
      <c s="32">
        <f>ROUND(ROUND(L157,2)*ROUND(G157,3),2)</f>
      </c>
      <c s="36" t="s">
        <v>307</v>
      </c>
      <c>
        <f>(M157*21)/100</f>
      </c>
      <c t="s">
        <v>28</v>
      </c>
    </row>
    <row r="158" spans="1:5" ht="12.75">
      <c r="A158" s="35" t="s">
        <v>56</v>
      </c>
      <c r="E158" s="39" t="s">
        <v>1579</v>
      </c>
    </row>
    <row r="159" spans="1:5" ht="12.75">
      <c r="A159" s="35" t="s">
        <v>57</v>
      </c>
      <c r="E159" s="40" t="s">
        <v>5519</v>
      </c>
    </row>
    <row r="160" spans="1:5" ht="12.75">
      <c r="A160" t="s">
        <v>59</v>
      </c>
      <c r="E16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5523</v>
      </c>
      <c r="E8" s="30" t="s">
        <v>5522</v>
      </c>
      <c r="J8" s="29">
        <f>0+J9</f>
      </c>
      <c s="29">
        <f>0+K9</f>
      </c>
      <c s="29">
        <f>0+L9</f>
      </c>
      <c s="29">
        <f>0+M9</f>
      </c>
    </row>
    <row r="9" spans="1:13" ht="12.75">
      <c r="A9" t="s">
        <v>47</v>
      </c>
      <c r="C9" s="31" t="s">
        <v>5524</v>
      </c>
      <c r="E9" s="33" t="s">
        <v>5525</v>
      </c>
      <c r="J9" s="32">
        <f>0</f>
      </c>
      <c s="32">
        <f>0</f>
      </c>
      <c s="32">
        <f>0+L10+L14+L18</f>
      </c>
      <c s="32">
        <f>0+M10+M14+M18</f>
      </c>
    </row>
    <row r="10" spans="1:16" ht="12.75">
      <c r="A10" t="s">
        <v>50</v>
      </c>
      <c s="34" t="s">
        <v>122</v>
      </c>
      <c s="34" t="s">
        <v>5526</v>
      </c>
      <c s="35" t="s">
        <v>5</v>
      </c>
      <c s="6" t="s">
        <v>5527</v>
      </c>
      <c s="36" t="s">
        <v>244</v>
      </c>
      <c s="37">
        <v>1</v>
      </c>
      <c s="36">
        <v>0</v>
      </c>
      <c s="36">
        <f>ROUND(G10*H10,6)</f>
      </c>
      <c r="L10" s="38">
        <v>0</v>
      </c>
      <c s="32">
        <f>ROUND(ROUND(L10,2)*ROUND(G10,3),2)</f>
      </c>
      <c s="36" t="s">
        <v>55</v>
      </c>
      <c>
        <f>(M10*21)/100</f>
      </c>
      <c t="s">
        <v>28</v>
      </c>
    </row>
    <row r="11" spans="1:5" ht="12.75">
      <c r="A11" s="35" t="s">
        <v>56</v>
      </c>
      <c r="E11" s="39" t="s">
        <v>5527</v>
      </c>
    </row>
    <row r="12" spans="1:5" ht="25.5">
      <c r="A12" s="35" t="s">
        <v>57</v>
      </c>
      <c r="E12" s="40" t="s">
        <v>5528</v>
      </c>
    </row>
    <row r="13" spans="1:5" ht="89.25">
      <c r="A13" t="s">
        <v>59</v>
      </c>
      <c r="E13" s="39" t="s">
        <v>5529</v>
      </c>
    </row>
    <row r="14" spans="1:16" ht="12.75">
      <c r="A14" t="s">
        <v>50</v>
      </c>
      <c s="34" t="s">
        <v>187</v>
      </c>
      <c s="34" t="s">
        <v>5530</v>
      </c>
      <c s="35" t="s">
        <v>5</v>
      </c>
      <c s="6" t="s">
        <v>5531</v>
      </c>
      <c s="36" t="s">
        <v>244</v>
      </c>
      <c s="37">
        <v>2</v>
      </c>
      <c s="36">
        <v>0</v>
      </c>
      <c s="36">
        <f>ROUND(G14*H14,6)</f>
      </c>
      <c r="L14" s="38">
        <v>0</v>
      </c>
      <c s="32">
        <f>ROUND(ROUND(L14,2)*ROUND(G14,3),2)</f>
      </c>
      <c s="36" t="s">
        <v>55</v>
      </c>
      <c>
        <f>(M14*21)/100</f>
      </c>
      <c t="s">
        <v>28</v>
      </c>
    </row>
    <row r="15" spans="1:5" ht="12.75">
      <c r="A15" s="35" t="s">
        <v>56</v>
      </c>
      <c r="E15" s="39" t="s">
        <v>5531</v>
      </c>
    </row>
    <row r="16" spans="1:5" ht="12.75">
      <c r="A16" s="35" t="s">
        <v>57</v>
      </c>
      <c r="E16" s="40" t="s">
        <v>1612</v>
      </c>
    </row>
    <row r="17" spans="1:5" ht="89.25">
      <c r="A17" t="s">
        <v>59</v>
      </c>
      <c r="E17" s="39" t="s">
        <v>5529</v>
      </c>
    </row>
    <row r="18" spans="1:16" ht="12.75">
      <c r="A18" t="s">
        <v>50</v>
      </c>
      <c s="34" t="s">
        <v>130</v>
      </c>
      <c s="34" t="s">
        <v>5532</v>
      </c>
      <c s="35" t="s">
        <v>5</v>
      </c>
      <c s="6" t="s">
        <v>5533</v>
      </c>
      <c s="36" t="s">
        <v>244</v>
      </c>
      <c s="37">
        <v>2</v>
      </c>
      <c s="36">
        <v>0</v>
      </c>
      <c s="36">
        <f>ROUND(G18*H18,6)</f>
      </c>
      <c r="L18" s="38">
        <v>0</v>
      </c>
      <c s="32">
        <f>ROUND(ROUND(L18,2)*ROUND(G18,3),2)</f>
      </c>
      <c s="36" t="s">
        <v>55</v>
      </c>
      <c>
        <f>(M18*21)/100</f>
      </c>
      <c t="s">
        <v>28</v>
      </c>
    </row>
    <row r="19" spans="1:5" ht="12.75">
      <c r="A19" s="35" t="s">
        <v>56</v>
      </c>
      <c r="E19" s="39" t="s">
        <v>5533</v>
      </c>
    </row>
    <row r="20" spans="1:5" ht="12.75">
      <c r="A20" s="35" t="s">
        <v>57</v>
      </c>
      <c r="E20" s="40" t="s">
        <v>1612</v>
      </c>
    </row>
    <row r="21" spans="1:5" ht="89.25">
      <c r="A21" t="s">
        <v>59</v>
      </c>
      <c r="E21" s="39" t="s">
        <v>5529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COUNTIFS(L8:L156,"=0",A8:A156,"P")+COUNTIFS(L8:L156,"",A8:A156,"P")+SUM(Q8:Q156)</f>
      </c>
    </row>
    <row r="8" spans="1:13" ht="12.75">
      <c r="A8" t="s">
        <v>45</v>
      </c>
      <c r="C8" s="28" t="s">
        <v>5536</v>
      </c>
      <c r="E8" s="30" t="s">
        <v>5535</v>
      </c>
      <c r="J8" s="29">
        <f>0+J9+J62+J123</f>
      </c>
      <c s="29">
        <f>0+K9+K62+K123</f>
      </c>
      <c s="29">
        <f>0+L9+L62+L123</f>
      </c>
      <c s="29">
        <f>0+M9+M62+M123</f>
      </c>
    </row>
    <row r="9" spans="1:13" ht="12.75">
      <c r="A9" t="s">
        <v>47</v>
      </c>
      <c r="C9" s="31" t="s">
        <v>5524</v>
      </c>
      <c r="E9" s="33" t="s">
        <v>5525</v>
      </c>
      <c r="J9" s="32">
        <f>0</f>
      </c>
      <c s="32">
        <f>0</f>
      </c>
      <c s="32">
        <f>0+L10+L14+L18+L22+L26+L30+L34+L38+L42+L46+L50+L54+L58</f>
      </c>
      <c s="32">
        <f>0+M10+M14+M18+M22+M26+M30+M34+M38+M42+M46+M50+M54+M58</f>
      </c>
    </row>
    <row r="10" spans="1:16" ht="25.5">
      <c r="A10" t="s">
        <v>50</v>
      </c>
      <c s="34" t="s">
        <v>96</v>
      </c>
      <c s="34" t="s">
        <v>5537</v>
      </c>
      <c s="35" t="s">
        <v>5</v>
      </c>
      <c s="6" t="s">
        <v>5538</v>
      </c>
      <c s="36" t="s">
        <v>162</v>
      </c>
      <c s="37">
        <v>1</v>
      </c>
      <c s="36">
        <v>0.03532</v>
      </c>
      <c s="36">
        <f>ROUND(G10*H10,6)</f>
      </c>
      <c r="L10" s="38">
        <v>0</v>
      </c>
      <c s="32">
        <f>ROUND(ROUND(L10,2)*ROUND(G10,3),2)</f>
      </c>
      <c s="36" t="s">
        <v>307</v>
      </c>
      <c>
        <f>(M10*21)/100</f>
      </c>
      <c t="s">
        <v>28</v>
      </c>
    </row>
    <row r="11" spans="1:5" ht="25.5">
      <c r="A11" s="35" t="s">
        <v>56</v>
      </c>
      <c r="E11" s="39" t="s">
        <v>5538</v>
      </c>
    </row>
    <row r="12" spans="1:5" ht="12.75">
      <c r="A12" s="35" t="s">
        <v>57</v>
      </c>
      <c r="E12" s="40" t="s">
        <v>5539</v>
      </c>
    </row>
    <row r="13" spans="1:5" ht="204">
      <c r="A13" t="s">
        <v>59</v>
      </c>
      <c r="E13" s="39" t="s">
        <v>5540</v>
      </c>
    </row>
    <row r="14" spans="1:16" ht="25.5">
      <c r="A14" t="s">
        <v>50</v>
      </c>
      <c s="34" t="s">
        <v>28</v>
      </c>
      <c s="34" t="s">
        <v>5541</v>
      </c>
      <c s="35" t="s">
        <v>5</v>
      </c>
      <c s="6" t="s">
        <v>5542</v>
      </c>
      <c s="36" t="s">
        <v>162</v>
      </c>
      <c s="37">
        <v>1</v>
      </c>
      <c s="36">
        <v>0.01553</v>
      </c>
      <c s="36">
        <f>ROUND(G14*H14,6)</f>
      </c>
      <c r="L14" s="38">
        <v>0</v>
      </c>
      <c s="32">
        <f>ROUND(ROUND(L14,2)*ROUND(G14,3),2)</f>
      </c>
      <c s="36" t="s">
        <v>55</v>
      </c>
      <c>
        <f>(M14*21)/100</f>
      </c>
      <c t="s">
        <v>28</v>
      </c>
    </row>
    <row r="15" spans="1:5" ht="25.5">
      <c r="A15" s="35" t="s">
        <v>56</v>
      </c>
      <c r="E15" s="39" t="s">
        <v>5542</v>
      </c>
    </row>
    <row r="16" spans="1:5" ht="12.75">
      <c r="A16" s="35" t="s">
        <v>57</v>
      </c>
      <c r="E16" s="40" t="s">
        <v>5543</v>
      </c>
    </row>
    <row r="17" spans="1:5" ht="12.75">
      <c r="A17" t="s">
        <v>59</v>
      </c>
      <c r="E17" s="39" t="s">
        <v>5544</v>
      </c>
    </row>
    <row r="18" spans="1:16" ht="25.5">
      <c r="A18" t="s">
        <v>50</v>
      </c>
      <c s="34" t="s">
        <v>72</v>
      </c>
      <c s="34" t="s">
        <v>5545</v>
      </c>
      <c s="35" t="s">
        <v>5</v>
      </c>
      <c s="6" t="s">
        <v>5546</v>
      </c>
      <c s="36" t="s">
        <v>162</v>
      </c>
      <c s="37">
        <v>1</v>
      </c>
      <c s="36">
        <v>0.547691</v>
      </c>
      <c s="36">
        <f>ROUND(G18*H18,6)</f>
      </c>
      <c r="L18" s="38">
        <v>0</v>
      </c>
      <c s="32">
        <f>ROUND(ROUND(L18,2)*ROUND(G18,3),2)</f>
      </c>
      <c s="36" t="s">
        <v>307</v>
      </c>
      <c>
        <f>(M18*21)/100</f>
      </c>
      <c t="s">
        <v>28</v>
      </c>
    </row>
    <row r="19" spans="1:5" ht="25.5">
      <c r="A19" s="35" t="s">
        <v>56</v>
      </c>
      <c r="E19" s="39" t="s">
        <v>5546</v>
      </c>
    </row>
    <row r="20" spans="1:5" ht="12.75">
      <c r="A20" s="35" t="s">
        <v>57</v>
      </c>
      <c r="E20" s="40" t="s">
        <v>5</v>
      </c>
    </row>
    <row r="21" spans="1:5" ht="127.5">
      <c r="A21" t="s">
        <v>59</v>
      </c>
      <c r="E21" s="39" t="s">
        <v>5547</v>
      </c>
    </row>
    <row r="22" spans="1:16" ht="25.5">
      <c r="A22" t="s">
        <v>50</v>
      </c>
      <c s="34" t="s">
        <v>27</v>
      </c>
      <c s="34" t="s">
        <v>5548</v>
      </c>
      <c s="35" t="s">
        <v>5</v>
      </c>
      <c s="6" t="s">
        <v>5549</v>
      </c>
      <c s="36" t="s">
        <v>162</v>
      </c>
      <c s="37">
        <v>1</v>
      </c>
      <c s="36">
        <v>0.035</v>
      </c>
      <c s="36">
        <f>ROUND(G22*H22,6)</f>
      </c>
      <c r="L22" s="38">
        <v>0</v>
      </c>
      <c s="32">
        <f>ROUND(ROUND(L22,2)*ROUND(G22,3),2)</f>
      </c>
      <c s="36" t="s">
        <v>55</v>
      </c>
      <c>
        <f>(M22*21)/100</f>
      </c>
      <c t="s">
        <v>28</v>
      </c>
    </row>
    <row r="23" spans="1:5" ht="25.5">
      <c r="A23" s="35" t="s">
        <v>56</v>
      </c>
      <c r="E23" s="39" t="s">
        <v>5549</v>
      </c>
    </row>
    <row r="24" spans="1:5" ht="12.75">
      <c r="A24" s="35" t="s">
        <v>57</v>
      </c>
      <c r="E24" s="40" t="s">
        <v>5</v>
      </c>
    </row>
    <row r="25" spans="1:5" ht="12.75">
      <c r="A25" t="s">
        <v>59</v>
      </c>
      <c r="E25" s="39" t="s">
        <v>5544</v>
      </c>
    </row>
    <row r="26" spans="1:16" ht="25.5">
      <c r="A26" t="s">
        <v>50</v>
      </c>
      <c s="34" t="s">
        <v>81</v>
      </c>
      <c s="34" t="s">
        <v>5550</v>
      </c>
      <c s="35" t="s">
        <v>5</v>
      </c>
      <c s="6" t="s">
        <v>5551</v>
      </c>
      <c s="36" t="s">
        <v>162</v>
      </c>
      <c s="37">
        <v>1</v>
      </c>
      <c s="36">
        <v>0</v>
      </c>
      <c s="36">
        <f>ROUND(G26*H26,6)</f>
      </c>
      <c r="L26" s="38">
        <v>0</v>
      </c>
      <c s="32">
        <f>ROUND(ROUND(L26,2)*ROUND(G26,3),2)</f>
      </c>
      <c s="36" t="s">
        <v>307</v>
      </c>
      <c>
        <f>(M26*21)/100</f>
      </c>
      <c t="s">
        <v>28</v>
      </c>
    </row>
    <row r="27" spans="1:5" ht="25.5">
      <c r="A27" s="35" t="s">
        <v>56</v>
      </c>
      <c r="E27" s="39" t="s">
        <v>5551</v>
      </c>
    </row>
    <row r="28" spans="1:5" ht="12.75">
      <c r="A28" s="35" t="s">
        <v>57</v>
      </c>
      <c r="E28" s="40" t="s">
        <v>5552</v>
      </c>
    </row>
    <row r="29" spans="1:5" ht="165.75">
      <c r="A29" t="s">
        <v>59</v>
      </c>
      <c r="E29" s="39" t="s">
        <v>5553</v>
      </c>
    </row>
    <row r="30" spans="1:16" ht="25.5">
      <c r="A30" t="s">
        <v>50</v>
      </c>
      <c s="34" t="s">
        <v>86</v>
      </c>
      <c s="34" t="s">
        <v>5554</v>
      </c>
      <c s="35" t="s">
        <v>5</v>
      </c>
      <c s="6" t="s">
        <v>5555</v>
      </c>
      <c s="36" t="s">
        <v>162</v>
      </c>
      <c s="37">
        <v>1</v>
      </c>
      <c s="36">
        <v>0.0235</v>
      </c>
      <c s="36">
        <f>ROUND(G30*H30,6)</f>
      </c>
      <c r="L30" s="38">
        <v>0</v>
      </c>
      <c s="32">
        <f>ROUND(ROUND(L30,2)*ROUND(G30,3),2)</f>
      </c>
      <c s="36" t="s">
        <v>55</v>
      </c>
      <c>
        <f>(M30*21)/100</f>
      </c>
      <c t="s">
        <v>28</v>
      </c>
    </row>
    <row r="31" spans="1:5" ht="25.5">
      <c r="A31" s="35" t="s">
        <v>56</v>
      </c>
      <c r="E31" s="39" t="s">
        <v>5555</v>
      </c>
    </row>
    <row r="32" spans="1:5" ht="12.75">
      <c r="A32" s="35" t="s">
        <v>57</v>
      </c>
      <c r="E32" s="40" t="s">
        <v>5</v>
      </c>
    </row>
    <row r="33" spans="1:5" ht="51">
      <c r="A33" t="s">
        <v>59</v>
      </c>
      <c r="E33" s="39" t="s">
        <v>5556</v>
      </c>
    </row>
    <row r="34" spans="1:16" ht="25.5">
      <c r="A34" t="s">
        <v>50</v>
      </c>
      <c s="34" t="s">
        <v>149</v>
      </c>
      <c s="34" t="s">
        <v>5557</v>
      </c>
      <c s="35" t="s">
        <v>5</v>
      </c>
      <c s="6" t="s">
        <v>5558</v>
      </c>
      <c s="36" t="s">
        <v>162</v>
      </c>
      <c s="37">
        <v>2</v>
      </c>
      <c s="36">
        <v>0</v>
      </c>
      <c s="36">
        <f>ROUND(G34*H34,6)</f>
      </c>
      <c r="L34" s="38">
        <v>0</v>
      </c>
      <c s="32">
        <f>ROUND(ROUND(L34,2)*ROUND(G34,3),2)</f>
      </c>
      <c s="36" t="s">
        <v>307</v>
      </c>
      <c>
        <f>(M34*21)/100</f>
      </c>
      <c t="s">
        <v>28</v>
      </c>
    </row>
    <row r="35" spans="1:5" ht="25.5">
      <c r="A35" s="35" t="s">
        <v>56</v>
      </c>
      <c r="E35" s="39" t="s">
        <v>5558</v>
      </c>
    </row>
    <row r="36" spans="1:5" ht="12.75">
      <c r="A36" s="35" t="s">
        <v>57</v>
      </c>
      <c r="E36" s="40" t="s">
        <v>5559</v>
      </c>
    </row>
    <row r="37" spans="1:5" ht="165.75">
      <c r="A37" t="s">
        <v>59</v>
      </c>
      <c r="E37" s="39" t="s">
        <v>5553</v>
      </c>
    </row>
    <row r="38" spans="1:16" ht="25.5">
      <c r="A38" t="s">
        <v>50</v>
      </c>
      <c s="34" t="s">
        <v>159</v>
      </c>
      <c s="34" t="s">
        <v>5560</v>
      </c>
      <c s="35" t="s">
        <v>5</v>
      </c>
      <c s="6" t="s">
        <v>5561</v>
      </c>
      <c s="36" t="s">
        <v>162</v>
      </c>
      <c s="37">
        <v>1</v>
      </c>
      <c s="36">
        <v>0.0235</v>
      </c>
      <c s="36">
        <f>ROUND(G38*H38,6)</f>
      </c>
      <c r="L38" s="38">
        <v>0</v>
      </c>
      <c s="32">
        <f>ROUND(ROUND(L38,2)*ROUND(G38,3),2)</f>
      </c>
      <c s="36" t="s">
        <v>55</v>
      </c>
      <c>
        <f>(M38*21)/100</f>
      </c>
      <c t="s">
        <v>28</v>
      </c>
    </row>
    <row r="39" spans="1:5" ht="25.5">
      <c r="A39" s="35" t="s">
        <v>56</v>
      </c>
      <c r="E39" s="39" t="s">
        <v>5561</v>
      </c>
    </row>
    <row r="40" spans="1:5" ht="12.75">
      <c r="A40" s="35" t="s">
        <v>57</v>
      </c>
      <c r="E40" s="40" t="s">
        <v>5</v>
      </c>
    </row>
    <row r="41" spans="1:5" ht="51">
      <c r="A41" t="s">
        <v>59</v>
      </c>
      <c r="E41" s="39" t="s">
        <v>5556</v>
      </c>
    </row>
    <row r="42" spans="1:16" ht="25.5">
      <c r="A42" t="s">
        <v>50</v>
      </c>
      <c s="34" t="s">
        <v>164</v>
      </c>
      <c s="34" t="s">
        <v>5562</v>
      </c>
      <c s="35" t="s">
        <v>5</v>
      </c>
      <c s="6" t="s">
        <v>5563</v>
      </c>
      <c s="36" t="s">
        <v>162</v>
      </c>
      <c s="37">
        <v>1</v>
      </c>
      <c s="36">
        <v>0.0235</v>
      </c>
      <c s="36">
        <f>ROUND(G42*H42,6)</f>
      </c>
      <c r="L42" s="38">
        <v>0</v>
      </c>
      <c s="32">
        <f>ROUND(ROUND(L42,2)*ROUND(G42,3),2)</f>
      </c>
      <c s="36" t="s">
        <v>55</v>
      </c>
      <c>
        <f>(M42*21)/100</f>
      </c>
      <c t="s">
        <v>28</v>
      </c>
    </row>
    <row r="43" spans="1:5" ht="25.5">
      <c r="A43" s="35" t="s">
        <v>56</v>
      </c>
      <c r="E43" s="39" t="s">
        <v>5563</v>
      </c>
    </row>
    <row r="44" spans="1:5" ht="12.75">
      <c r="A44" s="35" t="s">
        <v>57</v>
      </c>
      <c r="E44" s="40" t="s">
        <v>5</v>
      </c>
    </row>
    <row r="45" spans="1:5" ht="51">
      <c r="A45" t="s">
        <v>59</v>
      </c>
      <c r="E45" s="39" t="s">
        <v>5556</v>
      </c>
    </row>
    <row r="46" spans="1:16" ht="25.5">
      <c r="A46" t="s">
        <v>50</v>
      </c>
      <c s="34" t="s">
        <v>122</v>
      </c>
      <c s="34" t="s">
        <v>5564</v>
      </c>
      <c s="35" t="s">
        <v>5</v>
      </c>
      <c s="6" t="s">
        <v>5565</v>
      </c>
      <c s="36" t="s">
        <v>244</v>
      </c>
      <c s="37">
        <v>1</v>
      </c>
      <c s="36">
        <v>0.01351</v>
      </c>
      <c s="36">
        <f>ROUND(G46*H46,6)</f>
      </c>
      <c r="L46" s="38">
        <v>0</v>
      </c>
      <c s="32">
        <f>ROUND(ROUND(L46,2)*ROUND(G46,3),2)</f>
      </c>
      <c s="36" t="s">
        <v>55</v>
      </c>
      <c>
        <f>(M46*21)/100</f>
      </c>
      <c t="s">
        <v>28</v>
      </c>
    </row>
    <row r="47" spans="1:5" ht="25.5">
      <c r="A47" s="35" t="s">
        <v>56</v>
      </c>
      <c r="E47" s="39" t="s">
        <v>5565</v>
      </c>
    </row>
    <row r="48" spans="1:5" ht="51">
      <c r="A48" s="35" t="s">
        <v>57</v>
      </c>
      <c r="E48" s="40" t="s">
        <v>5566</v>
      </c>
    </row>
    <row r="49" spans="1:5" ht="63.75">
      <c r="A49" t="s">
        <v>59</v>
      </c>
      <c r="E49" s="39" t="s">
        <v>5567</v>
      </c>
    </row>
    <row r="50" spans="1:16" ht="12.75">
      <c r="A50" t="s">
        <v>50</v>
      </c>
      <c s="34" t="s">
        <v>187</v>
      </c>
      <c s="34" t="s">
        <v>5568</v>
      </c>
      <c s="35" t="s">
        <v>5</v>
      </c>
      <c s="6" t="s">
        <v>5569</v>
      </c>
      <c s="36" t="s">
        <v>54</v>
      </c>
      <c s="37">
        <v>1.175</v>
      </c>
      <c s="36">
        <v>0</v>
      </c>
      <c s="36">
        <f>ROUND(G50*H50,6)</f>
      </c>
      <c r="L50" s="38">
        <v>0</v>
      </c>
      <c s="32">
        <f>ROUND(ROUND(L50,2)*ROUND(G50,3),2)</f>
      </c>
      <c s="36" t="s">
        <v>55</v>
      </c>
      <c>
        <f>(M50*21)/100</f>
      </c>
      <c t="s">
        <v>28</v>
      </c>
    </row>
    <row r="51" spans="1:5" ht="12.75">
      <c r="A51" s="35" t="s">
        <v>56</v>
      </c>
      <c r="E51" s="39" t="s">
        <v>5569</v>
      </c>
    </row>
    <row r="52" spans="1:5" ht="12.75">
      <c r="A52" s="35" t="s">
        <v>57</v>
      </c>
      <c r="E52" s="40" t="s">
        <v>5</v>
      </c>
    </row>
    <row r="53" spans="1:5" ht="114.75">
      <c r="A53" t="s">
        <v>59</v>
      </c>
      <c r="E53" s="39" t="s">
        <v>5570</v>
      </c>
    </row>
    <row r="54" spans="1:16" ht="25.5">
      <c r="A54" t="s">
        <v>50</v>
      </c>
      <c s="34" t="s">
        <v>554</v>
      </c>
      <c s="34" t="s">
        <v>5571</v>
      </c>
      <c s="35" t="s">
        <v>5</v>
      </c>
      <c s="6" t="s">
        <v>5572</v>
      </c>
      <c s="36" t="s">
        <v>162</v>
      </c>
      <c s="37">
        <v>1</v>
      </c>
      <c s="36">
        <v>0.441703</v>
      </c>
      <c s="36">
        <f>ROUND(G54*H54,6)</f>
      </c>
      <c r="L54" s="38">
        <v>0</v>
      </c>
      <c s="32">
        <f>ROUND(ROUND(L54,2)*ROUND(G54,3),2)</f>
      </c>
      <c s="36" t="s">
        <v>307</v>
      </c>
      <c>
        <f>(M54*21)/100</f>
      </c>
      <c t="s">
        <v>28</v>
      </c>
    </row>
    <row r="55" spans="1:5" ht="25.5">
      <c r="A55" s="35" t="s">
        <v>56</v>
      </c>
      <c r="E55" s="39" t="s">
        <v>5572</v>
      </c>
    </row>
    <row r="56" spans="1:5" ht="12.75">
      <c r="A56" s="35" t="s">
        <v>57</v>
      </c>
      <c r="E56" s="40" t="s">
        <v>5573</v>
      </c>
    </row>
    <row r="57" spans="1:5" ht="127.5">
      <c r="A57" t="s">
        <v>59</v>
      </c>
      <c r="E57" s="39" t="s">
        <v>5547</v>
      </c>
    </row>
    <row r="58" spans="1:16" ht="25.5">
      <c r="A58" t="s">
        <v>50</v>
      </c>
      <c s="34" t="s">
        <v>558</v>
      </c>
      <c s="34" t="s">
        <v>5574</v>
      </c>
      <c s="35" t="s">
        <v>5</v>
      </c>
      <c s="6" t="s">
        <v>5575</v>
      </c>
      <c s="36" t="s">
        <v>162</v>
      </c>
      <c s="37">
        <v>1</v>
      </c>
      <c s="36">
        <v>0.01553</v>
      </c>
      <c s="36">
        <f>ROUND(G58*H58,6)</f>
      </c>
      <c r="L58" s="38">
        <v>0</v>
      </c>
      <c s="32">
        <f>ROUND(ROUND(L58,2)*ROUND(G58,3),2)</f>
      </c>
      <c s="36" t="s">
        <v>307</v>
      </c>
      <c>
        <f>(M58*21)/100</f>
      </c>
      <c t="s">
        <v>28</v>
      </c>
    </row>
    <row r="59" spans="1:5" ht="25.5">
      <c r="A59" s="35" t="s">
        <v>56</v>
      </c>
      <c r="E59" s="39" t="s">
        <v>5575</v>
      </c>
    </row>
    <row r="60" spans="1:5" ht="12.75">
      <c r="A60" s="35" t="s">
        <v>57</v>
      </c>
      <c r="E60" s="40" t="s">
        <v>5</v>
      </c>
    </row>
    <row r="61" spans="1:5" ht="12.75">
      <c r="A61" t="s">
        <v>59</v>
      </c>
      <c r="E61" s="39" t="s">
        <v>5544</v>
      </c>
    </row>
    <row r="62" spans="1:13" ht="12.75">
      <c r="A62" t="s">
        <v>47</v>
      </c>
      <c r="C62" s="31" t="s">
        <v>1833</v>
      </c>
      <c r="E62" s="33" t="s">
        <v>5054</v>
      </c>
      <c r="J62" s="32">
        <f>0</f>
      </c>
      <c s="32">
        <f>0</f>
      </c>
      <c s="32">
        <f>0+L63+L67+L71+L75+L79+L83+L87+L91+L95+L99+L103+L107+L111+L115+L119</f>
      </c>
      <c s="32">
        <f>0+M63+M67+M71+M75+M79+M83+M87+M91+M95+M99+M103+M107+M111+M115+M119</f>
      </c>
    </row>
    <row r="63" spans="1:16" ht="12.75">
      <c r="A63" t="s">
        <v>50</v>
      </c>
      <c s="34" t="s">
        <v>130</v>
      </c>
      <c s="34" t="s">
        <v>5068</v>
      </c>
      <c s="35" t="s">
        <v>5</v>
      </c>
      <c s="6" t="s">
        <v>5069</v>
      </c>
      <c s="36" t="s">
        <v>147</v>
      </c>
      <c s="37">
        <v>2.05</v>
      </c>
      <c s="36">
        <v>0</v>
      </c>
      <c s="36">
        <f>ROUND(G63*H63,6)</f>
      </c>
      <c r="L63" s="38">
        <v>0</v>
      </c>
      <c s="32">
        <f>ROUND(ROUND(L63,2)*ROUND(G63,3),2)</f>
      </c>
      <c s="36" t="s">
        <v>55</v>
      </c>
      <c>
        <f>(M63*21)/100</f>
      </c>
      <c t="s">
        <v>28</v>
      </c>
    </row>
    <row r="64" spans="1:5" ht="12.75">
      <c r="A64" s="35" t="s">
        <v>56</v>
      </c>
      <c r="E64" s="39" t="s">
        <v>5069</v>
      </c>
    </row>
    <row r="65" spans="1:5" ht="25.5">
      <c r="A65" s="35" t="s">
        <v>57</v>
      </c>
      <c r="E65" s="40" t="s">
        <v>5576</v>
      </c>
    </row>
    <row r="66" spans="1:5" ht="12.75">
      <c r="A66" t="s">
        <v>59</v>
      </c>
      <c r="E66" s="39" t="s">
        <v>5071</v>
      </c>
    </row>
    <row r="67" spans="1:16" ht="25.5">
      <c r="A67" t="s">
        <v>50</v>
      </c>
      <c s="34" t="s">
        <v>153</v>
      </c>
      <c s="34" t="s">
        <v>5577</v>
      </c>
      <c s="35" t="s">
        <v>5</v>
      </c>
      <c s="6" t="s">
        <v>5578</v>
      </c>
      <c s="36" t="s">
        <v>162</v>
      </c>
      <c s="37">
        <v>1</v>
      </c>
      <c s="36">
        <v>0.12</v>
      </c>
      <c s="36">
        <f>ROUND(G67*H67,6)</f>
      </c>
      <c r="L67" s="38">
        <v>0</v>
      </c>
      <c s="32">
        <f>ROUND(ROUND(L67,2)*ROUND(G67,3),2)</f>
      </c>
      <c s="36" t="s">
        <v>55</v>
      </c>
      <c>
        <f>(M67*21)/100</f>
      </c>
      <c t="s">
        <v>28</v>
      </c>
    </row>
    <row r="68" spans="1:5" ht="25.5">
      <c r="A68" s="35" t="s">
        <v>56</v>
      </c>
      <c r="E68" s="39" t="s">
        <v>5578</v>
      </c>
    </row>
    <row r="69" spans="1:5" ht="25.5">
      <c r="A69" s="35" t="s">
        <v>57</v>
      </c>
      <c r="E69" s="40" t="s">
        <v>5074</v>
      </c>
    </row>
    <row r="70" spans="1:5" ht="51">
      <c r="A70" t="s">
        <v>59</v>
      </c>
      <c r="E70" s="39" t="s">
        <v>5075</v>
      </c>
    </row>
    <row r="71" spans="1:16" ht="25.5">
      <c r="A71" t="s">
        <v>50</v>
      </c>
      <c s="34" t="s">
        <v>231</v>
      </c>
      <c s="34" t="s">
        <v>5076</v>
      </c>
      <c s="35" t="s">
        <v>5</v>
      </c>
      <c s="6" t="s">
        <v>5077</v>
      </c>
      <c s="36" t="s">
        <v>162</v>
      </c>
      <c s="37">
        <v>8</v>
      </c>
      <c s="36">
        <v>0.00468</v>
      </c>
      <c s="36">
        <f>ROUND(G71*H71,6)</f>
      </c>
      <c r="L71" s="38">
        <v>0</v>
      </c>
      <c s="32">
        <f>ROUND(ROUND(L71,2)*ROUND(G71,3),2)</f>
      </c>
      <c s="36" t="s">
        <v>307</v>
      </c>
      <c>
        <f>(M71*21)/100</f>
      </c>
      <c t="s">
        <v>28</v>
      </c>
    </row>
    <row r="72" spans="1:5" ht="25.5">
      <c r="A72" s="35" t="s">
        <v>56</v>
      </c>
      <c r="E72" s="39" t="s">
        <v>5077</v>
      </c>
    </row>
    <row r="73" spans="1:5" ht="51">
      <c r="A73" s="35" t="s">
        <v>57</v>
      </c>
      <c r="E73" s="40" t="s">
        <v>5579</v>
      </c>
    </row>
    <row r="74" spans="1:5" ht="12.75">
      <c r="A74" t="s">
        <v>59</v>
      </c>
      <c r="E74" s="39" t="s">
        <v>5</v>
      </c>
    </row>
    <row r="75" spans="1:16" ht="25.5">
      <c r="A75" t="s">
        <v>50</v>
      </c>
      <c s="34" t="s">
        <v>294</v>
      </c>
      <c s="34" t="s">
        <v>5580</v>
      </c>
      <c s="35" t="s">
        <v>5</v>
      </c>
      <c s="6" t="s">
        <v>5581</v>
      </c>
      <c s="36" t="s">
        <v>162</v>
      </c>
      <c s="37">
        <v>6</v>
      </c>
      <c s="36">
        <v>0.02202</v>
      </c>
      <c s="36">
        <f>ROUND(G75*H75,6)</f>
      </c>
      <c r="L75" s="38">
        <v>0</v>
      </c>
      <c s="32">
        <f>ROUND(ROUND(L75,2)*ROUND(G75,3),2)</f>
      </c>
      <c s="36" t="s">
        <v>55</v>
      </c>
      <c>
        <f>(M75*21)/100</f>
      </c>
      <c t="s">
        <v>28</v>
      </c>
    </row>
    <row r="76" spans="1:5" ht="25.5">
      <c r="A76" s="35" t="s">
        <v>56</v>
      </c>
      <c r="E76" s="39" t="s">
        <v>5581</v>
      </c>
    </row>
    <row r="77" spans="1:5" ht="25.5">
      <c r="A77" s="35" t="s">
        <v>57</v>
      </c>
      <c r="E77" s="40" t="s">
        <v>5582</v>
      </c>
    </row>
    <row r="78" spans="1:5" ht="51">
      <c r="A78" t="s">
        <v>59</v>
      </c>
      <c r="E78" s="39" t="s">
        <v>5061</v>
      </c>
    </row>
    <row r="79" spans="1:16" ht="25.5">
      <c r="A79" t="s">
        <v>50</v>
      </c>
      <c s="34" t="s">
        <v>299</v>
      </c>
      <c s="34" t="s">
        <v>5583</v>
      </c>
      <c s="35" t="s">
        <v>5</v>
      </c>
      <c s="6" t="s">
        <v>5584</v>
      </c>
      <c s="36" t="s">
        <v>162</v>
      </c>
      <c s="37">
        <v>2</v>
      </c>
      <c s="36">
        <v>0.017</v>
      </c>
      <c s="36">
        <f>ROUND(G79*H79,6)</f>
      </c>
      <c r="L79" s="38">
        <v>0</v>
      </c>
      <c s="32">
        <f>ROUND(ROUND(L79,2)*ROUND(G79,3),2)</f>
      </c>
      <c s="36" t="s">
        <v>55</v>
      </c>
      <c>
        <f>(M79*21)/100</f>
      </c>
      <c t="s">
        <v>28</v>
      </c>
    </row>
    <row r="80" spans="1:5" ht="25.5">
      <c r="A80" s="35" t="s">
        <v>56</v>
      </c>
      <c r="E80" s="39" t="s">
        <v>5584</v>
      </c>
    </row>
    <row r="81" spans="1:5" ht="25.5">
      <c r="A81" s="35" t="s">
        <v>57</v>
      </c>
      <c r="E81" s="40" t="s">
        <v>5585</v>
      </c>
    </row>
    <row r="82" spans="1:5" ht="51">
      <c r="A82" t="s">
        <v>59</v>
      </c>
      <c r="E82" s="39" t="s">
        <v>5061</v>
      </c>
    </row>
    <row r="83" spans="1:16" ht="25.5">
      <c r="A83" t="s">
        <v>50</v>
      </c>
      <c s="34" t="s">
        <v>315</v>
      </c>
      <c s="34" t="s">
        <v>5586</v>
      </c>
      <c s="35" t="s">
        <v>5</v>
      </c>
      <c s="6" t="s">
        <v>5587</v>
      </c>
      <c s="36" t="s">
        <v>373</v>
      </c>
      <c s="37">
        <v>424.44</v>
      </c>
      <c s="36">
        <v>4.7E-05</v>
      </c>
      <c s="36">
        <f>ROUND(G83*H83,6)</f>
      </c>
      <c r="L83" s="38">
        <v>0</v>
      </c>
      <c s="32">
        <f>ROUND(ROUND(L83,2)*ROUND(G83,3),2)</f>
      </c>
      <c s="36" t="s">
        <v>307</v>
      </c>
      <c>
        <f>(M83*21)/100</f>
      </c>
      <c t="s">
        <v>28</v>
      </c>
    </row>
    <row r="84" spans="1:5" ht="25.5">
      <c r="A84" s="35" t="s">
        <v>56</v>
      </c>
      <c r="E84" s="39" t="s">
        <v>5587</v>
      </c>
    </row>
    <row r="85" spans="1:5" ht="12.75">
      <c r="A85" s="35" t="s">
        <v>57</v>
      </c>
      <c r="E85" s="40" t="s">
        <v>5588</v>
      </c>
    </row>
    <row r="86" spans="1:5" ht="12.75">
      <c r="A86" t="s">
        <v>59</v>
      </c>
      <c r="E86" s="39" t="s">
        <v>5589</v>
      </c>
    </row>
    <row r="87" spans="1:16" ht="25.5">
      <c r="A87" t="s">
        <v>50</v>
      </c>
      <c s="34" t="s">
        <v>395</v>
      </c>
      <c s="34" t="s">
        <v>5590</v>
      </c>
      <c s="35" t="s">
        <v>5</v>
      </c>
      <c s="6" t="s">
        <v>5591</v>
      </c>
      <c s="36" t="s">
        <v>162</v>
      </c>
      <c s="37">
        <v>4</v>
      </c>
      <c s="36">
        <v>0.10611</v>
      </c>
      <c s="36">
        <f>ROUND(G87*H87,6)</f>
      </c>
      <c r="L87" s="38">
        <v>0</v>
      </c>
      <c s="32">
        <f>ROUND(ROUND(L87,2)*ROUND(G87,3),2)</f>
      </c>
      <c s="36" t="s">
        <v>55</v>
      </c>
      <c>
        <f>(M87*21)/100</f>
      </c>
      <c t="s">
        <v>28</v>
      </c>
    </row>
    <row r="88" spans="1:5" ht="25.5">
      <c r="A88" s="35" t="s">
        <v>56</v>
      </c>
      <c r="E88" s="39" t="s">
        <v>5591</v>
      </c>
    </row>
    <row r="89" spans="1:5" ht="12.75">
      <c r="A89" s="35" t="s">
        <v>57</v>
      </c>
      <c r="E89" s="40" t="s">
        <v>5</v>
      </c>
    </row>
    <row r="90" spans="1:5" ht="51">
      <c r="A90" t="s">
        <v>59</v>
      </c>
      <c r="E90" s="39" t="s">
        <v>5061</v>
      </c>
    </row>
    <row r="91" spans="1:16" ht="12.75">
      <c r="A91" t="s">
        <v>50</v>
      </c>
      <c s="34" t="s">
        <v>318</v>
      </c>
      <c s="34" t="s">
        <v>5592</v>
      </c>
      <c s="35" t="s">
        <v>5</v>
      </c>
      <c s="6" t="s">
        <v>5593</v>
      </c>
      <c s="36" t="s">
        <v>162</v>
      </c>
      <c s="37">
        <v>4</v>
      </c>
      <c s="36">
        <v>0</v>
      </c>
      <c s="36">
        <f>ROUND(G91*H91,6)</f>
      </c>
      <c r="L91" s="38">
        <v>0</v>
      </c>
      <c s="32">
        <f>ROUND(ROUND(L91,2)*ROUND(G91,3),2)</f>
      </c>
      <c s="36" t="s">
        <v>55</v>
      </c>
      <c>
        <f>(M91*21)/100</f>
      </c>
      <c t="s">
        <v>28</v>
      </c>
    </row>
    <row r="92" spans="1:5" ht="12.75">
      <c r="A92" s="35" t="s">
        <v>56</v>
      </c>
      <c r="E92" s="39" t="s">
        <v>5593</v>
      </c>
    </row>
    <row r="93" spans="1:5" ht="12.75">
      <c r="A93" s="35" t="s">
        <v>57</v>
      </c>
      <c r="E93" s="40" t="s">
        <v>5594</v>
      </c>
    </row>
    <row r="94" spans="1:5" ht="25.5">
      <c r="A94" t="s">
        <v>59</v>
      </c>
      <c r="E94" s="39" t="s">
        <v>5595</v>
      </c>
    </row>
    <row r="95" spans="1:16" ht="12.75">
      <c r="A95" t="s">
        <v>50</v>
      </c>
      <c s="34" t="s">
        <v>322</v>
      </c>
      <c s="34" t="s">
        <v>5596</v>
      </c>
      <c s="35" t="s">
        <v>5</v>
      </c>
      <c s="6" t="s">
        <v>5597</v>
      </c>
      <c s="36" t="s">
        <v>126</v>
      </c>
      <c s="37">
        <v>0.16</v>
      </c>
      <c s="36">
        <v>0.001</v>
      </c>
      <c s="36">
        <f>ROUND(G95*H95,6)</f>
      </c>
      <c r="L95" s="38">
        <v>0</v>
      </c>
      <c s="32">
        <f>ROUND(ROUND(L95,2)*ROUND(G95,3),2)</f>
      </c>
      <c s="36" t="s">
        <v>55</v>
      </c>
      <c>
        <f>(M95*21)/100</f>
      </c>
      <c t="s">
        <v>28</v>
      </c>
    </row>
    <row r="96" spans="1:5" ht="12.75">
      <c r="A96" s="35" t="s">
        <v>56</v>
      </c>
      <c r="E96" s="39" t="s">
        <v>5597</v>
      </c>
    </row>
    <row r="97" spans="1:5" ht="12.75">
      <c r="A97" s="35" t="s">
        <v>57</v>
      </c>
      <c r="E97" s="40" t="s">
        <v>5598</v>
      </c>
    </row>
    <row r="98" spans="1:5" ht="51">
      <c r="A98" t="s">
        <v>59</v>
      </c>
      <c r="E98" s="39" t="s">
        <v>5061</v>
      </c>
    </row>
    <row r="99" spans="1:16" ht="25.5">
      <c r="A99" t="s">
        <v>50</v>
      </c>
      <c s="34" t="s">
        <v>326</v>
      </c>
      <c s="34" t="s">
        <v>5599</v>
      </c>
      <c s="35" t="s">
        <v>5</v>
      </c>
      <c s="6" t="s">
        <v>5600</v>
      </c>
      <c s="36" t="s">
        <v>162</v>
      </c>
      <c s="37">
        <v>8</v>
      </c>
      <c s="36">
        <v>0</v>
      </c>
      <c s="36">
        <f>ROUND(G99*H99,6)</f>
      </c>
      <c r="L99" s="38">
        <v>0</v>
      </c>
      <c s="32">
        <f>ROUND(ROUND(L99,2)*ROUND(G99,3),2)</f>
      </c>
      <c s="36" t="s">
        <v>307</v>
      </c>
      <c>
        <f>(M99*21)/100</f>
      </c>
      <c t="s">
        <v>28</v>
      </c>
    </row>
    <row r="100" spans="1:5" ht="25.5">
      <c r="A100" s="35" t="s">
        <v>56</v>
      </c>
      <c r="E100" s="39" t="s">
        <v>5600</v>
      </c>
    </row>
    <row r="101" spans="1:5" ht="12.75">
      <c r="A101" s="35" t="s">
        <v>57</v>
      </c>
      <c r="E101" s="40" t="s">
        <v>5601</v>
      </c>
    </row>
    <row r="102" spans="1:5" ht="51">
      <c r="A102" t="s">
        <v>59</v>
      </c>
      <c r="E102" s="39" t="s">
        <v>5602</v>
      </c>
    </row>
    <row r="103" spans="1:16" ht="12.75">
      <c r="A103" t="s">
        <v>50</v>
      </c>
      <c s="34" t="s">
        <v>330</v>
      </c>
      <c s="34" t="s">
        <v>5603</v>
      </c>
      <c s="35" t="s">
        <v>5</v>
      </c>
      <c s="6" t="s">
        <v>5604</v>
      </c>
      <c s="36" t="s">
        <v>162</v>
      </c>
      <c s="37">
        <v>8</v>
      </c>
      <c s="36">
        <v>0.00035</v>
      </c>
      <c s="36">
        <f>ROUND(G103*H103,6)</f>
      </c>
      <c r="L103" s="38">
        <v>0</v>
      </c>
      <c s="32">
        <f>ROUND(ROUND(L103,2)*ROUND(G103,3),2)</f>
      </c>
      <c s="36" t="s">
        <v>307</v>
      </c>
      <c>
        <f>(M103*21)/100</f>
      </c>
      <c t="s">
        <v>28</v>
      </c>
    </row>
    <row r="104" spans="1:5" ht="12.75">
      <c r="A104" s="35" t="s">
        <v>56</v>
      </c>
      <c r="E104" s="39" t="s">
        <v>5604</v>
      </c>
    </row>
    <row r="105" spans="1:5" ht="12.75">
      <c r="A105" s="35" t="s">
        <v>57</v>
      </c>
      <c r="E105" s="40" t="s">
        <v>5601</v>
      </c>
    </row>
    <row r="106" spans="1:5" ht="12.75">
      <c r="A106" t="s">
        <v>59</v>
      </c>
      <c r="E106" s="39" t="s">
        <v>5071</v>
      </c>
    </row>
    <row r="107" spans="1:16" ht="25.5">
      <c r="A107" t="s">
        <v>50</v>
      </c>
      <c s="34" t="s">
        <v>304</v>
      </c>
      <c s="34" t="s">
        <v>5605</v>
      </c>
      <c s="35" t="s">
        <v>5</v>
      </c>
      <c s="6" t="s">
        <v>5606</v>
      </c>
      <c s="36" t="s">
        <v>162</v>
      </c>
      <c s="37">
        <v>4</v>
      </c>
      <c s="36">
        <v>0</v>
      </c>
      <c s="36">
        <f>ROUND(G107*H107,6)</f>
      </c>
      <c r="L107" s="38">
        <v>0</v>
      </c>
      <c s="32">
        <f>ROUND(ROUND(L107,2)*ROUND(G107,3),2)</f>
      </c>
      <c s="36" t="s">
        <v>307</v>
      </c>
      <c>
        <f>(M107*21)/100</f>
      </c>
      <c t="s">
        <v>28</v>
      </c>
    </row>
    <row r="108" spans="1:5" ht="25.5">
      <c r="A108" s="35" t="s">
        <v>56</v>
      </c>
      <c r="E108" s="39" t="s">
        <v>5606</v>
      </c>
    </row>
    <row r="109" spans="1:5" ht="12.75">
      <c r="A109" s="35" t="s">
        <v>57</v>
      </c>
      <c r="E109" s="40" t="s">
        <v>5607</v>
      </c>
    </row>
    <row r="110" spans="1:5" ht="12.75">
      <c r="A110" t="s">
        <v>59</v>
      </c>
      <c r="E110" s="39" t="s">
        <v>5</v>
      </c>
    </row>
    <row r="111" spans="1:16" ht="12.75">
      <c r="A111" t="s">
        <v>50</v>
      </c>
      <c s="34" t="s">
        <v>309</v>
      </c>
      <c s="34" t="s">
        <v>5608</v>
      </c>
      <c s="35" t="s">
        <v>5</v>
      </c>
      <c s="6" t="s">
        <v>5609</v>
      </c>
      <c s="36" t="s">
        <v>162</v>
      </c>
      <c s="37">
        <v>4</v>
      </c>
      <c s="36">
        <v>0.0012</v>
      </c>
      <c s="36">
        <f>ROUND(G111*H111,6)</f>
      </c>
      <c r="L111" s="38">
        <v>0</v>
      </c>
      <c s="32">
        <f>ROUND(ROUND(L111,2)*ROUND(G111,3),2)</f>
      </c>
      <c s="36" t="s">
        <v>307</v>
      </c>
      <c>
        <f>(M111*21)/100</f>
      </c>
      <c t="s">
        <v>28</v>
      </c>
    </row>
    <row r="112" spans="1:5" ht="12.75">
      <c r="A112" s="35" t="s">
        <v>56</v>
      </c>
      <c r="E112" s="39" t="s">
        <v>5609</v>
      </c>
    </row>
    <row r="113" spans="1:5" ht="12.75">
      <c r="A113" s="35" t="s">
        <v>57</v>
      </c>
      <c r="E113" s="40" t="s">
        <v>5607</v>
      </c>
    </row>
    <row r="114" spans="1:5" ht="12.75">
      <c r="A114" t="s">
        <v>59</v>
      </c>
      <c r="E114" s="39" t="s">
        <v>5071</v>
      </c>
    </row>
    <row r="115" spans="1:16" ht="12.75">
      <c r="A115" t="s">
        <v>50</v>
      </c>
      <c s="34" t="s">
        <v>511</v>
      </c>
      <c s="34" t="s">
        <v>5610</v>
      </c>
      <c s="35" t="s">
        <v>5</v>
      </c>
      <c s="6" t="s">
        <v>5611</v>
      </c>
      <c s="36" t="s">
        <v>147</v>
      </c>
      <c s="37">
        <v>0.9</v>
      </c>
      <c s="36">
        <v>0.0028</v>
      </c>
      <c s="36">
        <f>ROUND(G115*H115,6)</f>
      </c>
      <c r="L115" s="38">
        <v>0</v>
      </c>
      <c s="32">
        <f>ROUND(ROUND(L115,2)*ROUND(G115,3),2)</f>
      </c>
      <c s="36" t="s">
        <v>307</v>
      </c>
      <c>
        <f>(M115*21)/100</f>
      </c>
      <c t="s">
        <v>28</v>
      </c>
    </row>
    <row r="116" spans="1:5" ht="12.75">
      <c r="A116" s="35" t="s">
        <v>56</v>
      </c>
      <c r="E116" s="39" t="s">
        <v>5611</v>
      </c>
    </row>
    <row r="117" spans="1:5" ht="12.75">
      <c r="A117" s="35" t="s">
        <v>57</v>
      </c>
      <c r="E117" s="40" t="s">
        <v>5612</v>
      </c>
    </row>
    <row r="118" spans="1:5" ht="12.75">
      <c r="A118" t="s">
        <v>59</v>
      </c>
      <c r="E118" s="39" t="s">
        <v>5</v>
      </c>
    </row>
    <row r="119" spans="1:16" ht="25.5">
      <c r="A119" t="s">
        <v>50</v>
      </c>
      <c s="34" t="s">
        <v>516</v>
      </c>
      <c s="34" t="s">
        <v>5082</v>
      </c>
      <c s="35" t="s">
        <v>5</v>
      </c>
      <c s="6" t="s">
        <v>5083</v>
      </c>
      <c s="36" t="s">
        <v>54</v>
      </c>
      <c s="37">
        <v>0.939</v>
      </c>
      <c s="36">
        <v>0</v>
      </c>
      <c s="36">
        <f>ROUND(G119*H119,6)</f>
      </c>
      <c r="L119" s="38">
        <v>0</v>
      </c>
      <c s="32">
        <f>ROUND(ROUND(L119,2)*ROUND(G119,3),2)</f>
      </c>
      <c s="36" t="s">
        <v>307</v>
      </c>
      <c>
        <f>(M119*21)/100</f>
      </c>
      <c t="s">
        <v>28</v>
      </c>
    </row>
    <row r="120" spans="1:5" ht="25.5">
      <c r="A120" s="35" t="s">
        <v>56</v>
      </c>
      <c r="E120" s="39" t="s">
        <v>5083</v>
      </c>
    </row>
    <row r="121" spans="1:5" ht="12.75">
      <c r="A121" s="35" t="s">
        <v>57</v>
      </c>
      <c r="E121" s="40" t="s">
        <v>5</v>
      </c>
    </row>
    <row r="122" spans="1:5" ht="12.75">
      <c r="A122" t="s">
        <v>59</v>
      </c>
      <c r="E122" s="39" t="s">
        <v>5</v>
      </c>
    </row>
    <row r="123" spans="1:13" ht="12.75">
      <c r="A123" t="s">
        <v>47</v>
      </c>
      <c r="C123" s="31" t="s">
        <v>2042</v>
      </c>
      <c r="E123" s="33" t="s">
        <v>5084</v>
      </c>
      <c r="J123" s="32">
        <f>0</f>
      </c>
      <c s="32">
        <f>0</f>
      </c>
      <c s="32">
        <f>0+L124+L128+L132+L136+L140+L144+L148+L152+L156</f>
      </c>
      <c s="32">
        <f>0+M124+M128+M132+M136+M140+M144+M148+M152+M156</f>
      </c>
    </row>
    <row r="124" spans="1:16" ht="25.5">
      <c r="A124" t="s">
        <v>50</v>
      </c>
      <c s="34" t="s">
        <v>520</v>
      </c>
      <c s="34" t="s">
        <v>5085</v>
      </c>
      <c s="35" t="s">
        <v>5</v>
      </c>
      <c s="6" t="s">
        <v>5086</v>
      </c>
      <c s="36" t="s">
        <v>162</v>
      </c>
      <c s="37">
        <v>4</v>
      </c>
      <c s="36">
        <v>0.00115</v>
      </c>
      <c s="36">
        <f>ROUND(G124*H124,6)</f>
      </c>
      <c r="L124" s="38">
        <v>0</v>
      </c>
      <c s="32">
        <f>ROUND(ROUND(L124,2)*ROUND(G124,3),2)</f>
      </c>
      <c s="36" t="s">
        <v>307</v>
      </c>
      <c>
        <f>(M124*21)/100</f>
      </c>
      <c t="s">
        <v>28</v>
      </c>
    </row>
    <row r="125" spans="1:5" ht="25.5">
      <c r="A125" s="35" t="s">
        <v>56</v>
      </c>
      <c r="E125" s="39" t="s">
        <v>5086</v>
      </c>
    </row>
    <row r="126" spans="1:5" ht="25.5">
      <c r="A126" s="35" t="s">
        <v>57</v>
      </c>
      <c r="E126" s="40" t="s">
        <v>5087</v>
      </c>
    </row>
    <row r="127" spans="1:5" ht="12.75">
      <c r="A127" t="s">
        <v>59</v>
      </c>
      <c r="E127" s="39" t="s">
        <v>5</v>
      </c>
    </row>
    <row r="128" spans="1:16" ht="12.75">
      <c r="A128" t="s">
        <v>50</v>
      </c>
      <c s="34" t="s">
        <v>524</v>
      </c>
      <c s="34" t="s">
        <v>5613</v>
      </c>
      <c s="35" t="s">
        <v>5</v>
      </c>
      <c s="6" t="s">
        <v>5614</v>
      </c>
      <c s="36" t="s">
        <v>162</v>
      </c>
      <c s="37">
        <v>4</v>
      </c>
      <c s="36">
        <v>0.0029</v>
      </c>
      <c s="36">
        <f>ROUND(G128*H128,6)</f>
      </c>
      <c r="L128" s="38">
        <v>0</v>
      </c>
      <c s="32">
        <f>ROUND(ROUND(L128,2)*ROUND(G128,3),2)</f>
      </c>
      <c s="36" t="s">
        <v>55</v>
      </c>
      <c>
        <f>(M128*21)/100</f>
      </c>
      <c t="s">
        <v>28</v>
      </c>
    </row>
    <row r="129" spans="1:5" ht="12.75">
      <c r="A129" s="35" t="s">
        <v>56</v>
      </c>
      <c r="E129" s="39" t="s">
        <v>5614</v>
      </c>
    </row>
    <row r="130" spans="1:5" ht="12.75">
      <c r="A130" s="35" t="s">
        <v>57</v>
      </c>
      <c r="E130" s="40" t="s">
        <v>5</v>
      </c>
    </row>
    <row r="131" spans="1:5" ht="12.75">
      <c r="A131" t="s">
        <v>59</v>
      </c>
      <c r="E131" s="39" t="s">
        <v>5090</v>
      </c>
    </row>
    <row r="132" spans="1:16" ht="25.5">
      <c r="A132" t="s">
        <v>50</v>
      </c>
      <c s="34" t="s">
        <v>526</v>
      </c>
      <c s="34" t="s">
        <v>5615</v>
      </c>
      <c s="35" t="s">
        <v>5</v>
      </c>
      <c s="6" t="s">
        <v>5616</v>
      </c>
      <c s="36" t="s">
        <v>162</v>
      </c>
      <c s="37">
        <v>4</v>
      </c>
      <c s="36">
        <v>0.0075</v>
      </c>
      <c s="36">
        <f>ROUND(G132*H132,6)</f>
      </c>
      <c r="L132" s="38">
        <v>0</v>
      </c>
      <c s="32">
        <f>ROUND(ROUND(L132,2)*ROUND(G132,3),2)</f>
      </c>
      <c s="36" t="s">
        <v>307</v>
      </c>
      <c>
        <f>(M132*21)/100</f>
      </c>
      <c t="s">
        <v>28</v>
      </c>
    </row>
    <row r="133" spans="1:5" ht="38.25">
      <c r="A133" s="35" t="s">
        <v>56</v>
      </c>
      <c r="E133" s="39" t="s">
        <v>5617</v>
      </c>
    </row>
    <row r="134" spans="1:5" ht="12.75">
      <c r="A134" s="35" t="s">
        <v>57</v>
      </c>
      <c r="E134" s="40" t="s">
        <v>5</v>
      </c>
    </row>
    <row r="135" spans="1:5" ht="63.75">
      <c r="A135" t="s">
        <v>59</v>
      </c>
      <c r="E135" s="39" t="s">
        <v>5618</v>
      </c>
    </row>
    <row r="136" spans="1:16" ht="25.5">
      <c r="A136" t="s">
        <v>50</v>
      </c>
      <c s="34" t="s">
        <v>531</v>
      </c>
      <c s="34" t="s">
        <v>5619</v>
      </c>
      <c s="35" t="s">
        <v>5</v>
      </c>
      <c s="6" t="s">
        <v>5620</v>
      </c>
      <c s="36" t="s">
        <v>162</v>
      </c>
      <c s="37">
        <v>4</v>
      </c>
      <c s="36">
        <v>0.00026</v>
      </c>
      <c s="36">
        <f>ROUND(G136*H136,6)</f>
      </c>
      <c r="L136" s="38">
        <v>0</v>
      </c>
      <c s="32">
        <f>ROUND(ROUND(L136,2)*ROUND(G136,3),2)</f>
      </c>
      <c s="36" t="s">
        <v>307</v>
      </c>
      <c>
        <f>(M136*21)/100</f>
      </c>
      <c t="s">
        <v>28</v>
      </c>
    </row>
    <row r="137" spans="1:5" ht="25.5">
      <c r="A137" s="35" t="s">
        <v>56</v>
      </c>
      <c r="E137" s="39" t="s">
        <v>5620</v>
      </c>
    </row>
    <row r="138" spans="1:5" ht="12.75">
      <c r="A138" s="35" t="s">
        <v>57</v>
      </c>
      <c r="E138" s="40" t="s">
        <v>5</v>
      </c>
    </row>
    <row r="139" spans="1:5" ht="25.5">
      <c r="A139" t="s">
        <v>59</v>
      </c>
      <c r="E139" s="39" t="s">
        <v>5621</v>
      </c>
    </row>
    <row r="140" spans="1:16" ht="25.5">
      <c r="A140" t="s">
        <v>50</v>
      </c>
      <c s="34" t="s">
        <v>535</v>
      </c>
      <c s="34" t="s">
        <v>5622</v>
      </c>
      <c s="35" t="s">
        <v>5</v>
      </c>
      <c s="6" t="s">
        <v>5623</v>
      </c>
      <c s="36" t="s">
        <v>162</v>
      </c>
      <c s="37">
        <v>1</v>
      </c>
      <c s="36">
        <v>0</v>
      </c>
      <c s="36">
        <f>ROUND(G140*H140,6)</f>
      </c>
      <c r="L140" s="38">
        <v>0</v>
      </c>
      <c s="32">
        <f>ROUND(ROUND(L140,2)*ROUND(G140,3),2)</f>
      </c>
      <c s="36" t="s">
        <v>307</v>
      </c>
      <c>
        <f>(M140*21)/100</f>
      </c>
      <c t="s">
        <v>28</v>
      </c>
    </row>
    <row r="141" spans="1:5" ht="25.5">
      <c r="A141" s="35" t="s">
        <v>56</v>
      </c>
      <c r="E141" s="39" t="s">
        <v>5623</v>
      </c>
    </row>
    <row r="142" spans="1:5" ht="12.75">
      <c r="A142" s="35" t="s">
        <v>57</v>
      </c>
      <c r="E142" s="40" t="s">
        <v>5</v>
      </c>
    </row>
    <row r="143" spans="1:5" ht="25.5">
      <c r="A143" t="s">
        <v>59</v>
      </c>
      <c r="E143" s="39" t="s">
        <v>5624</v>
      </c>
    </row>
    <row r="144" spans="1:16" ht="25.5">
      <c r="A144" t="s">
        <v>50</v>
      </c>
      <c s="34" t="s">
        <v>539</v>
      </c>
      <c s="34" t="s">
        <v>5625</v>
      </c>
      <c s="35" t="s">
        <v>5</v>
      </c>
      <c s="6" t="s">
        <v>5626</v>
      </c>
      <c s="36" t="s">
        <v>162</v>
      </c>
      <c s="37">
        <v>1</v>
      </c>
      <c s="36">
        <v>0.00294</v>
      </c>
      <c s="36">
        <f>ROUND(G144*H144,6)</f>
      </c>
      <c r="L144" s="38">
        <v>0</v>
      </c>
      <c s="32">
        <f>ROUND(ROUND(L144,2)*ROUND(G144,3),2)</f>
      </c>
      <c s="36" t="s">
        <v>307</v>
      </c>
      <c>
        <f>(M144*21)/100</f>
      </c>
      <c t="s">
        <v>28</v>
      </c>
    </row>
    <row r="145" spans="1:5" ht="25.5">
      <c r="A145" s="35" t="s">
        <v>56</v>
      </c>
      <c r="E145" s="39" t="s">
        <v>5626</v>
      </c>
    </row>
    <row r="146" spans="1:5" ht="12.75">
      <c r="A146" s="35" t="s">
        <v>57</v>
      </c>
      <c r="E146" s="40" t="s">
        <v>5</v>
      </c>
    </row>
    <row r="147" spans="1:5" ht="25.5">
      <c r="A147" t="s">
        <v>59</v>
      </c>
      <c r="E147" s="39" t="s">
        <v>5624</v>
      </c>
    </row>
    <row r="148" spans="1:16" ht="25.5">
      <c r="A148" t="s">
        <v>50</v>
      </c>
      <c s="34" t="s">
        <v>543</v>
      </c>
      <c s="34" t="s">
        <v>5091</v>
      </c>
      <c s="35" t="s">
        <v>5</v>
      </c>
      <c s="6" t="s">
        <v>5092</v>
      </c>
      <c s="36" t="s">
        <v>147</v>
      </c>
      <c s="37">
        <v>82.25</v>
      </c>
      <c s="36">
        <v>0.001339</v>
      </c>
      <c s="36">
        <f>ROUND(G148*H148,6)</f>
      </c>
      <c r="L148" s="38">
        <v>0</v>
      </c>
      <c s="32">
        <f>ROUND(ROUND(L148,2)*ROUND(G148,3),2)</f>
      </c>
      <c s="36" t="s">
        <v>307</v>
      </c>
      <c>
        <f>(M148*21)/100</f>
      </c>
      <c t="s">
        <v>28</v>
      </c>
    </row>
    <row r="149" spans="1:5" ht="25.5">
      <c r="A149" s="35" t="s">
        <v>56</v>
      </c>
      <c r="E149" s="39" t="s">
        <v>5092</v>
      </c>
    </row>
    <row r="150" spans="1:5" ht="25.5">
      <c r="A150" s="35" t="s">
        <v>57</v>
      </c>
      <c r="E150" s="40" t="s">
        <v>5627</v>
      </c>
    </row>
    <row r="151" spans="1:5" ht="25.5">
      <c r="A151" t="s">
        <v>59</v>
      </c>
      <c r="E151" s="39" t="s">
        <v>5628</v>
      </c>
    </row>
    <row r="152" spans="1:16" ht="25.5">
      <c r="A152" t="s">
        <v>50</v>
      </c>
      <c s="34" t="s">
        <v>547</v>
      </c>
      <c s="34" t="s">
        <v>5629</v>
      </c>
      <c s="35" t="s">
        <v>5</v>
      </c>
      <c s="6" t="s">
        <v>5630</v>
      </c>
      <c s="36" t="s">
        <v>147</v>
      </c>
      <c s="37">
        <v>155.8</v>
      </c>
      <c s="36">
        <v>0</v>
      </c>
      <c s="36">
        <f>ROUND(G152*H152,6)</f>
      </c>
      <c r="L152" s="38">
        <v>0</v>
      </c>
      <c s="32">
        <f>ROUND(ROUND(L152,2)*ROUND(G152,3),2)</f>
      </c>
      <c s="36" t="s">
        <v>55</v>
      </c>
      <c>
        <f>(M152*21)/100</f>
      </c>
      <c t="s">
        <v>28</v>
      </c>
    </row>
    <row r="153" spans="1:5" ht="25.5">
      <c r="A153" s="35" t="s">
        <v>56</v>
      </c>
      <c r="E153" s="39" t="s">
        <v>5630</v>
      </c>
    </row>
    <row r="154" spans="1:5" ht="38.25">
      <c r="A154" s="35" t="s">
        <v>57</v>
      </c>
      <c r="E154" s="40" t="s">
        <v>5631</v>
      </c>
    </row>
    <row r="155" spans="1:5" ht="38.25">
      <c r="A155" t="s">
        <v>59</v>
      </c>
      <c r="E155" s="39" t="s">
        <v>5632</v>
      </c>
    </row>
    <row r="156" spans="1:16" ht="25.5">
      <c r="A156" t="s">
        <v>50</v>
      </c>
      <c s="34" t="s">
        <v>550</v>
      </c>
      <c s="34" t="s">
        <v>5113</v>
      </c>
      <c s="35" t="s">
        <v>5</v>
      </c>
      <c s="6" t="s">
        <v>5114</v>
      </c>
      <c s="36" t="s">
        <v>54</v>
      </c>
      <c s="37">
        <v>0.16</v>
      </c>
      <c s="36">
        <v>0</v>
      </c>
      <c s="36">
        <f>ROUND(G156*H156,6)</f>
      </c>
      <c r="L156" s="38">
        <v>0</v>
      </c>
      <c s="32">
        <f>ROUND(ROUND(L156,2)*ROUND(G156,3),2)</f>
      </c>
      <c s="36" t="s">
        <v>307</v>
      </c>
      <c>
        <f>(M156*21)/100</f>
      </c>
      <c t="s">
        <v>28</v>
      </c>
    </row>
    <row r="157" spans="1:5" ht="25.5">
      <c r="A157" s="35" t="s">
        <v>56</v>
      </c>
      <c r="E157" s="39" t="s">
        <v>5114</v>
      </c>
    </row>
    <row r="158" spans="1:5" ht="12.75">
      <c r="A158" s="35" t="s">
        <v>57</v>
      </c>
      <c r="E158" s="40" t="s">
        <v>5</v>
      </c>
    </row>
    <row r="159" spans="1:5" ht="12.75">
      <c r="A159" t="s">
        <v>59</v>
      </c>
      <c r="E1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5635</v>
      </c>
      <c r="E8" s="30" t="s">
        <v>5634</v>
      </c>
      <c r="J8" s="29">
        <f>0+J9+J18+J27+J32+J69+J122+J127+J132+J137</f>
      </c>
      <c s="29">
        <f>0+K9+K18+K27+K32+K69+K122+K127+K132+K137</f>
      </c>
      <c s="29">
        <f>0+L9+L18+L27+L32+L69+L122+L127+L132+L137</f>
      </c>
      <c s="29">
        <f>0+M9+M18+M27+M32+M69+M122+M127+M132+M137</f>
      </c>
    </row>
    <row r="9" spans="1:13" ht="12.75">
      <c r="A9" t="s">
        <v>47</v>
      </c>
      <c r="C9" s="31" t="s">
        <v>112</v>
      </c>
      <c r="E9" s="33" t="s">
        <v>113</v>
      </c>
      <c r="J9" s="32">
        <f>0</f>
      </c>
      <c s="32">
        <f>0</f>
      </c>
      <c s="32">
        <f>0+L10+L14</f>
      </c>
      <c s="32">
        <f>0+M10+M14</f>
      </c>
    </row>
    <row r="10" spans="1:16" ht="12.75">
      <c r="A10" t="s">
        <v>50</v>
      </c>
      <c s="34" t="s">
        <v>96</v>
      </c>
      <c s="34" t="s">
        <v>5118</v>
      </c>
      <c s="35" t="s">
        <v>5</v>
      </c>
      <c s="6" t="s">
        <v>5119</v>
      </c>
      <c s="36" t="s">
        <v>116</v>
      </c>
      <c s="37">
        <v>11.3</v>
      </c>
      <c s="36">
        <v>0</v>
      </c>
      <c s="36">
        <f>ROUND(G10*H10,6)</f>
      </c>
      <c r="L10" s="38">
        <v>0</v>
      </c>
      <c s="32">
        <f>ROUND(ROUND(L10,2)*ROUND(G10,3),2)</f>
      </c>
      <c s="36" t="s">
        <v>117</v>
      </c>
      <c>
        <f>(M10*21)/100</f>
      </c>
      <c t="s">
        <v>28</v>
      </c>
    </row>
    <row r="11" spans="1:5" ht="12.75">
      <c r="A11" s="35" t="s">
        <v>56</v>
      </c>
      <c r="E11" s="39" t="s">
        <v>5119</v>
      </c>
    </row>
    <row r="12" spans="1:5" ht="25.5">
      <c r="A12" s="35" t="s">
        <v>57</v>
      </c>
      <c r="E12" s="40" t="s">
        <v>5636</v>
      </c>
    </row>
    <row r="13" spans="1:5" ht="12.75">
      <c r="A13" t="s">
        <v>59</v>
      </c>
      <c r="E13" s="39" t="s">
        <v>5</v>
      </c>
    </row>
    <row r="14" spans="1:16" ht="12.75">
      <c r="A14" t="s">
        <v>50</v>
      </c>
      <c s="34" t="s">
        <v>28</v>
      </c>
      <c s="34" t="s">
        <v>119</v>
      </c>
      <c s="35" t="s">
        <v>5</v>
      </c>
      <c s="6" t="s">
        <v>120</v>
      </c>
      <c s="36" t="s">
        <v>116</v>
      </c>
      <c s="37">
        <v>3.39</v>
      </c>
      <c s="36">
        <v>0</v>
      </c>
      <c s="36">
        <f>ROUND(G14*H14,6)</f>
      </c>
      <c r="L14" s="38">
        <v>0</v>
      </c>
      <c s="32">
        <f>ROUND(ROUND(L14,2)*ROUND(G14,3),2)</f>
      </c>
      <c s="36" t="s">
        <v>117</v>
      </c>
      <c>
        <f>(M14*21)/100</f>
      </c>
      <c t="s">
        <v>28</v>
      </c>
    </row>
    <row r="15" spans="1:5" ht="12.75">
      <c r="A15" s="35" t="s">
        <v>56</v>
      </c>
      <c r="E15" s="39" t="s">
        <v>120</v>
      </c>
    </row>
    <row r="16" spans="1:5" ht="12.75">
      <c r="A16" s="35" t="s">
        <v>57</v>
      </c>
      <c r="E16" s="40" t="s">
        <v>5637</v>
      </c>
    </row>
    <row r="17" spans="1:5" ht="12.75">
      <c r="A17" t="s">
        <v>59</v>
      </c>
      <c r="E17" s="39" t="s">
        <v>5</v>
      </c>
    </row>
    <row r="18" spans="1:13" ht="12.75">
      <c r="A18" t="s">
        <v>47</v>
      </c>
      <c r="C18" s="31" t="s">
        <v>130</v>
      </c>
      <c r="E18" s="33" t="s">
        <v>131</v>
      </c>
      <c r="J18" s="32">
        <f>0</f>
      </c>
      <c s="32">
        <f>0</f>
      </c>
      <c s="32">
        <f>0+L19+L23</f>
      </c>
      <c s="32">
        <f>0+M19+M23</f>
      </c>
    </row>
    <row r="19" spans="1:16" ht="12.75">
      <c r="A19" t="s">
        <v>50</v>
      </c>
      <c s="34" t="s">
        <v>26</v>
      </c>
      <c s="34" t="s">
        <v>2150</v>
      </c>
      <c s="35" t="s">
        <v>5</v>
      </c>
      <c s="6" t="s">
        <v>133</v>
      </c>
      <c s="36" t="s">
        <v>116</v>
      </c>
      <c s="37">
        <v>6.9</v>
      </c>
      <c s="36">
        <v>1.67</v>
      </c>
      <c s="36">
        <f>ROUND(G19*H19,6)</f>
      </c>
      <c r="L19" s="38">
        <v>0</v>
      </c>
      <c s="32">
        <f>ROUND(ROUND(L19,2)*ROUND(G19,3),2)</f>
      </c>
      <c s="36" t="s">
        <v>117</v>
      </c>
      <c>
        <f>(M19*21)/100</f>
      </c>
      <c t="s">
        <v>28</v>
      </c>
    </row>
    <row r="20" spans="1:5" ht="12.75">
      <c r="A20" s="35" t="s">
        <v>56</v>
      </c>
      <c r="E20" s="39" t="s">
        <v>133</v>
      </c>
    </row>
    <row r="21" spans="1:5" ht="25.5">
      <c r="A21" s="35" t="s">
        <v>57</v>
      </c>
      <c r="E21" s="40" t="s">
        <v>5638</v>
      </c>
    </row>
    <row r="22" spans="1:5" ht="12.75">
      <c r="A22" t="s">
        <v>59</v>
      </c>
      <c r="E22" s="39" t="s">
        <v>5</v>
      </c>
    </row>
    <row r="23" spans="1:16" ht="12.75">
      <c r="A23" t="s">
        <v>50</v>
      </c>
      <c s="34" t="s">
        <v>66</v>
      </c>
      <c s="34" t="s">
        <v>5123</v>
      </c>
      <c s="35" t="s">
        <v>5</v>
      </c>
      <c s="6" t="s">
        <v>136</v>
      </c>
      <c s="36" t="s">
        <v>116</v>
      </c>
      <c s="37">
        <v>2.083</v>
      </c>
      <c s="36">
        <v>0</v>
      </c>
      <c s="36">
        <f>ROUND(G23*H23,6)</f>
      </c>
      <c r="L23" s="38">
        <v>0</v>
      </c>
      <c s="32">
        <f>ROUND(ROUND(L23,2)*ROUND(G23,3),2)</f>
      </c>
      <c s="36" t="s">
        <v>117</v>
      </c>
      <c>
        <f>(M23*21)/100</f>
      </c>
      <c t="s">
        <v>28</v>
      </c>
    </row>
    <row r="24" spans="1:5" ht="12.75">
      <c r="A24" s="35" t="s">
        <v>56</v>
      </c>
      <c r="E24" s="39" t="s">
        <v>136</v>
      </c>
    </row>
    <row r="25" spans="1:5" ht="25.5">
      <c r="A25" s="35" t="s">
        <v>57</v>
      </c>
      <c r="E25" s="40" t="s">
        <v>5639</v>
      </c>
    </row>
    <row r="26" spans="1:5" ht="12.75">
      <c r="A26" t="s">
        <v>59</v>
      </c>
      <c r="E26" s="39" t="s">
        <v>5</v>
      </c>
    </row>
    <row r="27" spans="1:13" ht="12.75">
      <c r="A27" t="s">
        <v>47</v>
      </c>
      <c r="C27" s="31" t="s">
        <v>138</v>
      </c>
      <c r="E27" s="33" t="s">
        <v>139</v>
      </c>
      <c r="J27" s="32">
        <f>0</f>
      </c>
      <c s="32">
        <f>0</f>
      </c>
      <c s="32">
        <f>0+L28</f>
      </c>
      <c s="32">
        <f>0+M28</f>
      </c>
    </row>
    <row r="28" spans="1:16" ht="12.75">
      <c r="A28" t="s">
        <v>50</v>
      </c>
      <c s="34" t="s">
        <v>72</v>
      </c>
      <c s="34" t="s">
        <v>140</v>
      </c>
      <c s="35" t="s">
        <v>5</v>
      </c>
      <c s="6" t="s">
        <v>141</v>
      </c>
      <c s="36" t="s">
        <v>116</v>
      </c>
      <c s="37">
        <v>1.9</v>
      </c>
      <c s="36">
        <v>1.89077</v>
      </c>
      <c s="36">
        <f>ROUND(G28*H28,6)</f>
      </c>
      <c r="L28" s="38">
        <v>0</v>
      </c>
      <c s="32">
        <f>ROUND(ROUND(L28,2)*ROUND(G28,3),2)</f>
      </c>
      <c s="36" t="s">
        <v>117</v>
      </c>
      <c>
        <f>(M28*21)/100</f>
      </c>
      <c t="s">
        <v>28</v>
      </c>
    </row>
    <row r="29" spans="1:5" ht="12.75">
      <c r="A29" s="35" t="s">
        <v>56</v>
      </c>
      <c r="E29" s="39" t="s">
        <v>141</v>
      </c>
    </row>
    <row r="30" spans="1:5" ht="25.5">
      <c r="A30" s="35" t="s">
        <v>57</v>
      </c>
      <c r="E30" s="40" t="s">
        <v>5640</v>
      </c>
    </row>
    <row r="31" spans="1:5" ht="12.75">
      <c r="A31" t="s">
        <v>59</v>
      </c>
      <c r="E31" s="39" t="s">
        <v>5</v>
      </c>
    </row>
    <row r="32" spans="1:13" ht="12.75">
      <c r="A32" t="s">
        <v>47</v>
      </c>
      <c r="C32" s="31" t="s">
        <v>2163</v>
      </c>
      <c r="E32" s="33" t="s">
        <v>2164</v>
      </c>
      <c r="J32" s="32">
        <f>0</f>
      </c>
      <c s="32">
        <f>0</f>
      </c>
      <c s="32">
        <f>0+L33+L37+L41+L45+L49+L53+L57+L61+L65</f>
      </c>
      <c s="32">
        <f>0+M33+M37+M41+M45+M49+M53+M57+M61+M65</f>
      </c>
    </row>
    <row r="33" spans="1:16" ht="12.75">
      <c r="A33" t="s">
        <v>50</v>
      </c>
      <c s="34" t="s">
        <v>27</v>
      </c>
      <c s="34" t="s">
        <v>5641</v>
      </c>
      <c s="35" t="s">
        <v>5</v>
      </c>
      <c s="6" t="s">
        <v>5642</v>
      </c>
      <c s="36" t="s">
        <v>147</v>
      </c>
      <c s="37">
        <v>12</v>
      </c>
      <c s="36">
        <v>0.00136</v>
      </c>
      <c s="36">
        <f>ROUND(G33*H33,6)</f>
      </c>
      <c r="L33" s="38">
        <v>0</v>
      </c>
      <c s="32">
        <f>ROUND(ROUND(L33,2)*ROUND(G33,3),2)</f>
      </c>
      <c s="36" t="s">
        <v>117</v>
      </c>
      <c>
        <f>(M33*21)/100</f>
      </c>
      <c t="s">
        <v>28</v>
      </c>
    </row>
    <row r="34" spans="1:5" ht="12.75">
      <c r="A34" s="35" t="s">
        <v>56</v>
      </c>
      <c r="E34" s="39" t="s">
        <v>5642</v>
      </c>
    </row>
    <row r="35" spans="1:5" ht="25.5">
      <c r="A35" s="35" t="s">
        <v>57</v>
      </c>
      <c r="E35" s="40" t="s">
        <v>5643</v>
      </c>
    </row>
    <row r="36" spans="1:5" ht="12.75">
      <c r="A36" t="s">
        <v>59</v>
      </c>
      <c r="E36" s="39" t="s">
        <v>5</v>
      </c>
    </row>
    <row r="37" spans="1:16" ht="12.75">
      <c r="A37" t="s">
        <v>50</v>
      </c>
      <c s="34" t="s">
        <v>81</v>
      </c>
      <c s="34" t="s">
        <v>5644</v>
      </c>
      <c s="35" t="s">
        <v>5</v>
      </c>
      <c s="6" t="s">
        <v>5645</v>
      </c>
      <c s="36" t="s">
        <v>147</v>
      </c>
      <c s="37">
        <v>16</v>
      </c>
      <c s="36">
        <v>0.00137</v>
      </c>
      <c s="36">
        <f>ROUND(G37*H37,6)</f>
      </c>
      <c r="L37" s="38">
        <v>0</v>
      </c>
      <c s="32">
        <f>ROUND(ROUND(L37,2)*ROUND(G37,3),2)</f>
      </c>
      <c s="36" t="s">
        <v>117</v>
      </c>
      <c>
        <f>(M37*21)/100</f>
      </c>
      <c t="s">
        <v>28</v>
      </c>
    </row>
    <row r="38" spans="1:5" ht="12.75">
      <c r="A38" s="35" t="s">
        <v>56</v>
      </c>
      <c r="E38" s="39" t="s">
        <v>5645</v>
      </c>
    </row>
    <row r="39" spans="1:5" ht="25.5">
      <c r="A39" s="35" t="s">
        <v>57</v>
      </c>
      <c r="E39" s="40" t="s">
        <v>5646</v>
      </c>
    </row>
    <row r="40" spans="1:5" ht="12.75">
      <c r="A40" t="s">
        <v>59</v>
      </c>
      <c r="E40" s="39" t="s">
        <v>5</v>
      </c>
    </row>
    <row r="41" spans="1:16" ht="12.75">
      <c r="A41" t="s">
        <v>50</v>
      </c>
      <c s="34" t="s">
        <v>86</v>
      </c>
      <c s="34" t="s">
        <v>5126</v>
      </c>
      <c s="35" t="s">
        <v>5</v>
      </c>
      <c s="6" t="s">
        <v>5127</v>
      </c>
      <c s="36" t="s">
        <v>162</v>
      </c>
      <c s="37">
        <v>4</v>
      </c>
      <c s="36">
        <v>0.00108</v>
      </c>
      <c s="36">
        <f>ROUND(G41*H41,6)</f>
      </c>
      <c r="L41" s="38">
        <v>0</v>
      </c>
      <c s="32">
        <f>ROUND(ROUND(L41,2)*ROUND(G41,3),2)</f>
      </c>
      <c s="36" t="s">
        <v>117</v>
      </c>
      <c>
        <f>(M41*21)/100</f>
      </c>
      <c t="s">
        <v>28</v>
      </c>
    </row>
    <row r="42" spans="1:5" ht="12.75">
      <c r="A42" s="35" t="s">
        <v>56</v>
      </c>
      <c r="E42" s="39" t="s">
        <v>5127</v>
      </c>
    </row>
    <row r="43" spans="1:5" ht="25.5">
      <c r="A43" s="35" t="s">
        <v>57</v>
      </c>
      <c r="E43" s="40" t="s">
        <v>5647</v>
      </c>
    </row>
    <row r="44" spans="1:5" ht="12.75">
      <c r="A44" t="s">
        <v>59</v>
      </c>
      <c r="E44" s="39" t="s">
        <v>5</v>
      </c>
    </row>
    <row r="45" spans="1:16" ht="12.75">
      <c r="A45" t="s">
        <v>50</v>
      </c>
      <c s="34" t="s">
        <v>149</v>
      </c>
      <c s="34" t="s">
        <v>2180</v>
      </c>
      <c s="35" t="s">
        <v>5</v>
      </c>
      <c s="6" t="s">
        <v>2181</v>
      </c>
      <c s="36" t="s">
        <v>147</v>
      </c>
      <c s="37">
        <v>28.2</v>
      </c>
      <c s="36">
        <v>0.00252</v>
      </c>
      <c s="36">
        <f>ROUND(G45*H45,6)</f>
      </c>
      <c r="L45" s="38">
        <v>0</v>
      </c>
      <c s="32">
        <f>ROUND(ROUND(L45,2)*ROUND(G45,3),2)</f>
      </c>
      <c s="36" t="s">
        <v>117</v>
      </c>
      <c>
        <f>(M45*21)/100</f>
      </c>
      <c t="s">
        <v>28</v>
      </c>
    </row>
    <row r="46" spans="1:5" ht="12.75">
      <c r="A46" s="35" t="s">
        <v>56</v>
      </c>
      <c r="E46" s="39" t="s">
        <v>2181</v>
      </c>
    </row>
    <row r="47" spans="1:5" ht="25.5">
      <c r="A47" s="35" t="s">
        <v>57</v>
      </c>
      <c r="E47" s="40" t="s">
        <v>5648</v>
      </c>
    </row>
    <row r="48" spans="1:5" ht="12.75">
      <c r="A48" t="s">
        <v>59</v>
      </c>
      <c r="E48" s="39" t="s">
        <v>5</v>
      </c>
    </row>
    <row r="49" spans="1:16" ht="12.75">
      <c r="A49" t="s">
        <v>50</v>
      </c>
      <c s="34" t="s">
        <v>159</v>
      </c>
      <c s="34" t="s">
        <v>5130</v>
      </c>
      <c s="35" t="s">
        <v>5</v>
      </c>
      <c s="6" t="s">
        <v>5131</v>
      </c>
      <c s="36" t="s">
        <v>147</v>
      </c>
      <c s="37">
        <v>30.1</v>
      </c>
      <c s="36">
        <v>0</v>
      </c>
      <c s="36">
        <f>ROUND(G49*H49,6)</f>
      </c>
      <c r="L49" s="38">
        <v>0</v>
      </c>
      <c s="32">
        <f>ROUND(ROUND(L49,2)*ROUND(G49,3),2)</f>
      </c>
      <c s="36" t="s">
        <v>117</v>
      </c>
      <c>
        <f>(M49*21)/100</f>
      </c>
      <c t="s">
        <v>28</v>
      </c>
    </row>
    <row r="50" spans="1:5" ht="12.75">
      <c r="A50" s="35" t="s">
        <v>56</v>
      </c>
      <c r="E50" s="39" t="s">
        <v>5131</v>
      </c>
    </row>
    <row r="51" spans="1:5" ht="12.75">
      <c r="A51" s="35" t="s">
        <v>57</v>
      </c>
      <c r="E51" s="40" t="s">
        <v>5649</v>
      </c>
    </row>
    <row r="52" spans="1:5" ht="12.75">
      <c r="A52" t="s">
        <v>59</v>
      </c>
      <c r="E52" s="39" t="s">
        <v>5</v>
      </c>
    </row>
    <row r="53" spans="1:16" ht="12.75">
      <c r="A53" t="s">
        <v>50</v>
      </c>
      <c s="34" t="s">
        <v>164</v>
      </c>
      <c s="34" t="s">
        <v>2241</v>
      </c>
      <c s="35" t="s">
        <v>5</v>
      </c>
      <c s="6" t="s">
        <v>2242</v>
      </c>
      <c s="36" t="s">
        <v>147</v>
      </c>
      <c s="37">
        <v>31.4</v>
      </c>
      <c s="36">
        <v>0</v>
      </c>
      <c s="36">
        <f>ROUND(G53*H53,6)</f>
      </c>
      <c r="L53" s="38">
        <v>0</v>
      </c>
      <c s="32">
        <f>ROUND(ROUND(L53,2)*ROUND(G53,3),2)</f>
      </c>
      <c s="36" t="s">
        <v>117</v>
      </c>
      <c>
        <f>(M53*21)/100</f>
      </c>
      <c t="s">
        <v>28</v>
      </c>
    </row>
    <row r="54" spans="1:5" ht="12.75">
      <c r="A54" s="35" t="s">
        <v>56</v>
      </c>
      <c r="E54" s="39" t="s">
        <v>2242</v>
      </c>
    </row>
    <row r="55" spans="1:5" ht="12.75">
      <c r="A55" s="35" t="s">
        <v>57</v>
      </c>
      <c r="E55" s="40" t="s">
        <v>5650</v>
      </c>
    </row>
    <row r="56" spans="1:5" ht="12.75">
      <c r="A56" t="s">
        <v>59</v>
      </c>
      <c r="E56" s="39" t="s">
        <v>5</v>
      </c>
    </row>
    <row r="57" spans="1:16" ht="12.75">
      <c r="A57" t="s">
        <v>50</v>
      </c>
      <c s="34" t="s">
        <v>167</v>
      </c>
      <c s="34" t="s">
        <v>2225</v>
      </c>
      <c s="35" t="s">
        <v>5</v>
      </c>
      <c s="6" t="s">
        <v>2226</v>
      </c>
      <c s="36" t="s">
        <v>147</v>
      </c>
      <c s="37">
        <v>1.4</v>
      </c>
      <c s="36">
        <v>0.0007</v>
      </c>
      <c s="36">
        <f>ROUND(G57*H57,6)</f>
      </c>
      <c r="L57" s="38">
        <v>0</v>
      </c>
      <c s="32">
        <f>ROUND(ROUND(L57,2)*ROUND(G57,3),2)</f>
      </c>
      <c s="36" t="s">
        <v>117</v>
      </c>
      <c>
        <f>(M57*21)/100</f>
      </c>
      <c t="s">
        <v>28</v>
      </c>
    </row>
    <row r="58" spans="1:5" ht="12.75">
      <c r="A58" s="35" t="s">
        <v>56</v>
      </c>
      <c r="E58" s="39" t="s">
        <v>2226</v>
      </c>
    </row>
    <row r="59" spans="1:5" ht="25.5">
      <c r="A59" s="35" t="s">
        <v>57</v>
      </c>
      <c r="E59" s="40" t="s">
        <v>5651</v>
      </c>
    </row>
    <row r="60" spans="1:5" ht="12.75">
      <c r="A60" t="s">
        <v>59</v>
      </c>
      <c r="E60" s="39" t="s">
        <v>5</v>
      </c>
    </row>
    <row r="61" spans="1:16" ht="12.75">
      <c r="A61" t="s">
        <v>50</v>
      </c>
      <c s="34" t="s">
        <v>112</v>
      </c>
      <c s="34" t="s">
        <v>2201</v>
      </c>
      <c s="35" t="s">
        <v>5</v>
      </c>
      <c s="6" t="s">
        <v>2202</v>
      </c>
      <c s="36" t="s">
        <v>147</v>
      </c>
      <c s="37">
        <v>1</v>
      </c>
      <c s="36">
        <v>0.00038</v>
      </c>
      <c s="36">
        <f>ROUND(G61*H61,6)</f>
      </c>
      <c r="L61" s="38">
        <v>0</v>
      </c>
      <c s="32">
        <f>ROUND(ROUND(L61,2)*ROUND(G61,3),2)</f>
      </c>
      <c s="36" t="s">
        <v>117</v>
      </c>
      <c>
        <f>(M61*21)/100</f>
      </c>
      <c t="s">
        <v>28</v>
      </c>
    </row>
    <row r="62" spans="1:5" ht="12.75">
      <c r="A62" s="35" t="s">
        <v>56</v>
      </c>
      <c r="E62" s="39" t="s">
        <v>2202</v>
      </c>
    </row>
    <row r="63" spans="1:5" ht="25.5">
      <c r="A63" s="35" t="s">
        <v>57</v>
      </c>
      <c r="E63" s="40" t="s">
        <v>5652</v>
      </c>
    </row>
    <row r="64" spans="1:5" ht="12.75">
      <c r="A64" t="s">
        <v>59</v>
      </c>
      <c r="E64" s="39" t="s">
        <v>5</v>
      </c>
    </row>
    <row r="65" spans="1:16" ht="12.75">
      <c r="A65" t="s">
        <v>50</v>
      </c>
      <c s="34" t="s">
        <v>175</v>
      </c>
      <c s="34" t="s">
        <v>2216</v>
      </c>
      <c s="35" t="s">
        <v>5</v>
      </c>
      <c s="6" t="s">
        <v>2217</v>
      </c>
      <c s="36" t="s">
        <v>147</v>
      </c>
      <c s="37">
        <v>1</v>
      </c>
      <c s="36">
        <v>0.00078</v>
      </c>
      <c s="36">
        <f>ROUND(G65*H65,6)</f>
      </c>
      <c r="L65" s="38">
        <v>0</v>
      </c>
      <c s="32">
        <f>ROUND(ROUND(L65,2)*ROUND(G65,3),2)</f>
      </c>
      <c s="36" t="s">
        <v>117</v>
      </c>
      <c>
        <f>(M65*21)/100</f>
      </c>
      <c t="s">
        <v>28</v>
      </c>
    </row>
    <row r="66" spans="1:5" ht="12.75">
      <c r="A66" s="35" t="s">
        <v>56</v>
      </c>
      <c r="E66" s="39" t="s">
        <v>2217</v>
      </c>
    </row>
    <row r="67" spans="1:5" ht="25.5">
      <c r="A67" s="35" t="s">
        <v>57</v>
      </c>
      <c r="E67" s="40" t="s">
        <v>5652</v>
      </c>
    </row>
    <row r="68" spans="1:5" ht="12.75">
      <c r="A68" t="s">
        <v>59</v>
      </c>
      <c r="E68" s="39" t="s">
        <v>5</v>
      </c>
    </row>
    <row r="69" spans="1:13" ht="12.75">
      <c r="A69" t="s">
        <v>47</v>
      </c>
      <c r="C69" s="31" t="s">
        <v>2244</v>
      </c>
      <c r="E69" s="33" t="s">
        <v>2245</v>
      </c>
      <c r="J69" s="32">
        <f>0</f>
      </c>
      <c s="32">
        <f>0</f>
      </c>
      <c s="32">
        <f>0+L70+L74+L78+L82+L86+L90+L94+L98+L102+L106+L110+L114+L118</f>
      </c>
      <c s="32">
        <f>0+M70+M74+M78+M82+M86+M90+M94+M98+M102+M106+M110+M114+M118</f>
      </c>
    </row>
    <row r="70" spans="1:16" ht="12.75">
      <c r="A70" t="s">
        <v>50</v>
      </c>
      <c s="34" t="s">
        <v>122</v>
      </c>
      <c s="34" t="s">
        <v>5653</v>
      </c>
      <c s="35" t="s">
        <v>5</v>
      </c>
      <c s="6" t="s">
        <v>5654</v>
      </c>
      <c s="36" t="s">
        <v>147</v>
      </c>
      <c s="37">
        <v>13</v>
      </c>
      <c s="36">
        <v>0.00059</v>
      </c>
      <c s="36">
        <f>ROUND(G70*H70,6)</f>
      </c>
      <c r="L70" s="38">
        <v>0</v>
      </c>
      <c s="32">
        <f>ROUND(ROUND(L70,2)*ROUND(G70,3),2)</f>
      </c>
      <c s="36" t="s">
        <v>117</v>
      </c>
      <c>
        <f>(M70*21)/100</f>
      </c>
      <c t="s">
        <v>28</v>
      </c>
    </row>
    <row r="71" spans="1:5" ht="12.75">
      <c r="A71" s="35" t="s">
        <v>56</v>
      </c>
      <c r="E71" s="39" t="s">
        <v>5654</v>
      </c>
    </row>
    <row r="72" spans="1:5" ht="25.5">
      <c r="A72" s="35" t="s">
        <v>57</v>
      </c>
      <c r="E72" s="40" t="s">
        <v>5655</v>
      </c>
    </row>
    <row r="73" spans="1:5" ht="12.75">
      <c r="A73" t="s">
        <v>59</v>
      </c>
      <c r="E73" s="39" t="s">
        <v>5</v>
      </c>
    </row>
    <row r="74" spans="1:16" ht="12.75">
      <c r="A74" t="s">
        <v>50</v>
      </c>
      <c s="34" t="s">
        <v>187</v>
      </c>
      <c s="34" t="s">
        <v>5656</v>
      </c>
      <c s="35" t="s">
        <v>5</v>
      </c>
      <c s="6" t="s">
        <v>5657</v>
      </c>
      <c s="36" t="s">
        <v>147</v>
      </c>
      <c s="37">
        <v>12</v>
      </c>
      <c s="36">
        <v>0.00518</v>
      </c>
      <c s="36">
        <f>ROUND(G74*H74,6)</f>
      </c>
      <c r="L74" s="38">
        <v>0</v>
      </c>
      <c s="32">
        <f>ROUND(ROUND(L74,2)*ROUND(G74,3),2)</f>
      </c>
      <c s="36" t="s">
        <v>117</v>
      </c>
      <c>
        <f>(M74*21)/100</f>
      </c>
      <c t="s">
        <v>28</v>
      </c>
    </row>
    <row r="75" spans="1:5" ht="12.75">
      <c r="A75" s="35" t="s">
        <v>56</v>
      </c>
      <c r="E75" s="39" t="s">
        <v>5657</v>
      </c>
    </row>
    <row r="76" spans="1:5" ht="25.5">
      <c r="A76" s="35" t="s">
        <v>57</v>
      </c>
      <c r="E76" s="40" t="s">
        <v>5658</v>
      </c>
    </row>
    <row r="77" spans="1:5" ht="12.75">
      <c r="A77" t="s">
        <v>59</v>
      </c>
      <c r="E77" s="39" t="s">
        <v>5</v>
      </c>
    </row>
    <row r="78" spans="1:16" ht="12.75">
      <c r="A78" t="s">
        <v>50</v>
      </c>
      <c s="34" t="s">
        <v>130</v>
      </c>
      <c s="34" t="s">
        <v>5659</v>
      </c>
      <c s="35" t="s">
        <v>5</v>
      </c>
      <c s="6" t="s">
        <v>2282</v>
      </c>
      <c s="36" t="s">
        <v>147</v>
      </c>
      <c s="37">
        <v>1</v>
      </c>
      <c s="36">
        <v>5E-05</v>
      </c>
      <c s="36">
        <f>ROUND(G78*H78,6)</f>
      </c>
      <c r="L78" s="38">
        <v>0</v>
      </c>
      <c s="32">
        <f>ROUND(ROUND(L78,2)*ROUND(G78,3),2)</f>
      </c>
      <c s="36" t="s">
        <v>117</v>
      </c>
      <c>
        <f>(M78*21)/100</f>
      </c>
      <c t="s">
        <v>28</v>
      </c>
    </row>
    <row r="79" spans="1:5" ht="12.75">
      <c r="A79" s="35" t="s">
        <v>56</v>
      </c>
      <c r="E79" s="39" t="s">
        <v>2282</v>
      </c>
    </row>
    <row r="80" spans="1:5" ht="25.5">
      <c r="A80" s="35" t="s">
        <v>57</v>
      </c>
      <c r="E80" s="40" t="s">
        <v>5660</v>
      </c>
    </row>
    <row r="81" spans="1:5" ht="12.75">
      <c r="A81" t="s">
        <v>59</v>
      </c>
      <c r="E81" s="39" t="s">
        <v>5</v>
      </c>
    </row>
    <row r="82" spans="1:16" ht="12.75">
      <c r="A82" t="s">
        <v>50</v>
      </c>
      <c s="34" t="s">
        <v>153</v>
      </c>
      <c s="34" t="s">
        <v>5661</v>
      </c>
      <c s="35" t="s">
        <v>5</v>
      </c>
      <c s="6" t="s">
        <v>2282</v>
      </c>
      <c s="36" t="s">
        <v>147</v>
      </c>
      <c s="37">
        <v>12</v>
      </c>
      <c s="36">
        <v>6E-05</v>
      </c>
      <c s="36">
        <f>ROUND(G82*H82,6)</f>
      </c>
      <c r="L82" s="38">
        <v>0</v>
      </c>
      <c s="32">
        <f>ROUND(ROUND(L82,2)*ROUND(G82,3),2)</f>
      </c>
      <c s="36" t="s">
        <v>117</v>
      </c>
      <c>
        <f>(M82*21)/100</f>
      </c>
      <c t="s">
        <v>28</v>
      </c>
    </row>
    <row r="83" spans="1:5" ht="12.75">
      <c r="A83" s="35" t="s">
        <v>56</v>
      </c>
      <c r="E83" s="39" t="s">
        <v>2282</v>
      </c>
    </row>
    <row r="84" spans="1:5" ht="25.5">
      <c r="A84" s="35" t="s">
        <v>57</v>
      </c>
      <c r="E84" s="40" t="s">
        <v>5658</v>
      </c>
    </row>
    <row r="85" spans="1:5" ht="12.75">
      <c r="A85" t="s">
        <v>59</v>
      </c>
      <c r="E85" s="39" t="s">
        <v>5</v>
      </c>
    </row>
    <row r="86" spans="1:16" ht="12.75">
      <c r="A86" t="s">
        <v>50</v>
      </c>
      <c s="34" t="s">
        <v>231</v>
      </c>
      <c s="34" t="s">
        <v>5662</v>
      </c>
      <c s="35" t="s">
        <v>5</v>
      </c>
      <c s="6" t="s">
        <v>5663</v>
      </c>
      <c s="36" t="s">
        <v>162</v>
      </c>
      <c s="37">
        <v>1</v>
      </c>
      <c s="36">
        <v>0.00048</v>
      </c>
      <c s="36">
        <f>ROUND(G86*H86,6)</f>
      </c>
      <c r="L86" s="38">
        <v>0</v>
      </c>
      <c s="32">
        <f>ROUND(ROUND(L86,2)*ROUND(G86,3),2)</f>
      </c>
      <c s="36" t="s">
        <v>117</v>
      </c>
      <c>
        <f>(M86*21)/100</f>
      </c>
      <c t="s">
        <v>28</v>
      </c>
    </row>
    <row r="87" spans="1:5" ht="12.75">
      <c r="A87" s="35" t="s">
        <v>56</v>
      </c>
      <c r="E87" s="39" t="s">
        <v>5663</v>
      </c>
    </row>
    <row r="88" spans="1:5" ht="25.5">
      <c r="A88" s="35" t="s">
        <v>57</v>
      </c>
      <c r="E88" s="40" t="s">
        <v>5660</v>
      </c>
    </row>
    <row r="89" spans="1:5" ht="12.75">
      <c r="A89" t="s">
        <v>59</v>
      </c>
      <c r="E89" s="39" t="s">
        <v>5</v>
      </c>
    </row>
    <row r="90" spans="1:16" ht="12.75">
      <c r="A90" t="s">
        <v>50</v>
      </c>
      <c s="34" t="s">
        <v>294</v>
      </c>
      <c s="34" t="s">
        <v>5664</v>
      </c>
      <c s="35" t="s">
        <v>5</v>
      </c>
      <c s="6" t="s">
        <v>5665</v>
      </c>
      <c s="36" t="s">
        <v>162</v>
      </c>
      <c s="37">
        <v>2</v>
      </c>
      <c s="36">
        <v>0.00026</v>
      </c>
      <c s="36">
        <f>ROUND(G90*H90,6)</f>
      </c>
      <c r="L90" s="38">
        <v>0</v>
      </c>
      <c s="32">
        <f>ROUND(ROUND(L90,2)*ROUND(G90,3),2)</f>
      </c>
      <c s="36" t="s">
        <v>117</v>
      </c>
      <c>
        <f>(M90*21)/100</f>
      </c>
      <c t="s">
        <v>28</v>
      </c>
    </row>
    <row r="91" spans="1:5" ht="12.75">
      <c r="A91" s="35" t="s">
        <v>56</v>
      </c>
      <c r="E91" s="39" t="s">
        <v>5665</v>
      </c>
    </row>
    <row r="92" spans="1:5" ht="25.5">
      <c r="A92" s="35" t="s">
        <v>57</v>
      </c>
      <c r="E92" s="40" t="s">
        <v>5666</v>
      </c>
    </row>
    <row r="93" spans="1:5" ht="12.75">
      <c r="A93" t="s">
        <v>59</v>
      </c>
      <c r="E93" s="39" t="s">
        <v>5</v>
      </c>
    </row>
    <row r="94" spans="1:16" ht="12.75">
      <c r="A94" t="s">
        <v>50</v>
      </c>
      <c s="34" t="s">
        <v>299</v>
      </c>
      <c s="34" t="s">
        <v>5667</v>
      </c>
      <c s="35" t="s">
        <v>5</v>
      </c>
      <c s="6" t="s">
        <v>5668</v>
      </c>
      <c s="36" t="s">
        <v>162</v>
      </c>
      <c s="37">
        <v>1</v>
      </c>
      <c s="36">
        <v>0.0002</v>
      </c>
      <c s="36">
        <f>ROUND(G94*H94,6)</f>
      </c>
      <c r="L94" s="38">
        <v>0</v>
      </c>
      <c s="32">
        <f>ROUND(ROUND(L94,2)*ROUND(G94,3),2)</f>
      </c>
      <c s="36" t="s">
        <v>117</v>
      </c>
      <c>
        <f>(M94*21)/100</f>
      </c>
      <c t="s">
        <v>28</v>
      </c>
    </row>
    <row r="95" spans="1:5" ht="12.75">
      <c r="A95" s="35" t="s">
        <v>56</v>
      </c>
      <c r="E95" s="39" t="s">
        <v>5668</v>
      </c>
    </row>
    <row r="96" spans="1:5" ht="25.5">
      <c r="A96" s="35" t="s">
        <v>57</v>
      </c>
      <c r="E96" s="40" t="s">
        <v>5660</v>
      </c>
    </row>
    <row r="97" spans="1:5" ht="12.75">
      <c r="A97" t="s">
        <v>59</v>
      </c>
      <c r="E97" s="39" t="s">
        <v>5</v>
      </c>
    </row>
    <row r="98" spans="1:16" ht="12.75">
      <c r="A98" t="s">
        <v>50</v>
      </c>
      <c s="34" t="s">
        <v>315</v>
      </c>
      <c s="34" t="s">
        <v>5669</v>
      </c>
      <c s="35" t="s">
        <v>5</v>
      </c>
      <c s="6" t="s">
        <v>5670</v>
      </c>
      <c s="36" t="s">
        <v>162</v>
      </c>
      <c s="37">
        <v>1</v>
      </c>
      <c s="36">
        <v>0.00206</v>
      </c>
      <c s="36">
        <f>ROUND(G98*H98,6)</f>
      </c>
      <c r="L98" s="38">
        <v>0</v>
      </c>
      <c s="32">
        <f>ROUND(ROUND(L98,2)*ROUND(G98,3),2)</f>
      </c>
      <c s="36" t="s">
        <v>117</v>
      </c>
      <c>
        <f>(M98*21)/100</f>
      </c>
      <c t="s">
        <v>28</v>
      </c>
    </row>
    <row r="99" spans="1:5" ht="12.75">
      <c r="A99" s="35" t="s">
        <v>56</v>
      </c>
      <c r="E99" s="39" t="s">
        <v>5670</v>
      </c>
    </row>
    <row r="100" spans="1:5" ht="25.5">
      <c r="A100" s="35" t="s">
        <v>57</v>
      </c>
      <c r="E100" s="40" t="s">
        <v>5660</v>
      </c>
    </row>
    <row r="101" spans="1:5" ht="12.75">
      <c r="A101" t="s">
        <v>59</v>
      </c>
      <c r="E101" s="39" t="s">
        <v>5</v>
      </c>
    </row>
    <row r="102" spans="1:16" ht="12.75">
      <c r="A102" t="s">
        <v>50</v>
      </c>
      <c s="34" t="s">
        <v>395</v>
      </c>
      <c s="34" t="s">
        <v>5671</v>
      </c>
      <c s="35" t="s">
        <v>5</v>
      </c>
      <c s="6" t="s">
        <v>5672</v>
      </c>
      <c s="36" t="s">
        <v>162</v>
      </c>
      <c s="37">
        <v>2</v>
      </c>
      <c s="36">
        <v>0</v>
      </c>
      <c s="36">
        <f>ROUND(G102*H102,6)</f>
      </c>
      <c r="L102" s="38">
        <v>0</v>
      </c>
      <c s="32">
        <f>ROUND(ROUND(L102,2)*ROUND(G102,3),2)</f>
      </c>
      <c s="36" t="s">
        <v>117</v>
      </c>
      <c>
        <f>(M102*21)/100</f>
      </c>
      <c t="s">
        <v>28</v>
      </c>
    </row>
    <row r="103" spans="1:5" ht="12.75">
      <c r="A103" s="35" t="s">
        <v>56</v>
      </c>
      <c r="E103" s="39" t="s">
        <v>5672</v>
      </c>
    </row>
    <row r="104" spans="1:5" ht="25.5">
      <c r="A104" s="35" t="s">
        <v>57</v>
      </c>
      <c r="E104" s="40" t="s">
        <v>5666</v>
      </c>
    </row>
    <row r="105" spans="1:5" ht="12.75">
      <c r="A105" t="s">
        <v>59</v>
      </c>
      <c r="E105" s="39" t="s">
        <v>5</v>
      </c>
    </row>
    <row r="106" spans="1:16" ht="12.75">
      <c r="A106" t="s">
        <v>50</v>
      </c>
      <c s="34" t="s">
        <v>318</v>
      </c>
      <c s="34" t="s">
        <v>5673</v>
      </c>
      <c s="35" t="s">
        <v>5</v>
      </c>
      <c s="6" t="s">
        <v>5674</v>
      </c>
      <c s="36" t="s">
        <v>162</v>
      </c>
      <c s="37">
        <v>1</v>
      </c>
      <c s="36">
        <v>0</v>
      </c>
      <c s="36">
        <f>ROUND(G106*H106,6)</f>
      </c>
      <c r="L106" s="38">
        <v>0</v>
      </c>
      <c s="32">
        <f>ROUND(ROUND(L106,2)*ROUND(G106,3),2)</f>
      </c>
      <c s="36" t="s">
        <v>117</v>
      </c>
      <c>
        <f>(M106*21)/100</f>
      </c>
      <c t="s">
        <v>28</v>
      </c>
    </row>
    <row r="107" spans="1:5" ht="12.75">
      <c r="A107" s="35" t="s">
        <v>56</v>
      </c>
      <c r="E107" s="39" t="s">
        <v>5674</v>
      </c>
    </row>
    <row r="108" spans="1:5" ht="25.5">
      <c r="A108" s="35" t="s">
        <v>57</v>
      </c>
      <c r="E108" s="40" t="s">
        <v>5660</v>
      </c>
    </row>
    <row r="109" spans="1:5" ht="12.75">
      <c r="A109" t="s">
        <v>59</v>
      </c>
      <c r="E109" s="39" t="s">
        <v>5</v>
      </c>
    </row>
    <row r="110" spans="1:16" ht="12.75">
      <c r="A110" t="s">
        <v>50</v>
      </c>
      <c s="34" t="s">
        <v>322</v>
      </c>
      <c s="34" t="s">
        <v>2317</v>
      </c>
      <c s="35" t="s">
        <v>5</v>
      </c>
      <c s="6" t="s">
        <v>2318</v>
      </c>
      <c s="36" t="s">
        <v>147</v>
      </c>
      <c s="37">
        <v>25</v>
      </c>
      <c s="36">
        <v>0</v>
      </c>
      <c s="36">
        <f>ROUND(G110*H110,6)</f>
      </c>
      <c r="L110" s="38">
        <v>0</v>
      </c>
      <c s="32">
        <f>ROUND(ROUND(L110,2)*ROUND(G110,3),2)</f>
      </c>
      <c s="36" t="s">
        <v>117</v>
      </c>
      <c>
        <f>(M110*21)/100</f>
      </c>
      <c t="s">
        <v>28</v>
      </c>
    </row>
    <row r="111" spans="1:5" ht="12.75">
      <c r="A111" s="35" t="s">
        <v>56</v>
      </c>
      <c r="E111" s="39" t="s">
        <v>2318</v>
      </c>
    </row>
    <row r="112" spans="1:5" ht="25.5">
      <c r="A112" s="35" t="s">
        <v>57</v>
      </c>
      <c r="E112" s="40" t="s">
        <v>5675</v>
      </c>
    </row>
    <row r="113" spans="1:5" ht="12.75">
      <c r="A113" t="s">
        <v>59</v>
      </c>
      <c r="E113" s="39" t="s">
        <v>5</v>
      </c>
    </row>
    <row r="114" spans="1:16" ht="12.75">
      <c r="A114" t="s">
        <v>50</v>
      </c>
      <c s="34" t="s">
        <v>326</v>
      </c>
      <c s="34" t="s">
        <v>2330</v>
      </c>
      <c s="35" t="s">
        <v>5</v>
      </c>
      <c s="6" t="s">
        <v>2331</v>
      </c>
      <c s="36" t="s">
        <v>147</v>
      </c>
      <c s="37">
        <v>25</v>
      </c>
      <c s="36">
        <v>1E-05</v>
      </c>
      <c s="36">
        <f>ROUND(G114*H114,6)</f>
      </c>
      <c r="L114" s="38">
        <v>0</v>
      </c>
      <c s="32">
        <f>ROUND(ROUND(L114,2)*ROUND(G114,3),2)</f>
      </c>
      <c s="36" t="s">
        <v>117</v>
      </c>
      <c>
        <f>(M114*21)/100</f>
      </c>
      <c t="s">
        <v>28</v>
      </c>
    </row>
    <row r="115" spans="1:5" ht="12.75">
      <c r="A115" s="35" t="s">
        <v>56</v>
      </c>
      <c r="E115" s="39" t="s">
        <v>2331</v>
      </c>
    </row>
    <row r="116" spans="1:5" ht="25.5">
      <c r="A116" s="35" t="s">
        <v>57</v>
      </c>
      <c r="E116" s="40" t="s">
        <v>5676</v>
      </c>
    </row>
    <row r="117" spans="1:5" ht="12.75">
      <c r="A117" t="s">
        <v>59</v>
      </c>
      <c r="E117" s="39" t="s">
        <v>5</v>
      </c>
    </row>
    <row r="118" spans="1:16" ht="12.75">
      <c r="A118" t="s">
        <v>50</v>
      </c>
      <c s="34" t="s">
        <v>330</v>
      </c>
      <c s="34" t="s">
        <v>2275</v>
      </c>
      <c s="35" t="s">
        <v>5</v>
      </c>
      <c s="6" t="s">
        <v>2276</v>
      </c>
      <c s="36" t="s">
        <v>147</v>
      </c>
      <c s="37">
        <v>12</v>
      </c>
      <c s="36">
        <v>0.00105</v>
      </c>
      <c s="36">
        <f>ROUND(G118*H118,6)</f>
      </c>
      <c r="L118" s="38">
        <v>0</v>
      </c>
      <c s="32">
        <f>ROUND(ROUND(L118,2)*ROUND(G118,3),2)</f>
      </c>
      <c s="36" t="s">
        <v>117</v>
      </c>
      <c>
        <f>(M118*21)/100</f>
      </c>
      <c t="s">
        <v>28</v>
      </c>
    </row>
    <row r="119" spans="1:5" ht="12.75">
      <c r="A119" s="35" t="s">
        <v>56</v>
      </c>
      <c r="E119" s="39" t="s">
        <v>2276</v>
      </c>
    </row>
    <row r="120" spans="1:5" ht="25.5">
      <c r="A120" s="35" t="s">
        <v>57</v>
      </c>
      <c r="E120" s="40" t="s">
        <v>5658</v>
      </c>
    </row>
    <row r="121" spans="1:5" ht="12.75">
      <c r="A121" t="s">
        <v>59</v>
      </c>
      <c r="E121" s="39" t="s">
        <v>5</v>
      </c>
    </row>
    <row r="122" spans="1:13" ht="12.75">
      <c r="A122" t="s">
        <v>47</v>
      </c>
      <c r="C122" s="31" t="s">
        <v>5677</v>
      </c>
      <c r="E122" s="33" t="s">
        <v>2430</v>
      </c>
      <c r="J122" s="32">
        <f>0</f>
      </c>
      <c s="32">
        <f>0</f>
      </c>
      <c s="32">
        <f>0+L123</f>
      </c>
      <c s="32">
        <f>0+M123</f>
      </c>
    </row>
    <row r="123" spans="1:16" ht="12.75">
      <c r="A123" t="s">
        <v>50</v>
      </c>
      <c s="34" t="s">
        <v>304</v>
      </c>
      <c s="34" t="s">
        <v>5678</v>
      </c>
      <c s="35" t="s">
        <v>5</v>
      </c>
      <c s="6" t="s">
        <v>5679</v>
      </c>
      <c s="36" t="s">
        <v>162</v>
      </c>
      <c s="37">
        <v>1</v>
      </c>
      <c s="36">
        <v>9E-05</v>
      </c>
      <c s="36">
        <f>ROUND(G123*H123,6)</f>
      </c>
      <c r="L123" s="38">
        <v>0</v>
      </c>
      <c s="32">
        <f>ROUND(ROUND(L123,2)*ROUND(G123,3),2)</f>
      </c>
      <c s="36" t="s">
        <v>117</v>
      </c>
      <c>
        <f>(M123*21)/100</f>
      </c>
      <c t="s">
        <v>28</v>
      </c>
    </row>
    <row r="124" spans="1:5" ht="12.75">
      <c r="A124" s="35" t="s">
        <v>56</v>
      </c>
      <c r="E124" s="39" t="s">
        <v>5679</v>
      </c>
    </row>
    <row r="125" spans="1:5" ht="25.5">
      <c r="A125" s="35" t="s">
        <v>57</v>
      </c>
      <c r="E125" s="40" t="s">
        <v>5660</v>
      </c>
    </row>
    <row r="126" spans="1:5" ht="12.75">
      <c r="A126" t="s">
        <v>59</v>
      </c>
      <c r="E126" s="39" t="s">
        <v>5</v>
      </c>
    </row>
    <row r="127" spans="1:13" ht="12.75">
      <c r="A127" t="s">
        <v>47</v>
      </c>
      <c r="C127" s="31" t="s">
        <v>2477</v>
      </c>
      <c r="E127" s="33" t="s">
        <v>2478</v>
      </c>
      <c r="J127" s="32">
        <f>0</f>
      </c>
      <c s="32">
        <f>0</f>
      </c>
      <c s="32">
        <f>0+L128</f>
      </c>
      <c s="32">
        <f>0+M128</f>
      </c>
    </row>
    <row r="128" spans="1:16" ht="12.75">
      <c r="A128" t="s">
        <v>50</v>
      </c>
      <c s="34" t="s">
        <v>309</v>
      </c>
      <c s="34" t="s">
        <v>5143</v>
      </c>
      <c s="35" t="s">
        <v>5</v>
      </c>
      <c s="6" t="s">
        <v>5144</v>
      </c>
      <c s="36" t="s">
        <v>54</v>
      </c>
      <c s="37">
        <v>15.115</v>
      </c>
      <c s="36">
        <v>0</v>
      </c>
      <c s="36">
        <f>ROUND(G128*H128,6)</f>
      </c>
      <c r="L128" s="38">
        <v>0</v>
      </c>
      <c s="32">
        <f>ROUND(ROUND(L128,2)*ROUND(G128,3),2)</f>
      </c>
      <c s="36" t="s">
        <v>117</v>
      </c>
      <c>
        <f>(M128*21)/100</f>
      </c>
      <c t="s">
        <v>28</v>
      </c>
    </row>
    <row r="129" spans="1:5" ht="12.75">
      <c r="A129" s="35" t="s">
        <v>56</v>
      </c>
      <c r="E129" s="39" t="s">
        <v>5144</v>
      </c>
    </row>
    <row r="130" spans="1:5" ht="12.75">
      <c r="A130" s="35" t="s">
        <v>57</v>
      </c>
      <c r="E130" s="40" t="s">
        <v>5680</v>
      </c>
    </row>
    <row r="131" spans="1:5" ht="12.75">
      <c r="A131" t="s">
        <v>59</v>
      </c>
      <c r="E131" s="39" t="s">
        <v>5</v>
      </c>
    </row>
    <row r="132" spans="1:13" ht="12.75">
      <c r="A132" t="s">
        <v>47</v>
      </c>
      <c r="C132" s="31" t="s">
        <v>2482</v>
      </c>
      <c r="E132" s="33" t="s">
        <v>2164</v>
      </c>
      <c r="J132" s="32">
        <f>0</f>
      </c>
      <c s="32">
        <f>0</f>
      </c>
      <c s="32">
        <f>0+L133</f>
      </c>
      <c s="32">
        <f>0+M133</f>
      </c>
    </row>
    <row r="133" spans="1:16" ht="12.75">
      <c r="A133" t="s">
        <v>50</v>
      </c>
      <c s="34" t="s">
        <v>511</v>
      </c>
      <c s="34" t="s">
        <v>5146</v>
      </c>
      <c s="35" t="s">
        <v>5</v>
      </c>
      <c s="6" t="s">
        <v>5147</v>
      </c>
      <c s="36" t="s">
        <v>54</v>
      </c>
      <c s="37">
        <v>0.116</v>
      </c>
      <c s="36">
        <v>0</v>
      </c>
      <c s="36">
        <f>ROUND(G133*H133,6)</f>
      </c>
      <c r="L133" s="38">
        <v>0</v>
      </c>
      <c s="32">
        <f>ROUND(ROUND(L133,2)*ROUND(G133,3),2)</f>
      </c>
      <c s="36" t="s">
        <v>117</v>
      </c>
      <c>
        <f>(M133*21)/100</f>
      </c>
      <c t="s">
        <v>28</v>
      </c>
    </row>
    <row r="134" spans="1:5" ht="12.75">
      <c r="A134" s="35" t="s">
        <v>56</v>
      </c>
      <c r="E134" s="39" t="s">
        <v>5147</v>
      </c>
    </row>
    <row r="135" spans="1:5" ht="12.75">
      <c r="A135" s="35" t="s">
        <v>57</v>
      </c>
      <c r="E135" s="40" t="s">
        <v>5681</v>
      </c>
    </row>
    <row r="136" spans="1:5" ht="12.75">
      <c r="A136" t="s">
        <v>59</v>
      </c>
      <c r="E136" s="39" t="s">
        <v>5</v>
      </c>
    </row>
    <row r="137" spans="1:13" ht="12.75">
      <c r="A137" t="s">
        <v>47</v>
      </c>
      <c r="C137" s="31" t="s">
        <v>2486</v>
      </c>
      <c r="E137" s="33" t="s">
        <v>2245</v>
      </c>
      <c r="J137" s="32">
        <f>0</f>
      </c>
      <c s="32">
        <f>0</f>
      </c>
      <c s="32">
        <f>0+L138</f>
      </c>
      <c s="32">
        <f>0+M138</f>
      </c>
    </row>
    <row r="138" spans="1:16" ht="12.75">
      <c r="A138" t="s">
        <v>50</v>
      </c>
      <c s="34" t="s">
        <v>516</v>
      </c>
      <c s="34" t="s">
        <v>5682</v>
      </c>
      <c s="35" t="s">
        <v>5</v>
      </c>
      <c s="6" t="s">
        <v>5683</v>
      </c>
      <c s="36" t="s">
        <v>54</v>
      </c>
      <c s="37">
        <v>0.087</v>
      </c>
      <c s="36">
        <v>0</v>
      </c>
      <c s="36">
        <f>ROUND(G138*H138,6)</f>
      </c>
      <c r="L138" s="38">
        <v>0</v>
      </c>
      <c s="32">
        <f>ROUND(ROUND(L138,2)*ROUND(G138,3),2)</f>
      </c>
      <c s="36" t="s">
        <v>117</v>
      </c>
      <c>
        <f>(M138*21)/100</f>
      </c>
      <c t="s">
        <v>28</v>
      </c>
    </row>
    <row r="139" spans="1:5" ht="12.75">
      <c r="A139" s="35" t="s">
        <v>56</v>
      </c>
      <c r="E139" s="39" t="s">
        <v>5683</v>
      </c>
    </row>
    <row r="140" spans="1:5" ht="12.75">
      <c r="A140" s="35" t="s">
        <v>57</v>
      </c>
      <c r="E140" s="40" t="s">
        <v>5684</v>
      </c>
    </row>
    <row r="141" spans="1:5" ht="12.75">
      <c r="A141" t="s">
        <v>59</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5687</v>
      </c>
      <c r="E8" s="30" t="s">
        <v>5686</v>
      </c>
      <c r="J8" s="29">
        <f>0+J9+J26+J51+J92+J101+J150+J175+J184+J189</f>
      </c>
      <c s="29">
        <f>0+K9+K26+K51+K92+K101+K150+K175+K184+K189</f>
      </c>
      <c s="29">
        <f>0+L9+L26+L51+L92+L101+L150+L175+L184+L189</f>
      </c>
      <c s="29">
        <f>0+M9+M26+M51+M92+M101+M150+M175+M184+M189</f>
      </c>
    </row>
    <row r="9" spans="1:13" ht="12.75">
      <c r="A9" t="s">
        <v>47</v>
      </c>
      <c r="C9" s="31" t="s">
        <v>5688</v>
      </c>
      <c r="E9" s="33" t="s">
        <v>2505</v>
      </c>
      <c r="J9" s="32">
        <f>0</f>
      </c>
      <c s="32">
        <f>0</f>
      </c>
      <c s="32">
        <f>0+L10+L14+L18+L22</f>
      </c>
      <c s="32">
        <f>0+M10+M14+M18+M22</f>
      </c>
    </row>
    <row r="10" spans="1:16" ht="25.5">
      <c r="A10" t="s">
        <v>50</v>
      </c>
      <c s="34" t="s">
        <v>96</v>
      </c>
      <c s="34" t="s">
        <v>5689</v>
      </c>
      <c s="35" t="s">
        <v>5</v>
      </c>
      <c s="6" t="s">
        <v>5690</v>
      </c>
      <c s="36" t="s">
        <v>244</v>
      </c>
      <c s="37">
        <v>1</v>
      </c>
      <c s="36">
        <v>0</v>
      </c>
      <c s="36">
        <f>ROUND(G10*H10,6)</f>
      </c>
      <c r="L10" s="38">
        <v>0</v>
      </c>
      <c s="32">
        <f>ROUND(ROUND(L10,2)*ROUND(G10,3),2)</f>
      </c>
      <c s="36" t="s">
        <v>55</v>
      </c>
      <c>
        <f>(M10*21)/100</f>
      </c>
      <c t="s">
        <v>28</v>
      </c>
    </row>
    <row r="11" spans="1:5" ht="25.5">
      <c r="A11" s="35" t="s">
        <v>56</v>
      </c>
      <c r="E11" s="39" t="s">
        <v>5690</v>
      </c>
    </row>
    <row r="12" spans="1:5" ht="25.5">
      <c r="A12" s="35" t="s">
        <v>57</v>
      </c>
      <c r="E12" s="40" t="s">
        <v>5691</v>
      </c>
    </row>
    <row r="13" spans="1:5" ht="25.5">
      <c r="A13" t="s">
        <v>59</v>
      </c>
      <c r="E13" s="39" t="s">
        <v>5692</v>
      </c>
    </row>
    <row r="14" spans="1:16" ht="12.75">
      <c r="A14" t="s">
        <v>50</v>
      </c>
      <c s="34" t="s">
        <v>28</v>
      </c>
      <c s="34" t="s">
        <v>5693</v>
      </c>
      <c s="35" t="s">
        <v>5</v>
      </c>
      <c s="6" t="s">
        <v>5694</v>
      </c>
      <c s="36" t="s">
        <v>244</v>
      </c>
      <c s="37">
        <v>1</v>
      </c>
      <c s="36">
        <v>0</v>
      </c>
      <c s="36">
        <f>ROUND(G14*H14,6)</f>
      </c>
      <c r="L14" s="38">
        <v>0</v>
      </c>
      <c s="32">
        <f>ROUND(ROUND(L14,2)*ROUND(G14,3),2)</f>
      </c>
      <c s="36" t="s">
        <v>55</v>
      </c>
      <c>
        <f>(M14*21)/100</f>
      </c>
      <c t="s">
        <v>28</v>
      </c>
    </row>
    <row r="15" spans="1:5" ht="12.75">
      <c r="A15" s="35" t="s">
        <v>56</v>
      </c>
      <c r="E15" s="39" t="s">
        <v>5694</v>
      </c>
    </row>
    <row r="16" spans="1:5" ht="12.75">
      <c r="A16" s="35" t="s">
        <v>57</v>
      </c>
      <c r="E16" s="40" t="s">
        <v>5695</v>
      </c>
    </row>
    <row r="17" spans="1:5" ht="12.75">
      <c r="A17" t="s">
        <v>59</v>
      </c>
      <c r="E17" s="39" t="s">
        <v>5</v>
      </c>
    </row>
    <row r="18" spans="1:16" ht="12.75">
      <c r="A18" t="s">
        <v>50</v>
      </c>
      <c s="34" t="s">
        <v>26</v>
      </c>
      <c s="34" t="s">
        <v>5696</v>
      </c>
      <c s="35" t="s">
        <v>5</v>
      </c>
      <c s="6" t="s">
        <v>5697</v>
      </c>
      <c s="36" t="s">
        <v>244</v>
      </c>
      <c s="37">
        <v>1</v>
      </c>
      <c s="36">
        <v>0</v>
      </c>
      <c s="36">
        <f>ROUND(G18*H18,6)</f>
      </c>
      <c r="L18" s="38">
        <v>0</v>
      </c>
      <c s="32">
        <f>ROUND(ROUND(L18,2)*ROUND(G18,3),2)</f>
      </c>
      <c s="36" t="s">
        <v>55</v>
      </c>
      <c>
        <f>(M18*21)/100</f>
      </c>
      <c t="s">
        <v>28</v>
      </c>
    </row>
    <row r="19" spans="1:5" ht="12.75">
      <c r="A19" s="35" t="s">
        <v>56</v>
      </c>
      <c r="E19" s="39" t="s">
        <v>5697</v>
      </c>
    </row>
    <row r="20" spans="1:5" ht="25.5">
      <c r="A20" s="35" t="s">
        <v>57</v>
      </c>
      <c r="E20" s="40" t="s">
        <v>5698</v>
      </c>
    </row>
    <row r="21" spans="1:5" ht="25.5">
      <c r="A21" t="s">
        <v>59</v>
      </c>
      <c r="E21" s="39" t="s">
        <v>5699</v>
      </c>
    </row>
    <row r="22" spans="1:16" ht="12.75">
      <c r="A22" t="s">
        <v>50</v>
      </c>
      <c s="34" t="s">
        <v>66</v>
      </c>
      <c s="34" t="s">
        <v>5700</v>
      </c>
      <c s="35" t="s">
        <v>5</v>
      </c>
      <c s="6" t="s">
        <v>5701</v>
      </c>
      <c s="36" t="s">
        <v>244</v>
      </c>
      <c s="37">
        <v>1</v>
      </c>
      <c s="36">
        <v>0</v>
      </c>
      <c s="36">
        <f>ROUND(G22*H22,6)</f>
      </c>
      <c r="L22" s="38">
        <v>0</v>
      </c>
      <c s="32">
        <f>ROUND(ROUND(L22,2)*ROUND(G22,3),2)</f>
      </c>
      <c s="36" t="s">
        <v>55</v>
      </c>
      <c>
        <f>(M22*21)/100</f>
      </c>
      <c t="s">
        <v>28</v>
      </c>
    </row>
    <row r="23" spans="1:5" ht="12.75">
      <c r="A23" s="35" t="s">
        <v>56</v>
      </c>
      <c r="E23" s="39" t="s">
        <v>5701</v>
      </c>
    </row>
    <row r="24" spans="1:5" ht="25.5">
      <c r="A24" s="35" t="s">
        <v>57</v>
      </c>
      <c r="E24" s="40" t="s">
        <v>5702</v>
      </c>
    </row>
    <row r="25" spans="1:5" ht="12.75">
      <c r="A25" t="s">
        <v>59</v>
      </c>
      <c r="E25" s="39" t="s">
        <v>2531</v>
      </c>
    </row>
    <row r="26" spans="1:13" ht="12.75">
      <c r="A26" t="s">
        <v>47</v>
      </c>
      <c r="C26" s="31" t="s">
        <v>5703</v>
      </c>
      <c r="E26" s="33" t="s">
        <v>2580</v>
      </c>
      <c r="J26" s="32">
        <f>0</f>
      </c>
      <c s="32">
        <f>0</f>
      </c>
      <c s="32">
        <f>0+L27+L31+L35+L39+L43+L47</f>
      </c>
      <c s="32">
        <f>0+M27+M31+M35+M39+M43+M47</f>
      </c>
    </row>
    <row r="27" spans="1:16" ht="12.75">
      <c r="A27" t="s">
        <v>50</v>
      </c>
      <c s="34" t="s">
        <v>72</v>
      </c>
      <c s="34" t="s">
        <v>5704</v>
      </c>
      <c s="35" t="s">
        <v>5</v>
      </c>
      <c s="6" t="s">
        <v>2582</v>
      </c>
      <c s="36" t="s">
        <v>244</v>
      </c>
      <c s="37">
        <v>1</v>
      </c>
      <c s="36">
        <v>0</v>
      </c>
      <c s="36">
        <f>ROUND(G27*H27,6)</f>
      </c>
      <c r="L27" s="38">
        <v>0</v>
      </c>
      <c s="32">
        <f>ROUND(ROUND(L27,2)*ROUND(G27,3),2)</f>
      </c>
      <c s="36" t="s">
        <v>55</v>
      </c>
      <c>
        <f>(M27*21)/100</f>
      </c>
      <c t="s">
        <v>28</v>
      </c>
    </row>
    <row r="28" spans="1:5" ht="12.75">
      <c r="A28" s="35" t="s">
        <v>56</v>
      </c>
      <c r="E28" s="39" t="s">
        <v>2582</v>
      </c>
    </row>
    <row r="29" spans="1:5" ht="12.75">
      <c r="A29" s="35" t="s">
        <v>57</v>
      </c>
      <c r="E29" s="40" t="s">
        <v>5695</v>
      </c>
    </row>
    <row r="30" spans="1:5" ht="12.75">
      <c r="A30" t="s">
        <v>59</v>
      </c>
      <c r="E30" s="39" t="s">
        <v>5705</v>
      </c>
    </row>
    <row r="31" spans="1:16" ht="12.75">
      <c r="A31" t="s">
        <v>50</v>
      </c>
      <c s="34" t="s">
        <v>27</v>
      </c>
      <c s="34" t="s">
        <v>5706</v>
      </c>
      <c s="35" t="s">
        <v>5</v>
      </c>
      <c s="6" t="s">
        <v>2586</v>
      </c>
      <c s="36" t="s">
        <v>244</v>
      </c>
      <c s="37">
        <v>1</v>
      </c>
      <c s="36">
        <v>0</v>
      </c>
      <c s="36">
        <f>ROUND(G31*H31,6)</f>
      </c>
      <c r="L31" s="38">
        <v>0</v>
      </c>
      <c s="32">
        <f>ROUND(ROUND(L31,2)*ROUND(G31,3),2)</f>
      </c>
      <c s="36" t="s">
        <v>55</v>
      </c>
      <c>
        <f>(M31*21)/100</f>
      </c>
      <c t="s">
        <v>28</v>
      </c>
    </row>
    <row r="32" spans="1:5" ht="12.75">
      <c r="A32" s="35" t="s">
        <v>56</v>
      </c>
      <c r="E32" s="39" t="s">
        <v>2586</v>
      </c>
    </row>
    <row r="33" spans="1:5" ht="12.75">
      <c r="A33" s="35" t="s">
        <v>57</v>
      </c>
      <c r="E33" s="40" t="s">
        <v>5695</v>
      </c>
    </row>
    <row r="34" spans="1:5" ht="12.75">
      <c r="A34" t="s">
        <v>59</v>
      </c>
      <c r="E34" s="39" t="s">
        <v>5</v>
      </c>
    </row>
    <row r="35" spans="1:16" ht="12.75">
      <c r="A35" t="s">
        <v>50</v>
      </c>
      <c s="34" t="s">
        <v>81</v>
      </c>
      <c s="34" t="s">
        <v>5707</v>
      </c>
      <c s="35" t="s">
        <v>5</v>
      </c>
      <c s="6" t="s">
        <v>5708</v>
      </c>
      <c s="36" t="s">
        <v>244</v>
      </c>
      <c s="37">
        <v>1</v>
      </c>
      <c s="36">
        <v>0</v>
      </c>
      <c s="36">
        <f>ROUND(G35*H35,6)</f>
      </c>
      <c r="L35" s="38">
        <v>0</v>
      </c>
      <c s="32">
        <f>ROUND(ROUND(L35,2)*ROUND(G35,3),2)</f>
      </c>
      <c s="36" t="s">
        <v>55</v>
      </c>
      <c>
        <f>(M35*21)/100</f>
      </c>
      <c t="s">
        <v>28</v>
      </c>
    </row>
    <row r="36" spans="1:5" ht="12.75">
      <c r="A36" s="35" t="s">
        <v>56</v>
      </c>
      <c r="E36" s="39" t="s">
        <v>5708</v>
      </c>
    </row>
    <row r="37" spans="1:5" ht="12.75">
      <c r="A37" s="35" t="s">
        <v>57</v>
      </c>
      <c r="E37" s="40" t="s">
        <v>5695</v>
      </c>
    </row>
    <row r="38" spans="1:5" ht="12.75">
      <c r="A38" t="s">
        <v>59</v>
      </c>
      <c r="E38" s="39" t="s">
        <v>5705</v>
      </c>
    </row>
    <row r="39" spans="1:16" ht="12.75">
      <c r="A39" t="s">
        <v>50</v>
      </c>
      <c s="34" t="s">
        <v>86</v>
      </c>
      <c s="34" t="s">
        <v>5709</v>
      </c>
      <c s="35" t="s">
        <v>5</v>
      </c>
      <c s="6" t="s">
        <v>5710</v>
      </c>
      <c s="36" t="s">
        <v>244</v>
      </c>
      <c s="37">
        <v>1</v>
      </c>
      <c s="36">
        <v>0</v>
      </c>
      <c s="36">
        <f>ROUND(G39*H39,6)</f>
      </c>
      <c r="L39" s="38">
        <v>0</v>
      </c>
      <c s="32">
        <f>ROUND(ROUND(L39,2)*ROUND(G39,3),2)</f>
      </c>
      <c s="36" t="s">
        <v>55</v>
      </c>
      <c>
        <f>(M39*21)/100</f>
      </c>
      <c t="s">
        <v>28</v>
      </c>
    </row>
    <row r="40" spans="1:5" ht="12.75">
      <c r="A40" s="35" t="s">
        <v>56</v>
      </c>
      <c r="E40" s="39" t="s">
        <v>5710</v>
      </c>
    </row>
    <row r="41" spans="1:5" ht="12.75">
      <c r="A41" s="35" t="s">
        <v>57</v>
      </c>
      <c r="E41" s="40" t="s">
        <v>5695</v>
      </c>
    </row>
    <row r="42" spans="1:5" ht="12.75">
      <c r="A42" t="s">
        <v>59</v>
      </c>
      <c r="E42" s="39" t="s">
        <v>5705</v>
      </c>
    </row>
    <row r="43" spans="1:16" ht="12.75">
      <c r="A43" t="s">
        <v>50</v>
      </c>
      <c s="34" t="s">
        <v>149</v>
      </c>
      <c s="34" t="s">
        <v>5711</v>
      </c>
      <c s="35" t="s">
        <v>5</v>
      </c>
      <c s="6" t="s">
        <v>5712</v>
      </c>
      <c s="36" t="s">
        <v>244</v>
      </c>
      <c s="37">
        <v>1</v>
      </c>
      <c s="36">
        <v>0</v>
      </c>
      <c s="36">
        <f>ROUND(G43*H43,6)</f>
      </c>
      <c r="L43" s="38">
        <v>0</v>
      </c>
      <c s="32">
        <f>ROUND(ROUND(L43,2)*ROUND(G43,3),2)</f>
      </c>
      <c s="36" t="s">
        <v>55</v>
      </c>
      <c>
        <f>(M43*21)/100</f>
      </c>
      <c t="s">
        <v>28</v>
      </c>
    </row>
    <row r="44" spans="1:5" ht="12.75">
      <c r="A44" s="35" t="s">
        <v>56</v>
      </c>
      <c r="E44" s="39" t="s">
        <v>5712</v>
      </c>
    </row>
    <row r="45" spans="1:5" ht="12.75">
      <c r="A45" s="35" t="s">
        <v>57</v>
      </c>
      <c r="E45" s="40" t="s">
        <v>5695</v>
      </c>
    </row>
    <row r="46" spans="1:5" ht="12.75">
      <c r="A46" t="s">
        <v>59</v>
      </c>
      <c r="E46" s="39" t="s">
        <v>5705</v>
      </c>
    </row>
    <row r="47" spans="1:16" ht="12.75">
      <c r="A47" t="s">
        <v>50</v>
      </c>
      <c s="34" t="s">
        <v>159</v>
      </c>
      <c s="34" t="s">
        <v>5713</v>
      </c>
      <c s="35" t="s">
        <v>5</v>
      </c>
      <c s="6" t="s">
        <v>5714</v>
      </c>
      <c s="36" t="s">
        <v>244</v>
      </c>
      <c s="37">
        <v>1</v>
      </c>
      <c s="36">
        <v>0</v>
      </c>
      <c s="36">
        <f>ROUND(G47*H47,6)</f>
      </c>
      <c r="L47" s="38">
        <v>0</v>
      </c>
      <c s="32">
        <f>ROUND(ROUND(L47,2)*ROUND(G47,3),2)</f>
      </c>
      <c s="36" t="s">
        <v>55</v>
      </c>
      <c>
        <f>(M47*21)/100</f>
      </c>
      <c t="s">
        <v>28</v>
      </c>
    </row>
    <row r="48" spans="1:5" ht="12.75">
      <c r="A48" s="35" t="s">
        <v>56</v>
      </c>
      <c r="E48" s="39" t="s">
        <v>5714</v>
      </c>
    </row>
    <row r="49" spans="1:5" ht="12.75">
      <c r="A49" s="35" t="s">
        <v>57</v>
      </c>
      <c r="E49" s="40" t="s">
        <v>5695</v>
      </c>
    </row>
    <row r="50" spans="1:5" ht="12.75">
      <c r="A50" t="s">
        <v>59</v>
      </c>
      <c r="E50" s="39" t="s">
        <v>5705</v>
      </c>
    </row>
    <row r="51" spans="1:13" ht="12.75">
      <c r="A51" t="s">
        <v>47</v>
      </c>
      <c r="C51" s="31" t="s">
        <v>5715</v>
      </c>
      <c r="E51" s="33" t="s">
        <v>2389</v>
      </c>
      <c r="J51" s="32">
        <f>0</f>
      </c>
      <c s="32">
        <f>0</f>
      </c>
      <c s="32">
        <f>0+L52+L56+L60+L64+L68+L72+L76+L80+L84+L88</f>
      </c>
      <c s="32">
        <f>0+M52+M56+M60+M64+M68+M72+M76+M80+M84+M88</f>
      </c>
    </row>
    <row r="52" spans="1:16" ht="12.75">
      <c r="A52" t="s">
        <v>50</v>
      </c>
      <c s="34" t="s">
        <v>164</v>
      </c>
      <c s="34" t="s">
        <v>5716</v>
      </c>
      <c s="35" t="s">
        <v>5</v>
      </c>
      <c s="6" t="s">
        <v>2628</v>
      </c>
      <c s="36" t="s">
        <v>244</v>
      </c>
      <c s="37">
        <v>3</v>
      </c>
      <c s="36">
        <v>0</v>
      </c>
      <c s="36">
        <f>ROUND(G52*H52,6)</f>
      </c>
      <c r="L52" s="38">
        <v>0</v>
      </c>
      <c s="32">
        <f>ROUND(ROUND(L52,2)*ROUND(G52,3),2)</f>
      </c>
      <c s="36" t="s">
        <v>55</v>
      </c>
      <c>
        <f>(M52*21)/100</f>
      </c>
      <c t="s">
        <v>28</v>
      </c>
    </row>
    <row r="53" spans="1:5" ht="12.75">
      <c r="A53" s="35" t="s">
        <v>56</v>
      </c>
      <c r="E53" s="39" t="s">
        <v>2628</v>
      </c>
    </row>
    <row r="54" spans="1:5" ht="12.75">
      <c r="A54" s="35" t="s">
        <v>57</v>
      </c>
      <c r="E54" s="40" t="s">
        <v>5717</v>
      </c>
    </row>
    <row r="55" spans="1:5" ht="12.75">
      <c r="A55" t="s">
        <v>59</v>
      </c>
      <c r="E55" s="39" t="s">
        <v>5</v>
      </c>
    </row>
    <row r="56" spans="1:16" ht="12.75">
      <c r="A56" t="s">
        <v>50</v>
      </c>
      <c s="34" t="s">
        <v>167</v>
      </c>
      <c s="34" t="s">
        <v>5718</v>
      </c>
      <c s="35" t="s">
        <v>5</v>
      </c>
      <c s="6" t="s">
        <v>5719</v>
      </c>
      <c s="36" t="s">
        <v>244</v>
      </c>
      <c s="37">
        <v>1</v>
      </c>
      <c s="36">
        <v>0</v>
      </c>
      <c s="36">
        <f>ROUND(G56*H56,6)</f>
      </c>
      <c r="L56" s="38">
        <v>0</v>
      </c>
      <c s="32">
        <f>ROUND(ROUND(L56,2)*ROUND(G56,3),2)</f>
      </c>
      <c s="36" t="s">
        <v>55</v>
      </c>
      <c>
        <f>(M56*21)/100</f>
      </c>
      <c t="s">
        <v>28</v>
      </c>
    </row>
    <row r="57" spans="1:5" ht="12.75">
      <c r="A57" s="35" t="s">
        <v>56</v>
      </c>
      <c r="E57" s="39" t="s">
        <v>5719</v>
      </c>
    </row>
    <row r="58" spans="1:5" ht="12.75">
      <c r="A58" s="35" t="s">
        <v>57</v>
      </c>
      <c r="E58" s="40" t="s">
        <v>5695</v>
      </c>
    </row>
    <row r="59" spans="1:5" ht="12.75">
      <c r="A59" t="s">
        <v>59</v>
      </c>
      <c r="E59" s="39" t="s">
        <v>2645</v>
      </c>
    </row>
    <row r="60" spans="1:16" ht="12.75">
      <c r="A60" t="s">
        <v>50</v>
      </c>
      <c s="34" t="s">
        <v>112</v>
      </c>
      <c s="34" t="s">
        <v>5720</v>
      </c>
      <c s="35" t="s">
        <v>5</v>
      </c>
      <c s="6" t="s">
        <v>2649</v>
      </c>
      <c s="36" t="s">
        <v>244</v>
      </c>
      <c s="37">
        <v>4</v>
      </c>
      <c s="36">
        <v>0</v>
      </c>
      <c s="36">
        <f>ROUND(G60*H60,6)</f>
      </c>
      <c r="L60" s="38">
        <v>0</v>
      </c>
      <c s="32">
        <f>ROUND(ROUND(L60,2)*ROUND(G60,3),2)</f>
      </c>
      <c s="36" t="s">
        <v>55</v>
      </c>
      <c>
        <f>(M60*21)/100</f>
      </c>
      <c t="s">
        <v>28</v>
      </c>
    </row>
    <row r="61" spans="1:5" ht="12.75">
      <c r="A61" s="35" t="s">
        <v>56</v>
      </c>
      <c r="E61" s="39" t="s">
        <v>2649</v>
      </c>
    </row>
    <row r="62" spans="1:5" ht="25.5">
      <c r="A62" s="35" t="s">
        <v>57</v>
      </c>
      <c r="E62" s="40" t="s">
        <v>5721</v>
      </c>
    </row>
    <row r="63" spans="1:5" ht="12.75">
      <c r="A63" t="s">
        <v>59</v>
      </c>
      <c r="E63" s="39" t="s">
        <v>5</v>
      </c>
    </row>
    <row r="64" spans="1:16" ht="25.5">
      <c r="A64" t="s">
        <v>50</v>
      </c>
      <c s="34" t="s">
        <v>175</v>
      </c>
      <c s="34" t="s">
        <v>5722</v>
      </c>
      <c s="35" t="s">
        <v>5</v>
      </c>
      <c s="6" t="s">
        <v>2655</v>
      </c>
      <c s="36" t="s">
        <v>244</v>
      </c>
      <c s="37">
        <v>2</v>
      </c>
      <c s="36">
        <v>0</v>
      </c>
      <c s="36">
        <f>ROUND(G64*H64,6)</f>
      </c>
      <c r="L64" s="38">
        <v>0</v>
      </c>
      <c s="32">
        <f>ROUND(ROUND(L64,2)*ROUND(G64,3),2)</f>
      </c>
      <c s="36" t="s">
        <v>55</v>
      </c>
      <c>
        <f>(M64*21)/100</f>
      </c>
      <c t="s">
        <v>28</v>
      </c>
    </row>
    <row r="65" spans="1:5" ht="25.5">
      <c r="A65" s="35" t="s">
        <v>56</v>
      </c>
      <c r="E65" s="39" t="s">
        <v>2655</v>
      </c>
    </row>
    <row r="66" spans="1:5" ht="12.75">
      <c r="A66" s="35" t="s">
        <v>57</v>
      </c>
      <c r="E66" s="40" t="s">
        <v>5723</v>
      </c>
    </row>
    <row r="67" spans="1:5" ht="12.75">
      <c r="A67" t="s">
        <v>59</v>
      </c>
      <c r="E67" s="39" t="s">
        <v>5</v>
      </c>
    </row>
    <row r="68" spans="1:16" ht="12.75">
      <c r="A68" t="s">
        <v>50</v>
      </c>
      <c s="34" t="s">
        <v>122</v>
      </c>
      <c s="34" t="s">
        <v>5724</v>
      </c>
      <c s="35" t="s">
        <v>5</v>
      </c>
      <c s="6" t="s">
        <v>2690</v>
      </c>
      <c s="36" t="s">
        <v>244</v>
      </c>
      <c s="37">
        <v>1</v>
      </c>
      <c s="36">
        <v>0</v>
      </c>
      <c s="36">
        <f>ROUND(G68*H68,6)</f>
      </c>
      <c r="L68" s="38">
        <v>0</v>
      </c>
      <c s="32">
        <f>ROUND(ROUND(L68,2)*ROUND(G68,3),2)</f>
      </c>
      <c s="36" t="s">
        <v>55</v>
      </c>
      <c>
        <f>(M68*21)/100</f>
      </c>
      <c t="s">
        <v>28</v>
      </c>
    </row>
    <row r="69" spans="1:5" ht="12.75">
      <c r="A69" s="35" t="s">
        <v>56</v>
      </c>
      <c r="E69" s="39" t="s">
        <v>2690</v>
      </c>
    </row>
    <row r="70" spans="1:5" ht="12.75">
      <c r="A70" s="35" t="s">
        <v>57</v>
      </c>
      <c r="E70" s="40" t="s">
        <v>5695</v>
      </c>
    </row>
    <row r="71" spans="1:5" ht="12.75">
      <c r="A71" t="s">
        <v>59</v>
      </c>
      <c r="E71" s="39" t="s">
        <v>5</v>
      </c>
    </row>
    <row r="72" spans="1:16" ht="12.75">
      <c r="A72" t="s">
        <v>50</v>
      </c>
      <c s="34" t="s">
        <v>187</v>
      </c>
      <c s="34" t="s">
        <v>5725</v>
      </c>
      <c s="35" t="s">
        <v>5</v>
      </c>
      <c s="6" t="s">
        <v>2693</v>
      </c>
      <c s="36" t="s">
        <v>244</v>
      </c>
      <c s="37">
        <v>1</v>
      </c>
      <c s="36">
        <v>0</v>
      </c>
      <c s="36">
        <f>ROUND(G72*H72,6)</f>
      </c>
      <c r="L72" s="38">
        <v>0</v>
      </c>
      <c s="32">
        <f>ROUND(ROUND(L72,2)*ROUND(G72,3),2)</f>
      </c>
      <c s="36" t="s">
        <v>55</v>
      </c>
      <c>
        <f>(M72*21)/100</f>
      </c>
      <c t="s">
        <v>28</v>
      </c>
    </row>
    <row r="73" spans="1:5" ht="12.75">
      <c r="A73" s="35" t="s">
        <v>56</v>
      </c>
      <c r="E73" s="39" t="s">
        <v>2693</v>
      </c>
    </row>
    <row r="74" spans="1:5" ht="12.75">
      <c r="A74" s="35" t="s">
        <v>57</v>
      </c>
      <c r="E74" s="40" t="s">
        <v>5695</v>
      </c>
    </row>
    <row r="75" spans="1:5" ht="12.75">
      <c r="A75" t="s">
        <v>59</v>
      </c>
      <c r="E75" s="39" t="s">
        <v>5</v>
      </c>
    </row>
    <row r="76" spans="1:16" ht="12.75">
      <c r="A76" t="s">
        <v>50</v>
      </c>
      <c s="34" t="s">
        <v>130</v>
      </c>
      <c s="34" t="s">
        <v>5726</v>
      </c>
      <c s="35" t="s">
        <v>5</v>
      </c>
      <c s="6" t="s">
        <v>2703</v>
      </c>
      <c s="36" t="s">
        <v>244</v>
      </c>
      <c s="37">
        <v>1</v>
      </c>
      <c s="36">
        <v>0</v>
      </c>
      <c s="36">
        <f>ROUND(G76*H76,6)</f>
      </c>
      <c r="L76" s="38">
        <v>0</v>
      </c>
      <c s="32">
        <f>ROUND(ROUND(L76,2)*ROUND(G76,3),2)</f>
      </c>
      <c s="36" t="s">
        <v>55</v>
      </c>
      <c>
        <f>(M76*21)/100</f>
      </c>
      <c t="s">
        <v>28</v>
      </c>
    </row>
    <row r="77" spans="1:5" ht="12.75">
      <c r="A77" s="35" t="s">
        <v>56</v>
      </c>
      <c r="E77" s="39" t="s">
        <v>2703</v>
      </c>
    </row>
    <row r="78" spans="1:5" ht="12.75">
      <c r="A78" s="35" t="s">
        <v>57</v>
      </c>
      <c r="E78" s="40" t="s">
        <v>5695</v>
      </c>
    </row>
    <row r="79" spans="1:5" ht="12.75">
      <c r="A79" t="s">
        <v>59</v>
      </c>
      <c r="E79" s="39" t="s">
        <v>5</v>
      </c>
    </row>
    <row r="80" spans="1:16" ht="12.75">
      <c r="A80" t="s">
        <v>50</v>
      </c>
      <c s="34" t="s">
        <v>153</v>
      </c>
      <c s="34" t="s">
        <v>5727</v>
      </c>
      <c s="35" t="s">
        <v>5</v>
      </c>
      <c s="6" t="s">
        <v>2705</v>
      </c>
      <c s="36" t="s">
        <v>244</v>
      </c>
      <c s="37">
        <v>1</v>
      </c>
      <c s="36">
        <v>0</v>
      </c>
      <c s="36">
        <f>ROUND(G80*H80,6)</f>
      </c>
      <c r="L80" s="38">
        <v>0</v>
      </c>
      <c s="32">
        <f>ROUND(ROUND(L80,2)*ROUND(G80,3),2)</f>
      </c>
      <c s="36" t="s">
        <v>55</v>
      </c>
      <c>
        <f>(M80*21)/100</f>
      </c>
      <c t="s">
        <v>28</v>
      </c>
    </row>
    <row r="81" spans="1:5" ht="12.75">
      <c r="A81" s="35" t="s">
        <v>56</v>
      </c>
      <c r="E81" s="39" t="s">
        <v>2705</v>
      </c>
    </row>
    <row r="82" spans="1:5" ht="12.75">
      <c r="A82" s="35" t="s">
        <v>57</v>
      </c>
      <c r="E82" s="40" t="s">
        <v>5695</v>
      </c>
    </row>
    <row r="83" spans="1:5" ht="12.75">
      <c r="A83" t="s">
        <v>59</v>
      </c>
      <c r="E83" s="39" t="s">
        <v>5</v>
      </c>
    </row>
    <row r="84" spans="1:16" ht="12.75">
      <c r="A84" t="s">
        <v>50</v>
      </c>
      <c s="34" t="s">
        <v>231</v>
      </c>
      <c s="34" t="s">
        <v>5728</v>
      </c>
      <c s="35" t="s">
        <v>5</v>
      </c>
      <c s="6" t="s">
        <v>2718</v>
      </c>
      <c s="36" t="s">
        <v>244</v>
      </c>
      <c s="37">
        <v>2</v>
      </c>
      <c s="36">
        <v>0</v>
      </c>
      <c s="36">
        <f>ROUND(G84*H84,6)</f>
      </c>
      <c r="L84" s="38">
        <v>0</v>
      </c>
      <c s="32">
        <f>ROUND(ROUND(L84,2)*ROUND(G84,3),2)</f>
      </c>
      <c s="36" t="s">
        <v>55</v>
      </c>
      <c>
        <f>(M84*21)/100</f>
      </c>
      <c t="s">
        <v>28</v>
      </c>
    </row>
    <row r="85" spans="1:5" ht="12.75">
      <c r="A85" s="35" t="s">
        <v>56</v>
      </c>
      <c r="E85" s="39" t="s">
        <v>2718</v>
      </c>
    </row>
    <row r="86" spans="1:5" ht="12.75">
      <c r="A86" s="35" t="s">
        <v>57</v>
      </c>
      <c r="E86" s="40" t="s">
        <v>5723</v>
      </c>
    </row>
    <row r="87" spans="1:5" ht="12.75">
      <c r="A87" t="s">
        <v>59</v>
      </c>
      <c r="E87" s="39" t="s">
        <v>2720</v>
      </c>
    </row>
    <row r="88" spans="1:16" ht="12.75">
      <c r="A88" t="s">
        <v>50</v>
      </c>
      <c s="34" t="s">
        <v>294</v>
      </c>
      <c s="34" t="s">
        <v>5729</v>
      </c>
      <c s="35" t="s">
        <v>5</v>
      </c>
      <c s="6" t="s">
        <v>2722</v>
      </c>
      <c s="36" t="s">
        <v>244</v>
      </c>
      <c s="37">
        <v>2</v>
      </c>
      <c s="36">
        <v>0</v>
      </c>
      <c s="36">
        <f>ROUND(G88*H88,6)</f>
      </c>
      <c r="L88" s="38">
        <v>0</v>
      </c>
      <c s="32">
        <f>ROUND(ROUND(L88,2)*ROUND(G88,3),2)</f>
      </c>
      <c s="36" t="s">
        <v>55</v>
      </c>
      <c>
        <f>(M88*21)/100</f>
      </c>
      <c t="s">
        <v>28</v>
      </c>
    </row>
    <row r="89" spans="1:5" ht="12.75">
      <c r="A89" s="35" t="s">
        <v>56</v>
      </c>
      <c r="E89" s="39" t="s">
        <v>2722</v>
      </c>
    </row>
    <row r="90" spans="1:5" ht="12.75">
      <c r="A90" s="35" t="s">
        <v>57</v>
      </c>
      <c r="E90" s="40" t="s">
        <v>5723</v>
      </c>
    </row>
    <row r="91" spans="1:5" ht="12.75">
      <c r="A91" t="s">
        <v>59</v>
      </c>
      <c r="E91" s="39" t="s">
        <v>5</v>
      </c>
    </row>
    <row r="92" spans="1:13" ht="12.75">
      <c r="A92" t="s">
        <v>47</v>
      </c>
      <c r="C92" s="31" t="s">
        <v>5730</v>
      </c>
      <c r="E92" s="33" t="s">
        <v>2724</v>
      </c>
      <c r="J92" s="32">
        <f>0</f>
      </c>
      <c s="32">
        <f>0</f>
      </c>
      <c s="32">
        <f>0+L93+L97</f>
      </c>
      <c s="32">
        <f>0+M93+M97</f>
      </c>
    </row>
    <row r="93" spans="1:16" ht="25.5">
      <c r="A93" t="s">
        <v>50</v>
      </c>
      <c s="34" t="s">
        <v>299</v>
      </c>
      <c s="34" t="s">
        <v>5731</v>
      </c>
      <c s="35" t="s">
        <v>5</v>
      </c>
      <c s="6" t="s">
        <v>2755</v>
      </c>
      <c s="36" t="s">
        <v>244</v>
      </c>
      <c s="37">
        <v>1</v>
      </c>
      <c s="36">
        <v>0</v>
      </c>
      <c s="36">
        <f>ROUND(G93*H93,6)</f>
      </c>
      <c r="L93" s="38">
        <v>0</v>
      </c>
      <c s="32">
        <f>ROUND(ROUND(L93,2)*ROUND(G93,3),2)</f>
      </c>
      <c s="36" t="s">
        <v>55</v>
      </c>
      <c>
        <f>(M93*21)/100</f>
      </c>
      <c t="s">
        <v>28</v>
      </c>
    </row>
    <row r="94" spans="1:5" ht="38.25">
      <c r="A94" s="35" t="s">
        <v>56</v>
      </c>
      <c r="E94" s="39" t="s">
        <v>5732</v>
      </c>
    </row>
    <row r="95" spans="1:5" ht="25.5">
      <c r="A95" s="35" t="s">
        <v>57</v>
      </c>
      <c r="E95" s="40" t="s">
        <v>5733</v>
      </c>
    </row>
    <row r="96" spans="1:5" ht="12.75">
      <c r="A96" t="s">
        <v>59</v>
      </c>
      <c r="E96" s="39" t="s">
        <v>2543</v>
      </c>
    </row>
    <row r="97" spans="1:16" ht="25.5">
      <c r="A97" t="s">
        <v>50</v>
      </c>
      <c s="34" t="s">
        <v>315</v>
      </c>
      <c s="34" t="s">
        <v>5734</v>
      </c>
      <c s="35" t="s">
        <v>5</v>
      </c>
      <c s="6" t="s">
        <v>2755</v>
      </c>
      <c s="36" t="s">
        <v>244</v>
      </c>
      <c s="37">
        <v>1</v>
      </c>
      <c s="36">
        <v>0</v>
      </c>
      <c s="36">
        <f>ROUND(G97*H97,6)</f>
      </c>
      <c r="L97" s="38">
        <v>0</v>
      </c>
      <c s="32">
        <f>ROUND(ROUND(L97,2)*ROUND(G97,3),2)</f>
      </c>
      <c s="36" t="s">
        <v>55</v>
      </c>
      <c>
        <f>(M97*21)/100</f>
      </c>
      <c t="s">
        <v>28</v>
      </c>
    </row>
    <row r="98" spans="1:5" ht="38.25">
      <c r="A98" s="35" t="s">
        <v>56</v>
      </c>
      <c r="E98" s="39" t="s">
        <v>5735</v>
      </c>
    </row>
    <row r="99" spans="1:5" ht="25.5">
      <c r="A99" s="35" t="s">
        <v>57</v>
      </c>
      <c r="E99" s="40" t="s">
        <v>5733</v>
      </c>
    </row>
    <row r="100" spans="1:5" ht="12.75">
      <c r="A100" t="s">
        <v>59</v>
      </c>
      <c r="E100" s="39" t="s">
        <v>2543</v>
      </c>
    </row>
    <row r="101" spans="1:13" ht="12.75">
      <c r="A101" t="s">
        <v>47</v>
      </c>
      <c r="C101" s="31" t="s">
        <v>5736</v>
      </c>
      <c r="E101" s="33" t="s">
        <v>2823</v>
      </c>
      <c r="J101" s="32">
        <f>0</f>
      </c>
      <c s="32">
        <f>0</f>
      </c>
      <c s="32">
        <f>0+L102+L106+L110+L114+L118+L122+L126+L130+L134+L138+L142+L146</f>
      </c>
      <c s="32">
        <f>0+M102+M106+M110+M114+M118+M122+M126+M130+M134+M138+M142+M146</f>
      </c>
    </row>
    <row r="102" spans="1:16" ht="12.75">
      <c r="A102" t="s">
        <v>50</v>
      </c>
      <c s="34" t="s">
        <v>395</v>
      </c>
      <c s="34" t="s">
        <v>5737</v>
      </c>
      <c s="35" t="s">
        <v>5</v>
      </c>
      <c s="6" t="s">
        <v>2825</v>
      </c>
      <c s="36" t="s">
        <v>147</v>
      </c>
      <c s="37">
        <v>663</v>
      </c>
      <c s="36">
        <v>0</v>
      </c>
      <c s="36">
        <f>ROUND(G102*H102,6)</f>
      </c>
      <c r="L102" s="38">
        <v>0</v>
      </c>
      <c s="32">
        <f>ROUND(ROUND(L102,2)*ROUND(G102,3),2)</f>
      </c>
      <c s="36" t="s">
        <v>55</v>
      </c>
      <c>
        <f>(M102*21)/100</f>
      </c>
      <c t="s">
        <v>28</v>
      </c>
    </row>
    <row r="103" spans="1:5" ht="12.75">
      <c r="A103" s="35" t="s">
        <v>56</v>
      </c>
      <c r="E103" s="39" t="s">
        <v>2825</v>
      </c>
    </row>
    <row r="104" spans="1:5" ht="12.75">
      <c r="A104" s="35" t="s">
        <v>57</v>
      </c>
      <c r="E104" s="40" t="s">
        <v>5738</v>
      </c>
    </row>
    <row r="105" spans="1:5" ht="12.75">
      <c r="A105" t="s">
        <v>59</v>
      </c>
      <c r="E105" s="39" t="s">
        <v>5</v>
      </c>
    </row>
    <row r="106" spans="1:16" ht="12.75">
      <c r="A106" t="s">
        <v>50</v>
      </c>
      <c s="34" t="s">
        <v>318</v>
      </c>
      <c s="34" t="s">
        <v>5739</v>
      </c>
      <c s="35" t="s">
        <v>5</v>
      </c>
      <c s="6" t="s">
        <v>2828</v>
      </c>
      <c s="36" t="s">
        <v>244</v>
      </c>
      <c s="37">
        <v>2</v>
      </c>
      <c s="36">
        <v>0</v>
      </c>
      <c s="36">
        <f>ROUND(G106*H106,6)</f>
      </c>
      <c r="L106" s="38">
        <v>0</v>
      </c>
      <c s="32">
        <f>ROUND(ROUND(L106,2)*ROUND(G106,3),2)</f>
      </c>
      <c s="36" t="s">
        <v>55</v>
      </c>
      <c>
        <f>(M106*21)/100</f>
      </c>
      <c t="s">
        <v>28</v>
      </c>
    </row>
    <row r="107" spans="1:5" ht="12.75">
      <c r="A107" s="35" t="s">
        <v>56</v>
      </c>
      <c r="E107" s="39" t="s">
        <v>2828</v>
      </c>
    </row>
    <row r="108" spans="1:5" ht="12.75">
      <c r="A108" s="35" t="s">
        <v>57</v>
      </c>
      <c r="E108" s="40" t="s">
        <v>5723</v>
      </c>
    </row>
    <row r="109" spans="1:5" ht="12.75">
      <c r="A109" t="s">
        <v>59</v>
      </c>
      <c r="E109" s="39" t="s">
        <v>5</v>
      </c>
    </row>
    <row r="110" spans="1:16" ht="12.75">
      <c r="A110" t="s">
        <v>50</v>
      </c>
      <c s="34" t="s">
        <v>322</v>
      </c>
      <c s="34" t="s">
        <v>5740</v>
      </c>
      <c s="35" t="s">
        <v>5</v>
      </c>
      <c s="6" t="s">
        <v>2831</v>
      </c>
      <c s="36" t="s">
        <v>244</v>
      </c>
      <c s="37">
        <v>4</v>
      </c>
      <c s="36">
        <v>0</v>
      </c>
      <c s="36">
        <f>ROUND(G110*H110,6)</f>
      </c>
      <c r="L110" s="38">
        <v>0</v>
      </c>
      <c s="32">
        <f>ROUND(ROUND(L110,2)*ROUND(G110,3),2)</f>
      </c>
      <c s="36" t="s">
        <v>55</v>
      </c>
      <c>
        <f>(M110*21)/100</f>
      </c>
      <c t="s">
        <v>28</v>
      </c>
    </row>
    <row r="111" spans="1:5" ht="12.75">
      <c r="A111" s="35" t="s">
        <v>56</v>
      </c>
      <c r="E111" s="39" t="s">
        <v>2831</v>
      </c>
    </row>
    <row r="112" spans="1:5" ht="12.75">
      <c r="A112" s="35" t="s">
        <v>57</v>
      </c>
      <c r="E112" s="40" t="s">
        <v>5741</v>
      </c>
    </row>
    <row r="113" spans="1:5" ht="12.75">
      <c r="A113" t="s">
        <v>59</v>
      </c>
      <c r="E113" s="39" t="s">
        <v>5</v>
      </c>
    </row>
    <row r="114" spans="1:16" ht="12.75">
      <c r="A114" t="s">
        <v>50</v>
      </c>
      <c s="34" t="s">
        <v>326</v>
      </c>
      <c s="34" t="s">
        <v>5742</v>
      </c>
      <c s="35" t="s">
        <v>5</v>
      </c>
      <c s="6" t="s">
        <v>2834</v>
      </c>
      <c s="36" t="s">
        <v>244</v>
      </c>
      <c s="37">
        <v>10</v>
      </c>
      <c s="36">
        <v>0</v>
      </c>
      <c s="36">
        <f>ROUND(G114*H114,6)</f>
      </c>
      <c r="L114" s="38">
        <v>0</v>
      </c>
      <c s="32">
        <f>ROUND(ROUND(L114,2)*ROUND(G114,3),2)</f>
      </c>
      <c s="36" t="s">
        <v>55</v>
      </c>
      <c>
        <f>(M114*21)/100</f>
      </c>
      <c t="s">
        <v>28</v>
      </c>
    </row>
    <row r="115" spans="1:5" ht="12.75">
      <c r="A115" s="35" t="s">
        <v>56</v>
      </c>
      <c r="E115" s="39" t="s">
        <v>2834</v>
      </c>
    </row>
    <row r="116" spans="1:5" ht="12.75">
      <c r="A116" s="35" t="s">
        <v>57</v>
      </c>
      <c r="E116" s="40" t="s">
        <v>5743</v>
      </c>
    </row>
    <row r="117" spans="1:5" ht="12.75">
      <c r="A117" t="s">
        <v>59</v>
      </c>
      <c r="E117" s="39" t="s">
        <v>5</v>
      </c>
    </row>
    <row r="118" spans="1:16" ht="12.75">
      <c r="A118" t="s">
        <v>50</v>
      </c>
      <c s="34" t="s">
        <v>330</v>
      </c>
      <c s="34" t="s">
        <v>5744</v>
      </c>
      <c s="35" t="s">
        <v>5</v>
      </c>
      <c s="6" t="s">
        <v>2837</v>
      </c>
      <c s="36" t="s">
        <v>244</v>
      </c>
      <c s="37">
        <v>2000</v>
      </c>
      <c s="36">
        <v>0</v>
      </c>
      <c s="36">
        <f>ROUND(G118*H118,6)</f>
      </c>
      <c r="L118" s="38">
        <v>0</v>
      </c>
      <c s="32">
        <f>ROUND(ROUND(L118,2)*ROUND(G118,3),2)</f>
      </c>
      <c s="36" t="s">
        <v>55</v>
      </c>
      <c>
        <f>(M118*21)/100</f>
      </c>
      <c t="s">
        <v>28</v>
      </c>
    </row>
    <row r="119" spans="1:5" ht="12.75">
      <c r="A119" s="35" t="s">
        <v>56</v>
      </c>
      <c r="E119" s="39" t="s">
        <v>2837</v>
      </c>
    </row>
    <row r="120" spans="1:5" ht="12.75">
      <c r="A120" s="35" t="s">
        <v>57</v>
      </c>
      <c r="E120" s="40" t="s">
        <v>5745</v>
      </c>
    </row>
    <row r="121" spans="1:5" ht="12.75">
      <c r="A121" t="s">
        <v>59</v>
      </c>
      <c r="E121" s="39" t="s">
        <v>5</v>
      </c>
    </row>
    <row r="122" spans="1:16" ht="12.75">
      <c r="A122" t="s">
        <v>50</v>
      </c>
      <c s="34" t="s">
        <v>304</v>
      </c>
      <c s="34" t="s">
        <v>5746</v>
      </c>
      <c s="35" t="s">
        <v>5</v>
      </c>
      <c s="6" t="s">
        <v>2840</v>
      </c>
      <c s="36" t="s">
        <v>147</v>
      </c>
      <c s="37">
        <v>50</v>
      </c>
      <c s="36">
        <v>0</v>
      </c>
      <c s="36">
        <f>ROUND(G122*H122,6)</f>
      </c>
      <c r="L122" s="38">
        <v>0</v>
      </c>
      <c s="32">
        <f>ROUND(ROUND(L122,2)*ROUND(G122,3),2)</f>
      </c>
      <c s="36" t="s">
        <v>55</v>
      </c>
      <c>
        <f>(M122*21)/100</f>
      </c>
      <c t="s">
        <v>28</v>
      </c>
    </row>
    <row r="123" spans="1:5" ht="12.75">
      <c r="A123" s="35" t="s">
        <v>56</v>
      </c>
      <c r="E123" s="39" t="s">
        <v>2840</v>
      </c>
    </row>
    <row r="124" spans="1:5" ht="12.75">
      <c r="A124" s="35" t="s">
        <v>57</v>
      </c>
      <c r="E124" s="40" t="s">
        <v>5747</v>
      </c>
    </row>
    <row r="125" spans="1:5" ht="12.75">
      <c r="A125" t="s">
        <v>59</v>
      </c>
      <c r="E125" s="39" t="s">
        <v>5</v>
      </c>
    </row>
    <row r="126" spans="1:16" ht="12.75">
      <c r="A126" t="s">
        <v>50</v>
      </c>
      <c s="34" t="s">
        <v>309</v>
      </c>
      <c s="34" t="s">
        <v>5748</v>
      </c>
      <c s="35" t="s">
        <v>5</v>
      </c>
      <c s="6" t="s">
        <v>2843</v>
      </c>
      <c s="36" t="s">
        <v>2844</v>
      </c>
      <c s="37">
        <v>1</v>
      </c>
      <c s="36">
        <v>0</v>
      </c>
      <c s="36">
        <f>ROUND(G126*H126,6)</f>
      </c>
      <c r="L126" s="38">
        <v>0</v>
      </c>
      <c s="32">
        <f>ROUND(ROUND(L126,2)*ROUND(G126,3),2)</f>
      </c>
      <c s="36" t="s">
        <v>55</v>
      </c>
      <c>
        <f>(M126*21)/100</f>
      </c>
      <c t="s">
        <v>28</v>
      </c>
    </row>
    <row r="127" spans="1:5" ht="12.75">
      <c r="A127" s="35" t="s">
        <v>56</v>
      </c>
      <c r="E127" s="39" t="s">
        <v>2843</v>
      </c>
    </row>
    <row r="128" spans="1:5" ht="12.75">
      <c r="A128" s="35" t="s">
        <v>57</v>
      </c>
      <c r="E128" s="40" t="s">
        <v>5695</v>
      </c>
    </row>
    <row r="129" spans="1:5" ht="12.75">
      <c r="A129" t="s">
        <v>59</v>
      </c>
      <c r="E129" s="39" t="s">
        <v>5</v>
      </c>
    </row>
    <row r="130" spans="1:16" ht="12.75">
      <c r="A130" t="s">
        <v>50</v>
      </c>
      <c s="34" t="s">
        <v>511</v>
      </c>
      <c s="34" t="s">
        <v>5749</v>
      </c>
      <c s="35" t="s">
        <v>5</v>
      </c>
      <c s="6" t="s">
        <v>2847</v>
      </c>
      <c s="36" t="s">
        <v>2844</v>
      </c>
      <c s="37">
        <v>1</v>
      </c>
      <c s="36">
        <v>0</v>
      </c>
      <c s="36">
        <f>ROUND(G130*H130,6)</f>
      </c>
      <c r="L130" s="38">
        <v>0</v>
      </c>
      <c s="32">
        <f>ROUND(ROUND(L130,2)*ROUND(G130,3),2)</f>
      </c>
      <c s="36" t="s">
        <v>55</v>
      </c>
      <c>
        <f>(M130*21)/100</f>
      </c>
      <c t="s">
        <v>28</v>
      </c>
    </row>
    <row r="131" spans="1:5" ht="12.75">
      <c r="A131" s="35" t="s">
        <v>56</v>
      </c>
      <c r="E131" s="39" t="s">
        <v>2847</v>
      </c>
    </row>
    <row r="132" spans="1:5" ht="12.75">
      <c r="A132" s="35" t="s">
        <v>57</v>
      </c>
      <c r="E132" s="40" t="s">
        <v>5695</v>
      </c>
    </row>
    <row r="133" spans="1:5" ht="12.75">
      <c r="A133" t="s">
        <v>59</v>
      </c>
      <c r="E133" s="39" t="s">
        <v>5</v>
      </c>
    </row>
    <row r="134" spans="1:16" ht="12.75">
      <c r="A134" t="s">
        <v>50</v>
      </c>
      <c s="34" t="s">
        <v>516</v>
      </c>
      <c s="34" t="s">
        <v>5750</v>
      </c>
      <c s="35" t="s">
        <v>5</v>
      </c>
      <c s="6" t="s">
        <v>2852</v>
      </c>
      <c s="36" t="s">
        <v>244</v>
      </c>
      <c s="37">
        <v>1</v>
      </c>
      <c s="36">
        <v>0</v>
      </c>
      <c s="36">
        <f>ROUND(G134*H134,6)</f>
      </c>
      <c r="L134" s="38">
        <v>0</v>
      </c>
      <c s="32">
        <f>ROUND(ROUND(L134,2)*ROUND(G134,3),2)</f>
      </c>
      <c s="36" t="s">
        <v>55</v>
      </c>
      <c>
        <f>(M134*21)/100</f>
      </c>
      <c t="s">
        <v>28</v>
      </c>
    </row>
    <row r="135" spans="1:5" ht="12.75">
      <c r="A135" s="35" t="s">
        <v>56</v>
      </c>
      <c r="E135" s="39" t="s">
        <v>2852</v>
      </c>
    </row>
    <row r="136" spans="1:5" ht="12.75">
      <c r="A136" s="35" t="s">
        <v>57</v>
      </c>
      <c r="E136" s="40" t="s">
        <v>5695</v>
      </c>
    </row>
    <row r="137" spans="1:5" ht="12.75">
      <c r="A137" t="s">
        <v>59</v>
      </c>
      <c r="E137" s="39" t="s">
        <v>5</v>
      </c>
    </row>
    <row r="138" spans="1:16" ht="12.75">
      <c r="A138" t="s">
        <v>50</v>
      </c>
      <c s="34" t="s">
        <v>520</v>
      </c>
      <c s="34" t="s">
        <v>5751</v>
      </c>
      <c s="35" t="s">
        <v>5</v>
      </c>
      <c s="6" t="s">
        <v>2854</v>
      </c>
      <c s="36" t="s">
        <v>244</v>
      </c>
      <c s="37">
        <v>10</v>
      </c>
      <c s="36">
        <v>0</v>
      </c>
      <c s="36">
        <f>ROUND(G138*H138,6)</f>
      </c>
      <c r="L138" s="38">
        <v>0</v>
      </c>
      <c s="32">
        <f>ROUND(ROUND(L138,2)*ROUND(G138,3),2)</f>
      </c>
      <c s="36" t="s">
        <v>55</v>
      </c>
      <c>
        <f>(M138*21)/100</f>
      </c>
      <c t="s">
        <v>28</v>
      </c>
    </row>
    <row r="139" spans="1:5" ht="12.75">
      <c r="A139" s="35" t="s">
        <v>56</v>
      </c>
      <c r="E139" s="39" t="s">
        <v>2854</v>
      </c>
    </row>
    <row r="140" spans="1:5" ht="12.75">
      <c r="A140" s="35" t="s">
        <v>57</v>
      </c>
      <c r="E140" s="40" t="s">
        <v>5743</v>
      </c>
    </row>
    <row r="141" spans="1:5" ht="12.75">
      <c r="A141" t="s">
        <v>59</v>
      </c>
      <c r="E141" s="39" t="s">
        <v>5</v>
      </c>
    </row>
    <row r="142" spans="1:16" ht="12.75">
      <c r="A142" t="s">
        <v>50</v>
      </c>
      <c s="34" t="s">
        <v>524</v>
      </c>
      <c s="34" t="s">
        <v>5752</v>
      </c>
      <c s="35" t="s">
        <v>5</v>
      </c>
      <c s="6" t="s">
        <v>5753</v>
      </c>
      <c s="36" t="s">
        <v>2857</v>
      </c>
      <c s="37">
        <v>1</v>
      </c>
      <c s="36">
        <v>0</v>
      </c>
      <c s="36">
        <f>ROUND(G142*H142,6)</f>
      </c>
      <c r="L142" s="38">
        <v>0</v>
      </c>
      <c s="32">
        <f>ROUND(ROUND(L142,2)*ROUND(G142,3),2)</f>
      </c>
      <c s="36" t="s">
        <v>55</v>
      </c>
      <c>
        <f>(M142*21)/100</f>
      </c>
      <c t="s">
        <v>28</v>
      </c>
    </row>
    <row r="143" spans="1:5" ht="12.75">
      <c r="A143" s="35" t="s">
        <v>56</v>
      </c>
      <c r="E143" s="39" t="s">
        <v>5753</v>
      </c>
    </row>
    <row r="144" spans="1:5" ht="12.75">
      <c r="A144" s="35" t="s">
        <v>57</v>
      </c>
      <c r="E144" s="40" t="s">
        <v>5695</v>
      </c>
    </row>
    <row r="145" spans="1:5" ht="12.75">
      <c r="A145" t="s">
        <v>59</v>
      </c>
      <c r="E145" s="39" t="s">
        <v>5</v>
      </c>
    </row>
    <row r="146" spans="1:16" ht="12.75">
      <c r="A146" t="s">
        <v>50</v>
      </c>
      <c s="34" t="s">
        <v>526</v>
      </c>
      <c s="34" t="s">
        <v>5754</v>
      </c>
      <c s="35" t="s">
        <v>5</v>
      </c>
      <c s="6" t="s">
        <v>2859</v>
      </c>
      <c s="36" t="s">
        <v>244</v>
      </c>
      <c s="37">
        <v>1</v>
      </c>
      <c s="36">
        <v>0</v>
      </c>
      <c s="36">
        <f>ROUND(G146*H146,6)</f>
      </c>
      <c r="L146" s="38">
        <v>0</v>
      </c>
      <c s="32">
        <f>ROUND(ROUND(L146,2)*ROUND(G146,3),2)</f>
      </c>
      <c s="36" t="s">
        <v>55</v>
      </c>
      <c>
        <f>(M146*21)/100</f>
      </c>
      <c t="s">
        <v>28</v>
      </c>
    </row>
    <row r="147" spans="1:5" ht="12.75">
      <c r="A147" s="35" t="s">
        <v>56</v>
      </c>
      <c r="E147" s="39" t="s">
        <v>2859</v>
      </c>
    </row>
    <row r="148" spans="1:5" ht="12.75">
      <c r="A148" s="35" t="s">
        <v>57</v>
      </c>
      <c r="E148" s="40" t="s">
        <v>5695</v>
      </c>
    </row>
    <row r="149" spans="1:5" ht="12.75">
      <c r="A149" t="s">
        <v>59</v>
      </c>
      <c r="E149" s="39" t="s">
        <v>5</v>
      </c>
    </row>
    <row r="150" spans="1:13" ht="12.75">
      <c r="A150" t="s">
        <v>47</v>
      </c>
      <c r="C150" s="31" t="s">
        <v>5755</v>
      </c>
      <c r="E150" s="33" t="s">
        <v>2862</v>
      </c>
      <c r="J150" s="32">
        <f>0</f>
      </c>
      <c s="32">
        <f>0</f>
      </c>
      <c s="32">
        <f>0+L151+L155+L159+L163+L167+L171</f>
      </c>
      <c s="32">
        <f>0+M151+M155+M159+M163+M167+M171</f>
      </c>
    </row>
    <row r="151" spans="1:16" ht="12.75">
      <c r="A151" t="s">
        <v>50</v>
      </c>
      <c s="34" t="s">
        <v>531</v>
      </c>
      <c s="34" t="s">
        <v>5756</v>
      </c>
      <c s="35" t="s">
        <v>5</v>
      </c>
      <c s="6" t="s">
        <v>2864</v>
      </c>
      <c s="36" t="s">
        <v>147</v>
      </c>
      <c s="37">
        <v>2</v>
      </c>
      <c s="36">
        <v>0</v>
      </c>
      <c s="36">
        <f>ROUND(G151*H151,6)</f>
      </c>
      <c r="L151" s="38">
        <v>0</v>
      </c>
      <c s="32">
        <f>ROUND(ROUND(L151,2)*ROUND(G151,3),2)</f>
      </c>
      <c s="36" t="s">
        <v>55</v>
      </c>
      <c>
        <f>(M151*21)/100</f>
      </c>
      <c t="s">
        <v>28</v>
      </c>
    </row>
    <row r="152" spans="1:5" ht="12.75">
      <c r="A152" s="35" t="s">
        <v>56</v>
      </c>
      <c r="E152" s="39" t="s">
        <v>2864</v>
      </c>
    </row>
    <row r="153" spans="1:5" ht="12.75">
      <c r="A153" s="35" t="s">
        <v>57</v>
      </c>
      <c r="E153" s="40" t="s">
        <v>5723</v>
      </c>
    </row>
    <row r="154" spans="1:5" ht="12.75">
      <c r="A154" t="s">
        <v>59</v>
      </c>
      <c r="E154" s="39" t="s">
        <v>5</v>
      </c>
    </row>
    <row r="155" spans="1:16" ht="12.75">
      <c r="A155" t="s">
        <v>50</v>
      </c>
      <c s="34" t="s">
        <v>535</v>
      </c>
      <c s="34" t="s">
        <v>5757</v>
      </c>
      <c s="35" t="s">
        <v>5</v>
      </c>
      <c s="6" t="s">
        <v>2870</v>
      </c>
      <c s="36" t="s">
        <v>147</v>
      </c>
      <c s="37">
        <v>2</v>
      </c>
      <c s="36">
        <v>0</v>
      </c>
      <c s="36">
        <f>ROUND(G155*H155,6)</f>
      </c>
      <c r="L155" s="38">
        <v>0</v>
      </c>
      <c s="32">
        <f>ROUND(ROUND(L155,2)*ROUND(G155,3),2)</f>
      </c>
      <c s="36" t="s">
        <v>55</v>
      </c>
      <c>
        <f>(M155*21)/100</f>
      </c>
      <c t="s">
        <v>28</v>
      </c>
    </row>
    <row r="156" spans="1:5" ht="12.75">
      <c r="A156" s="35" t="s">
        <v>56</v>
      </c>
      <c r="E156" s="39" t="s">
        <v>2870</v>
      </c>
    </row>
    <row r="157" spans="1:5" ht="12.75">
      <c r="A157" s="35" t="s">
        <v>57</v>
      </c>
      <c r="E157" s="40" t="s">
        <v>5723</v>
      </c>
    </row>
    <row r="158" spans="1:5" ht="12.75">
      <c r="A158" t="s">
        <v>59</v>
      </c>
      <c r="E158" s="39" t="s">
        <v>5</v>
      </c>
    </row>
    <row r="159" spans="1:16" ht="12.75">
      <c r="A159" t="s">
        <v>50</v>
      </c>
      <c s="34" t="s">
        <v>539</v>
      </c>
      <c s="34" t="s">
        <v>5758</v>
      </c>
      <c s="35" t="s">
        <v>5</v>
      </c>
      <c s="6" t="s">
        <v>2876</v>
      </c>
      <c s="36" t="s">
        <v>147</v>
      </c>
      <c s="37">
        <v>25</v>
      </c>
      <c s="36">
        <v>0</v>
      </c>
      <c s="36">
        <f>ROUND(G159*H159,6)</f>
      </c>
      <c r="L159" s="38">
        <v>0</v>
      </c>
      <c s="32">
        <f>ROUND(ROUND(L159,2)*ROUND(G159,3),2)</f>
      </c>
      <c s="36" t="s">
        <v>55</v>
      </c>
      <c>
        <f>(M159*21)/100</f>
      </c>
      <c t="s">
        <v>28</v>
      </c>
    </row>
    <row r="160" spans="1:5" ht="12.75">
      <c r="A160" s="35" t="s">
        <v>56</v>
      </c>
      <c r="E160" s="39" t="s">
        <v>2876</v>
      </c>
    </row>
    <row r="161" spans="1:5" ht="12.75">
      <c r="A161" s="35" t="s">
        <v>57</v>
      </c>
      <c r="E161" s="40" t="s">
        <v>5759</v>
      </c>
    </row>
    <row r="162" spans="1:5" ht="12.75">
      <c r="A162" t="s">
        <v>59</v>
      </c>
      <c r="E162" s="39" t="s">
        <v>5</v>
      </c>
    </row>
    <row r="163" spans="1:16" ht="12.75">
      <c r="A163" t="s">
        <v>50</v>
      </c>
      <c s="34" t="s">
        <v>543</v>
      </c>
      <c s="34" t="s">
        <v>5760</v>
      </c>
      <c s="35" t="s">
        <v>5</v>
      </c>
      <c s="6" t="s">
        <v>2879</v>
      </c>
      <c s="36" t="s">
        <v>147</v>
      </c>
      <c s="37">
        <v>16</v>
      </c>
      <c s="36">
        <v>0</v>
      </c>
      <c s="36">
        <f>ROUND(G163*H163,6)</f>
      </c>
      <c r="L163" s="38">
        <v>0</v>
      </c>
      <c s="32">
        <f>ROUND(ROUND(L163,2)*ROUND(G163,3),2)</f>
      </c>
      <c s="36" t="s">
        <v>55</v>
      </c>
      <c>
        <f>(M163*21)/100</f>
      </c>
      <c t="s">
        <v>28</v>
      </c>
    </row>
    <row r="164" spans="1:5" ht="12.75">
      <c r="A164" s="35" t="s">
        <v>56</v>
      </c>
      <c r="E164" s="39" t="s">
        <v>2879</v>
      </c>
    </row>
    <row r="165" spans="1:5" ht="12.75">
      <c r="A165" s="35" t="s">
        <v>57</v>
      </c>
      <c r="E165" s="40" t="s">
        <v>5761</v>
      </c>
    </row>
    <row r="166" spans="1:5" ht="12.75">
      <c r="A166" t="s">
        <v>59</v>
      </c>
      <c r="E166" s="39" t="s">
        <v>5</v>
      </c>
    </row>
    <row r="167" spans="1:16" ht="12.75">
      <c r="A167" t="s">
        <v>50</v>
      </c>
      <c s="34" t="s">
        <v>547</v>
      </c>
      <c s="34" t="s">
        <v>5762</v>
      </c>
      <c s="35" t="s">
        <v>5</v>
      </c>
      <c s="6" t="s">
        <v>2899</v>
      </c>
      <c s="36" t="s">
        <v>147</v>
      </c>
      <c s="37">
        <v>45</v>
      </c>
      <c s="36">
        <v>0</v>
      </c>
      <c s="36">
        <f>ROUND(G167*H167,6)</f>
      </c>
      <c r="L167" s="38">
        <v>0</v>
      </c>
      <c s="32">
        <f>ROUND(ROUND(L167,2)*ROUND(G167,3),2)</f>
      </c>
      <c s="36" t="s">
        <v>55</v>
      </c>
      <c>
        <f>(M167*21)/100</f>
      </c>
      <c t="s">
        <v>28</v>
      </c>
    </row>
    <row r="168" spans="1:5" ht="12.75">
      <c r="A168" s="35" t="s">
        <v>56</v>
      </c>
      <c r="E168" s="39" t="s">
        <v>2899</v>
      </c>
    </row>
    <row r="169" spans="1:5" ht="12.75">
      <c r="A169" s="35" t="s">
        <v>57</v>
      </c>
      <c r="E169" s="40" t="s">
        <v>5763</v>
      </c>
    </row>
    <row r="170" spans="1:5" ht="12.75">
      <c r="A170" t="s">
        <v>59</v>
      </c>
      <c r="E170" s="39" t="s">
        <v>5</v>
      </c>
    </row>
    <row r="171" spans="1:16" ht="12.75">
      <c r="A171" t="s">
        <v>50</v>
      </c>
      <c s="34" t="s">
        <v>550</v>
      </c>
      <c s="34" t="s">
        <v>5764</v>
      </c>
      <c s="35" t="s">
        <v>5</v>
      </c>
      <c s="6" t="s">
        <v>2902</v>
      </c>
      <c s="36" t="s">
        <v>54</v>
      </c>
      <c s="37">
        <v>0.08</v>
      </c>
      <c s="36">
        <v>0</v>
      </c>
      <c s="36">
        <f>ROUND(G171*H171,6)</f>
      </c>
      <c r="L171" s="38">
        <v>0</v>
      </c>
      <c s="32">
        <f>ROUND(ROUND(L171,2)*ROUND(G171,3),2)</f>
      </c>
      <c s="36" t="s">
        <v>55</v>
      </c>
      <c>
        <f>(M171*21)/100</f>
      </c>
      <c t="s">
        <v>28</v>
      </c>
    </row>
    <row r="172" spans="1:5" ht="12.75">
      <c r="A172" s="35" t="s">
        <v>56</v>
      </c>
      <c r="E172" s="39" t="s">
        <v>2902</v>
      </c>
    </row>
    <row r="173" spans="1:5" ht="12.75">
      <c r="A173" s="35" t="s">
        <v>57</v>
      </c>
      <c r="E173" s="40" t="s">
        <v>5</v>
      </c>
    </row>
    <row r="174" spans="1:5" ht="12.75">
      <c r="A174" t="s">
        <v>59</v>
      </c>
      <c r="E174" s="39" t="s">
        <v>5</v>
      </c>
    </row>
    <row r="175" spans="1:13" ht="12.75">
      <c r="A175" t="s">
        <v>47</v>
      </c>
      <c r="C175" s="31" t="s">
        <v>5765</v>
      </c>
      <c r="E175" s="33" t="s">
        <v>2904</v>
      </c>
      <c r="J175" s="32">
        <f>0</f>
      </c>
      <c s="32">
        <f>0</f>
      </c>
      <c s="32">
        <f>0+L176+L180</f>
      </c>
      <c s="32">
        <f>0+M176+M180</f>
      </c>
    </row>
    <row r="176" spans="1:16" ht="25.5">
      <c r="A176" t="s">
        <v>50</v>
      </c>
      <c s="34" t="s">
        <v>554</v>
      </c>
      <c s="34" t="s">
        <v>5766</v>
      </c>
      <c s="35" t="s">
        <v>5</v>
      </c>
      <c s="6" t="s">
        <v>5767</v>
      </c>
      <c s="36" t="s">
        <v>147</v>
      </c>
      <c s="37">
        <v>26</v>
      </c>
      <c s="36">
        <v>0</v>
      </c>
      <c s="36">
        <f>ROUND(G176*H176,6)</f>
      </c>
      <c r="L176" s="38">
        <v>0</v>
      </c>
      <c s="32">
        <f>ROUND(ROUND(L176,2)*ROUND(G176,3),2)</f>
      </c>
      <c s="36" t="s">
        <v>55</v>
      </c>
      <c>
        <f>(M176*21)/100</f>
      </c>
      <c t="s">
        <v>28</v>
      </c>
    </row>
    <row r="177" spans="1:5" ht="38.25">
      <c r="A177" s="35" t="s">
        <v>56</v>
      </c>
      <c r="E177" s="39" t="s">
        <v>5768</v>
      </c>
    </row>
    <row r="178" spans="1:5" ht="25.5">
      <c r="A178" s="35" t="s">
        <v>57</v>
      </c>
      <c r="E178" s="40" t="s">
        <v>5769</v>
      </c>
    </row>
    <row r="179" spans="1:5" ht="12.75">
      <c r="A179" t="s">
        <v>59</v>
      </c>
      <c r="E179" s="39" t="s">
        <v>5</v>
      </c>
    </row>
    <row r="180" spans="1:16" ht="25.5">
      <c r="A180" t="s">
        <v>50</v>
      </c>
      <c s="34" t="s">
        <v>558</v>
      </c>
      <c s="34" t="s">
        <v>5770</v>
      </c>
      <c s="35" t="s">
        <v>5</v>
      </c>
      <c s="6" t="s">
        <v>5771</v>
      </c>
      <c s="36" t="s">
        <v>147</v>
      </c>
      <c s="37">
        <v>17</v>
      </c>
      <c s="36">
        <v>0</v>
      </c>
      <c s="36">
        <f>ROUND(G180*H180,6)</f>
      </c>
      <c r="L180" s="38">
        <v>0</v>
      </c>
      <c s="32">
        <f>ROUND(ROUND(L180,2)*ROUND(G180,3),2)</f>
      </c>
      <c s="36" t="s">
        <v>55</v>
      </c>
      <c>
        <f>(M180*21)/100</f>
      </c>
      <c t="s">
        <v>28</v>
      </c>
    </row>
    <row r="181" spans="1:5" ht="38.25">
      <c r="A181" s="35" t="s">
        <v>56</v>
      </c>
      <c r="E181" s="39" t="s">
        <v>5772</v>
      </c>
    </row>
    <row r="182" spans="1:5" ht="25.5">
      <c r="A182" s="35" t="s">
        <v>57</v>
      </c>
      <c r="E182" s="40" t="s">
        <v>5773</v>
      </c>
    </row>
    <row r="183" spans="1:5" ht="12.75">
      <c r="A183" t="s">
        <v>59</v>
      </c>
      <c r="E183" s="39" t="s">
        <v>5</v>
      </c>
    </row>
    <row r="184" spans="1:13" ht="12.75">
      <c r="A184" t="s">
        <v>47</v>
      </c>
      <c r="C184" s="31" t="s">
        <v>5774</v>
      </c>
      <c r="E184" s="33" t="s">
        <v>2958</v>
      </c>
      <c r="J184" s="32">
        <f>0</f>
      </c>
      <c s="32">
        <f>0</f>
      </c>
      <c s="32">
        <f>0+L185</f>
      </c>
      <c s="32">
        <f>0+M185</f>
      </c>
    </row>
    <row r="185" spans="1:16" ht="25.5">
      <c r="A185" t="s">
        <v>50</v>
      </c>
      <c s="34" t="s">
        <v>563</v>
      </c>
      <c s="34" t="s">
        <v>5775</v>
      </c>
      <c s="35" t="s">
        <v>5</v>
      </c>
      <c s="6" t="s">
        <v>2960</v>
      </c>
      <c s="36" t="s">
        <v>373</v>
      </c>
      <c s="37">
        <v>20</v>
      </c>
      <c s="36">
        <v>0</v>
      </c>
      <c s="36">
        <f>ROUND(G185*H185,6)</f>
      </c>
      <c r="L185" s="38">
        <v>0</v>
      </c>
      <c s="32">
        <f>ROUND(ROUND(L185,2)*ROUND(G185,3),2)</f>
      </c>
      <c s="36" t="s">
        <v>55</v>
      </c>
      <c>
        <f>(M185*21)/100</f>
      </c>
      <c t="s">
        <v>28</v>
      </c>
    </row>
    <row r="186" spans="1:5" ht="25.5">
      <c r="A186" s="35" t="s">
        <v>56</v>
      </c>
      <c r="E186" s="39" t="s">
        <v>2960</v>
      </c>
    </row>
    <row r="187" spans="1:5" ht="12.75">
      <c r="A187" s="35" t="s">
        <v>57</v>
      </c>
      <c r="E187" s="40" t="s">
        <v>5776</v>
      </c>
    </row>
    <row r="188" spans="1:5" ht="12.75">
      <c r="A188" t="s">
        <v>59</v>
      </c>
      <c r="E188" s="39" t="s">
        <v>5</v>
      </c>
    </row>
    <row r="189" spans="1:13" ht="12.75">
      <c r="A189" t="s">
        <v>47</v>
      </c>
      <c r="C189" s="31" t="s">
        <v>5777</v>
      </c>
      <c r="E189" s="33" t="s">
        <v>2563</v>
      </c>
      <c r="J189" s="32">
        <f>0</f>
      </c>
      <c s="32">
        <f>0</f>
      </c>
      <c s="32">
        <f>0+L190+L194+L198+L202</f>
      </c>
      <c s="32">
        <f>0+M190+M194+M198+M202</f>
      </c>
    </row>
    <row r="190" spans="1:16" ht="12.75">
      <c r="A190" t="s">
        <v>50</v>
      </c>
      <c s="34" t="s">
        <v>567</v>
      </c>
      <c s="34" t="s">
        <v>5778</v>
      </c>
      <c s="35" t="s">
        <v>5</v>
      </c>
      <c s="6" t="s">
        <v>2565</v>
      </c>
      <c s="36" t="s">
        <v>99</v>
      </c>
      <c s="37">
        <v>1</v>
      </c>
      <c s="36">
        <v>0</v>
      </c>
      <c s="36">
        <f>ROUND(G190*H190,6)</f>
      </c>
      <c r="L190" s="38">
        <v>0</v>
      </c>
      <c s="32">
        <f>ROUND(ROUND(L190,2)*ROUND(G190,3),2)</f>
      </c>
      <c s="36" t="s">
        <v>55</v>
      </c>
      <c>
        <f>(M190*21)/100</f>
      </c>
      <c t="s">
        <v>28</v>
      </c>
    </row>
    <row r="191" spans="1:5" ht="12.75">
      <c r="A191" s="35" t="s">
        <v>56</v>
      </c>
      <c r="E191" s="39" t="s">
        <v>2565</v>
      </c>
    </row>
    <row r="192" spans="1:5" ht="12.75">
      <c r="A192" s="35" t="s">
        <v>57</v>
      </c>
      <c r="E192" s="40" t="s">
        <v>2566</v>
      </c>
    </row>
    <row r="193" spans="1:5" ht="12.75">
      <c r="A193" t="s">
        <v>59</v>
      </c>
      <c r="E193" s="39" t="s">
        <v>5</v>
      </c>
    </row>
    <row r="194" spans="1:16" ht="12.75">
      <c r="A194" t="s">
        <v>50</v>
      </c>
      <c s="34" t="s">
        <v>138</v>
      </c>
      <c s="34" t="s">
        <v>5779</v>
      </c>
      <c s="35" t="s">
        <v>5</v>
      </c>
      <c s="6" t="s">
        <v>2568</v>
      </c>
      <c s="36" t="s">
        <v>2569</v>
      </c>
      <c s="37">
        <v>8</v>
      </c>
      <c s="36">
        <v>0</v>
      </c>
      <c s="36">
        <f>ROUND(G194*H194,6)</f>
      </c>
      <c r="L194" s="38">
        <v>0</v>
      </c>
      <c s="32">
        <f>ROUND(ROUND(L194,2)*ROUND(G194,3),2)</f>
      </c>
      <c s="36" t="s">
        <v>55</v>
      </c>
      <c>
        <f>(M194*21)/100</f>
      </c>
      <c t="s">
        <v>28</v>
      </c>
    </row>
    <row r="195" spans="1:5" ht="12.75">
      <c r="A195" s="35" t="s">
        <v>56</v>
      </c>
      <c r="E195" s="39" t="s">
        <v>2568</v>
      </c>
    </row>
    <row r="196" spans="1:5" ht="12.75">
      <c r="A196" s="35" t="s">
        <v>57</v>
      </c>
      <c r="E196" s="40" t="s">
        <v>2573</v>
      </c>
    </row>
    <row r="197" spans="1:5" ht="12.75">
      <c r="A197" t="s">
        <v>59</v>
      </c>
      <c r="E197" s="39" t="s">
        <v>5</v>
      </c>
    </row>
    <row r="198" spans="1:16" ht="12.75">
      <c r="A198" t="s">
        <v>50</v>
      </c>
      <c s="34" t="s">
        <v>573</v>
      </c>
      <c s="34" t="s">
        <v>5780</v>
      </c>
      <c s="35" t="s">
        <v>5</v>
      </c>
      <c s="6" t="s">
        <v>2572</v>
      </c>
      <c s="36" t="s">
        <v>2569</v>
      </c>
      <c s="37">
        <v>3</v>
      </c>
      <c s="36">
        <v>0</v>
      </c>
      <c s="36">
        <f>ROUND(G198*H198,6)</f>
      </c>
      <c r="L198" s="38">
        <v>0</v>
      </c>
      <c s="32">
        <f>ROUND(ROUND(L198,2)*ROUND(G198,3),2)</f>
      </c>
      <c s="36" t="s">
        <v>55</v>
      </c>
      <c>
        <f>(M198*21)/100</f>
      </c>
      <c t="s">
        <v>28</v>
      </c>
    </row>
    <row r="199" spans="1:5" ht="12.75">
      <c r="A199" s="35" t="s">
        <v>56</v>
      </c>
      <c r="E199" s="39" t="s">
        <v>2572</v>
      </c>
    </row>
    <row r="200" spans="1:5" ht="12.75">
      <c r="A200" s="35" t="s">
        <v>57</v>
      </c>
      <c r="E200" s="40" t="s">
        <v>5781</v>
      </c>
    </row>
    <row r="201" spans="1:5" ht="12.75">
      <c r="A201" t="s">
        <v>59</v>
      </c>
      <c r="E201" s="39" t="s">
        <v>5</v>
      </c>
    </row>
    <row r="202" spans="1:16" ht="12.75">
      <c r="A202" t="s">
        <v>50</v>
      </c>
      <c s="34" t="s">
        <v>576</v>
      </c>
      <c s="34" t="s">
        <v>5782</v>
      </c>
      <c s="35" t="s">
        <v>5</v>
      </c>
      <c s="6" t="s">
        <v>2575</v>
      </c>
      <c s="36" t="s">
        <v>2569</v>
      </c>
      <c s="37">
        <v>8</v>
      </c>
      <c s="36">
        <v>0</v>
      </c>
      <c s="36">
        <f>ROUND(G202*H202,6)</f>
      </c>
      <c r="L202" s="38">
        <v>0</v>
      </c>
      <c s="32">
        <f>ROUND(ROUND(L202,2)*ROUND(G202,3),2)</f>
      </c>
      <c s="36" t="s">
        <v>55</v>
      </c>
      <c>
        <f>(M202*21)/100</f>
      </c>
      <c t="s">
        <v>28</v>
      </c>
    </row>
    <row r="203" spans="1:5" ht="12.75">
      <c r="A203" s="35" t="s">
        <v>56</v>
      </c>
      <c r="E203" s="39" t="s">
        <v>2575</v>
      </c>
    </row>
    <row r="204" spans="1:5" ht="12.75">
      <c r="A204" s="35" t="s">
        <v>57</v>
      </c>
      <c r="E204" s="40" t="s">
        <v>2573</v>
      </c>
    </row>
    <row r="205" spans="1:5" ht="12.75">
      <c r="A205" t="s">
        <v>59</v>
      </c>
      <c r="E2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5785</v>
      </c>
      <c r="E8" s="30" t="s">
        <v>5784</v>
      </c>
      <c r="J8" s="29">
        <f>0+J9</f>
      </c>
      <c s="29">
        <f>0+K9</f>
      </c>
      <c s="29">
        <f>0+L9</f>
      </c>
      <c s="29">
        <f>0+M9</f>
      </c>
    </row>
    <row r="9" spans="1:13" ht="12.75">
      <c r="A9" t="s">
        <v>47</v>
      </c>
      <c r="C9" s="31" t="s">
        <v>277</v>
      </c>
      <c r="E9" s="33" t="s">
        <v>5786</v>
      </c>
      <c r="J9" s="32">
        <f>0</f>
      </c>
      <c s="32">
        <f>0</f>
      </c>
      <c s="32">
        <f>0+L10+L14</f>
      </c>
      <c s="32">
        <f>0+M10+M14</f>
      </c>
    </row>
    <row r="10" spans="1:16" ht="12.75">
      <c r="A10" t="s">
        <v>50</v>
      </c>
      <c s="34" t="s">
        <v>28</v>
      </c>
      <c s="34" t="s">
        <v>3438</v>
      </c>
      <c s="35" t="s">
        <v>5</v>
      </c>
      <c s="6" t="s">
        <v>3439</v>
      </c>
      <c s="36" t="s">
        <v>244</v>
      </c>
      <c s="37">
        <v>12</v>
      </c>
      <c s="36">
        <v>0</v>
      </c>
      <c s="36">
        <f>ROUND(G10*H10,6)</f>
      </c>
      <c r="L10" s="38">
        <v>0</v>
      </c>
      <c s="32">
        <f>ROUND(ROUND(L10,2)*ROUND(G10,3),2)</f>
      </c>
      <c s="36" t="s">
        <v>55</v>
      </c>
      <c>
        <f>(M10*21)/100</f>
      </c>
      <c t="s">
        <v>28</v>
      </c>
    </row>
    <row r="11" spans="1:5" ht="12.75">
      <c r="A11" s="35" t="s">
        <v>56</v>
      </c>
      <c r="E11" s="39" t="s">
        <v>3439</v>
      </c>
    </row>
    <row r="12" spans="1:5" ht="12.75">
      <c r="A12" s="35" t="s">
        <v>57</v>
      </c>
      <c r="E12" s="40" t="s">
        <v>5787</v>
      </c>
    </row>
    <row r="13" spans="1:5" ht="12.75">
      <c r="A13" t="s">
        <v>59</v>
      </c>
      <c r="E13" s="39" t="s">
        <v>5</v>
      </c>
    </row>
    <row r="14" spans="1:16" ht="12.75">
      <c r="A14" t="s">
        <v>50</v>
      </c>
      <c s="34" t="s">
        <v>26</v>
      </c>
      <c s="34" t="s">
        <v>3542</v>
      </c>
      <c s="35" t="s">
        <v>5</v>
      </c>
      <c s="6" t="s">
        <v>3543</v>
      </c>
      <c s="36" t="s">
        <v>244</v>
      </c>
      <c s="37">
        <v>12</v>
      </c>
      <c s="36">
        <v>0</v>
      </c>
      <c s="36">
        <f>ROUND(G14*H14,6)</f>
      </c>
      <c r="L14" s="38">
        <v>0</v>
      </c>
      <c s="32">
        <f>ROUND(ROUND(L14,2)*ROUND(G14,3),2)</f>
      </c>
      <c s="36" t="s">
        <v>55</v>
      </c>
      <c>
        <f>(M14*21)/100</f>
      </c>
      <c t="s">
        <v>28</v>
      </c>
    </row>
    <row r="15" spans="1:5" ht="12.75">
      <c r="A15" s="35" t="s">
        <v>56</v>
      </c>
      <c r="E15" s="39" t="s">
        <v>3543</v>
      </c>
    </row>
    <row r="16" spans="1:5" ht="12.75">
      <c r="A16" s="35" t="s">
        <v>57</v>
      </c>
      <c r="E16" s="40" t="s">
        <v>5</v>
      </c>
    </row>
    <row r="17" spans="1:5" ht="12.75">
      <c r="A17" t="s">
        <v>59</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COUNTIFS(L8:L316,"=0",A8:A316,"P")+COUNTIFS(L8:L316,"",A8:A316,"P")+SUM(Q8:Q316)</f>
      </c>
    </row>
    <row r="8" spans="1:13" ht="12.75">
      <c r="A8" t="s">
        <v>45</v>
      </c>
      <c r="C8" s="28" t="s">
        <v>5790</v>
      </c>
      <c r="E8" s="30" t="s">
        <v>5789</v>
      </c>
      <c r="J8" s="29">
        <f>0+J9+J86+J103+J132+J161+J190+J195+J216+J241+J246+J251+J260+J273+J306+J315</f>
      </c>
      <c s="29">
        <f>0+K9+K86+K103+K132+K161+K190+K195+K216+K241+K246+K251+K260+K273+K306+K315</f>
      </c>
      <c s="29">
        <f>0+L9+L86+L103+L132+L161+L190+L195+L216+L241+L246+L251+L260+L273+L306+L315</f>
      </c>
      <c s="29">
        <f>0+M9+M86+M103+M132+M161+M190+M195+M216+M241+M246+M251+M260+M273+M306+M315</f>
      </c>
    </row>
    <row r="9" spans="1:13" ht="12.75">
      <c r="A9" t="s">
        <v>47</v>
      </c>
      <c r="C9" s="31" t="s">
        <v>2562</v>
      </c>
      <c r="E9" s="33" t="s">
        <v>3688</v>
      </c>
      <c r="J9" s="32">
        <f>0</f>
      </c>
      <c s="32">
        <f>0</f>
      </c>
      <c s="32">
        <f>0+L10+L14+L18+L22+L26+L30+L34+L38+L42+L46+L50+L54+L58+L62+L66+L70+L74+L78+L82</f>
      </c>
      <c s="32">
        <f>0+M10+M14+M18+M22+M26+M30+M34+M38+M42+M46+M50+M54+M58+M62+M66+M70+M74+M78+M82</f>
      </c>
    </row>
    <row r="10" spans="1:16" ht="12.75">
      <c r="A10" t="s">
        <v>50</v>
      </c>
      <c s="34" t="s">
        <v>294</v>
      </c>
      <c s="34" t="s">
        <v>3699</v>
      </c>
      <c s="35" t="s">
        <v>5</v>
      </c>
      <c s="6" t="s">
        <v>3700</v>
      </c>
      <c s="36" t="s">
        <v>147</v>
      </c>
      <c s="37">
        <v>80</v>
      </c>
      <c s="36">
        <v>0</v>
      </c>
      <c s="36">
        <f>ROUND(G10*H10,6)</f>
      </c>
      <c r="L10" s="38">
        <v>0</v>
      </c>
      <c s="32">
        <f>ROUND(ROUND(L10,2)*ROUND(G10,3),2)</f>
      </c>
      <c s="36" t="s">
        <v>55</v>
      </c>
      <c>
        <f>(M10*21)/100</f>
      </c>
      <c t="s">
        <v>28</v>
      </c>
    </row>
    <row r="11" spans="1:5" ht="12.75">
      <c r="A11" s="35" t="s">
        <v>56</v>
      </c>
      <c r="E11" s="39" t="s">
        <v>3700</v>
      </c>
    </row>
    <row r="12" spans="1:5" ht="12.75">
      <c r="A12" s="35" t="s">
        <v>57</v>
      </c>
      <c r="E12" s="40" t="s">
        <v>5791</v>
      </c>
    </row>
    <row r="13" spans="1:5" ht="12.75">
      <c r="A13" t="s">
        <v>59</v>
      </c>
      <c r="E13" s="39" t="s">
        <v>5</v>
      </c>
    </row>
    <row r="14" spans="1:16" ht="12.75">
      <c r="A14" t="s">
        <v>50</v>
      </c>
      <c s="34" t="s">
        <v>299</v>
      </c>
      <c s="34" t="s">
        <v>3702</v>
      </c>
      <c s="35" t="s">
        <v>5</v>
      </c>
      <c s="6" t="s">
        <v>3703</v>
      </c>
      <c s="36" t="s">
        <v>147</v>
      </c>
      <c s="37">
        <v>60</v>
      </c>
      <c s="36">
        <v>0</v>
      </c>
      <c s="36">
        <f>ROUND(G14*H14,6)</f>
      </c>
      <c r="L14" s="38">
        <v>0</v>
      </c>
      <c s="32">
        <f>ROUND(ROUND(L14,2)*ROUND(G14,3),2)</f>
      </c>
      <c s="36" t="s">
        <v>55</v>
      </c>
      <c>
        <f>(M14*21)/100</f>
      </c>
      <c t="s">
        <v>28</v>
      </c>
    </row>
    <row r="15" spans="1:5" ht="12.75">
      <c r="A15" s="35" t="s">
        <v>56</v>
      </c>
      <c r="E15" s="39" t="s">
        <v>3703</v>
      </c>
    </row>
    <row r="16" spans="1:5" ht="12.75">
      <c r="A16" s="35" t="s">
        <v>57</v>
      </c>
      <c r="E16" s="40" t="s">
        <v>5792</v>
      </c>
    </row>
    <row r="17" spans="1:5" ht="12.75">
      <c r="A17" t="s">
        <v>59</v>
      </c>
      <c r="E17" s="39" t="s">
        <v>5</v>
      </c>
    </row>
    <row r="18" spans="1:16" ht="12.75">
      <c r="A18" t="s">
        <v>50</v>
      </c>
      <c s="34" t="s">
        <v>315</v>
      </c>
      <c s="34" t="s">
        <v>3708</v>
      </c>
      <c s="35" t="s">
        <v>5</v>
      </c>
      <c s="6" t="s">
        <v>3709</v>
      </c>
      <c s="36" t="s">
        <v>147</v>
      </c>
      <c s="37">
        <v>58</v>
      </c>
      <c s="36">
        <v>0</v>
      </c>
      <c s="36">
        <f>ROUND(G18*H18,6)</f>
      </c>
      <c r="L18" s="38">
        <v>0</v>
      </c>
      <c s="32">
        <f>ROUND(ROUND(L18,2)*ROUND(G18,3),2)</f>
      </c>
      <c s="36" t="s">
        <v>55</v>
      </c>
      <c>
        <f>(M18*21)/100</f>
      </c>
      <c t="s">
        <v>28</v>
      </c>
    </row>
    <row r="19" spans="1:5" ht="12.75">
      <c r="A19" s="35" t="s">
        <v>56</v>
      </c>
      <c r="E19" s="39" t="s">
        <v>3709</v>
      </c>
    </row>
    <row r="20" spans="1:5" ht="12.75">
      <c r="A20" s="35" t="s">
        <v>57</v>
      </c>
      <c r="E20" s="40" t="s">
        <v>5793</v>
      </c>
    </row>
    <row r="21" spans="1:5" ht="12.75">
      <c r="A21" t="s">
        <v>59</v>
      </c>
      <c r="E21" s="39" t="s">
        <v>5</v>
      </c>
    </row>
    <row r="22" spans="1:16" ht="12.75">
      <c r="A22" t="s">
        <v>50</v>
      </c>
      <c s="34" t="s">
        <v>395</v>
      </c>
      <c s="34" t="s">
        <v>3711</v>
      </c>
      <c s="35" t="s">
        <v>5</v>
      </c>
      <c s="6" t="s">
        <v>3712</v>
      </c>
      <c s="36" t="s">
        <v>147</v>
      </c>
      <c s="37">
        <v>75</v>
      </c>
      <c s="36">
        <v>0</v>
      </c>
      <c s="36">
        <f>ROUND(G22*H22,6)</f>
      </c>
      <c r="L22" s="38">
        <v>0</v>
      </c>
      <c s="32">
        <f>ROUND(ROUND(L22,2)*ROUND(G22,3),2)</f>
      </c>
      <c s="36" t="s">
        <v>55</v>
      </c>
      <c>
        <f>(M22*21)/100</f>
      </c>
      <c t="s">
        <v>28</v>
      </c>
    </row>
    <row r="23" spans="1:5" ht="12.75">
      <c r="A23" s="35" t="s">
        <v>56</v>
      </c>
      <c r="E23" s="39" t="s">
        <v>3712</v>
      </c>
    </row>
    <row r="24" spans="1:5" ht="12.75">
      <c r="A24" s="35" t="s">
        <v>57</v>
      </c>
      <c r="E24" s="40" t="s">
        <v>5794</v>
      </c>
    </row>
    <row r="25" spans="1:5" ht="12.75">
      <c r="A25" t="s">
        <v>59</v>
      </c>
      <c r="E25" s="39" t="s">
        <v>5</v>
      </c>
    </row>
    <row r="26" spans="1:16" ht="12.75">
      <c r="A26" t="s">
        <v>50</v>
      </c>
      <c s="34" t="s">
        <v>318</v>
      </c>
      <c s="34" t="s">
        <v>3714</v>
      </c>
      <c s="35" t="s">
        <v>5</v>
      </c>
      <c s="6" t="s">
        <v>3715</v>
      </c>
      <c s="36" t="s">
        <v>147</v>
      </c>
      <c s="37">
        <v>82</v>
      </c>
      <c s="36">
        <v>0</v>
      </c>
      <c s="36">
        <f>ROUND(G26*H26,6)</f>
      </c>
      <c r="L26" s="38">
        <v>0</v>
      </c>
      <c s="32">
        <f>ROUND(ROUND(L26,2)*ROUND(G26,3),2)</f>
      </c>
      <c s="36" t="s">
        <v>55</v>
      </c>
      <c>
        <f>(M26*21)/100</f>
      </c>
      <c t="s">
        <v>28</v>
      </c>
    </row>
    <row r="27" spans="1:5" ht="12.75">
      <c r="A27" s="35" t="s">
        <v>56</v>
      </c>
      <c r="E27" s="39" t="s">
        <v>3715</v>
      </c>
    </row>
    <row r="28" spans="1:5" ht="12.75">
      <c r="A28" s="35" t="s">
        <v>57</v>
      </c>
      <c r="E28" s="40" t="s">
        <v>5795</v>
      </c>
    </row>
    <row r="29" spans="1:5" ht="12.75">
      <c r="A29" t="s">
        <v>59</v>
      </c>
      <c r="E29" s="39" t="s">
        <v>5</v>
      </c>
    </row>
    <row r="30" spans="1:16" ht="12.75">
      <c r="A30" t="s">
        <v>50</v>
      </c>
      <c s="34" t="s">
        <v>322</v>
      </c>
      <c s="34" t="s">
        <v>5796</v>
      </c>
      <c s="35" t="s">
        <v>5</v>
      </c>
      <c s="6" t="s">
        <v>5797</v>
      </c>
      <c s="36" t="s">
        <v>147</v>
      </c>
      <c s="37">
        <v>140</v>
      </c>
      <c s="36">
        <v>0</v>
      </c>
      <c s="36">
        <f>ROUND(G30*H30,6)</f>
      </c>
      <c r="L30" s="38">
        <v>0</v>
      </c>
      <c s="32">
        <f>ROUND(ROUND(L30,2)*ROUND(G30,3),2)</f>
      </c>
      <c s="36" t="s">
        <v>55</v>
      </c>
      <c>
        <f>(M30*21)/100</f>
      </c>
      <c t="s">
        <v>28</v>
      </c>
    </row>
    <row r="31" spans="1:5" ht="12.75">
      <c r="A31" s="35" t="s">
        <v>56</v>
      </c>
      <c r="E31" s="39" t="s">
        <v>5797</v>
      </c>
    </row>
    <row r="32" spans="1:5" ht="12.75">
      <c r="A32" s="35" t="s">
        <v>57</v>
      </c>
      <c r="E32" s="40" t="s">
        <v>5798</v>
      </c>
    </row>
    <row r="33" spans="1:5" ht="12.75">
      <c r="A33" t="s">
        <v>59</v>
      </c>
      <c r="E33" s="39" t="s">
        <v>5</v>
      </c>
    </row>
    <row r="34" spans="1:16" ht="12.75">
      <c r="A34" t="s">
        <v>50</v>
      </c>
      <c s="34" t="s">
        <v>326</v>
      </c>
      <c s="34" t="s">
        <v>3732</v>
      </c>
      <c s="35" t="s">
        <v>5</v>
      </c>
      <c s="6" t="s">
        <v>3733</v>
      </c>
      <c s="36" t="s">
        <v>147</v>
      </c>
      <c s="37">
        <v>82</v>
      </c>
      <c s="36">
        <v>0</v>
      </c>
      <c s="36">
        <f>ROUND(G34*H34,6)</f>
      </c>
      <c r="L34" s="38">
        <v>0</v>
      </c>
      <c s="32">
        <f>ROUND(ROUND(L34,2)*ROUND(G34,3),2)</f>
      </c>
      <c s="36" t="s">
        <v>55</v>
      </c>
      <c>
        <f>(M34*21)/100</f>
      </c>
      <c t="s">
        <v>28</v>
      </c>
    </row>
    <row r="35" spans="1:5" ht="12.75">
      <c r="A35" s="35" t="s">
        <v>56</v>
      </c>
      <c r="E35" s="39" t="s">
        <v>3733</v>
      </c>
    </row>
    <row r="36" spans="1:5" ht="12.75">
      <c r="A36" s="35" t="s">
        <v>57</v>
      </c>
      <c r="E36" s="40" t="s">
        <v>5795</v>
      </c>
    </row>
    <row r="37" spans="1:5" ht="12.75">
      <c r="A37" t="s">
        <v>59</v>
      </c>
      <c r="E37" s="39" t="s">
        <v>5</v>
      </c>
    </row>
    <row r="38" spans="1:16" ht="12.75">
      <c r="A38" t="s">
        <v>50</v>
      </c>
      <c s="34" t="s">
        <v>330</v>
      </c>
      <c s="34" t="s">
        <v>5799</v>
      </c>
      <c s="35" t="s">
        <v>5</v>
      </c>
      <c s="6" t="s">
        <v>5800</v>
      </c>
      <c s="36" t="s">
        <v>147</v>
      </c>
      <c s="37">
        <v>140</v>
      </c>
      <c s="36">
        <v>0</v>
      </c>
      <c s="36">
        <f>ROUND(G38*H38,6)</f>
      </c>
      <c r="L38" s="38">
        <v>0</v>
      </c>
      <c s="32">
        <f>ROUND(ROUND(L38,2)*ROUND(G38,3),2)</f>
      </c>
      <c s="36" t="s">
        <v>55</v>
      </c>
      <c>
        <f>(M38*21)/100</f>
      </c>
      <c t="s">
        <v>28</v>
      </c>
    </row>
    <row r="39" spans="1:5" ht="12.75">
      <c r="A39" s="35" t="s">
        <v>56</v>
      </c>
      <c r="E39" s="39" t="s">
        <v>5800</v>
      </c>
    </row>
    <row r="40" spans="1:5" ht="12.75">
      <c r="A40" s="35" t="s">
        <v>57</v>
      </c>
      <c r="E40" s="40" t="s">
        <v>5798</v>
      </c>
    </row>
    <row r="41" spans="1:5" ht="12.75">
      <c r="A41" t="s">
        <v>59</v>
      </c>
      <c r="E41" s="39" t="s">
        <v>5</v>
      </c>
    </row>
    <row r="42" spans="1:16" ht="12.75">
      <c r="A42" t="s">
        <v>50</v>
      </c>
      <c s="34" t="s">
        <v>304</v>
      </c>
      <c s="34" t="s">
        <v>5801</v>
      </c>
      <c s="35" t="s">
        <v>5</v>
      </c>
      <c s="6" t="s">
        <v>3721</v>
      </c>
      <c s="36" t="s">
        <v>147</v>
      </c>
      <c s="37">
        <v>129</v>
      </c>
      <c s="36">
        <v>0</v>
      </c>
      <c s="36">
        <f>ROUND(G42*H42,6)</f>
      </c>
      <c r="L42" s="38">
        <v>0</v>
      </c>
      <c s="32">
        <f>ROUND(ROUND(L42,2)*ROUND(G42,3),2)</f>
      </c>
      <c s="36" t="s">
        <v>55</v>
      </c>
      <c>
        <f>(M42*21)/100</f>
      </c>
      <c t="s">
        <v>28</v>
      </c>
    </row>
    <row r="43" spans="1:5" ht="12.75">
      <c r="A43" s="35" t="s">
        <v>56</v>
      </c>
      <c r="E43" s="39" t="s">
        <v>3721</v>
      </c>
    </row>
    <row r="44" spans="1:5" ht="12.75">
      <c r="A44" s="35" t="s">
        <v>57</v>
      </c>
      <c r="E44" s="40" t="s">
        <v>5802</v>
      </c>
    </row>
    <row r="45" spans="1:5" ht="12.75">
      <c r="A45" t="s">
        <v>59</v>
      </c>
      <c r="E45" s="39" t="s">
        <v>5</v>
      </c>
    </row>
    <row r="46" spans="1:16" ht="12.75">
      <c r="A46" t="s">
        <v>50</v>
      </c>
      <c s="34" t="s">
        <v>309</v>
      </c>
      <c s="34" t="s">
        <v>5803</v>
      </c>
      <c s="35" t="s">
        <v>5</v>
      </c>
      <c s="6" t="s">
        <v>3724</v>
      </c>
      <c s="36" t="s">
        <v>147</v>
      </c>
      <c s="37">
        <v>128</v>
      </c>
      <c s="36">
        <v>0</v>
      </c>
      <c s="36">
        <f>ROUND(G46*H46,6)</f>
      </c>
      <c r="L46" s="38">
        <v>0</v>
      </c>
      <c s="32">
        <f>ROUND(ROUND(L46,2)*ROUND(G46,3),2)</f>
      </c>
      <c s="36" t="s">
        <v>55</v>
      </c>
      <c>
        <f>(M46*21)/100</f>
      </c>
      <c t="s">
        <v>28</v>
      </c>
    </row>
    <row r="47" spans="1:5" ht="12.75">
      <c r="A47" s="35" t="s">
        <v>56</v>
      </c>
      <c r="E47" s="39" t="s">
        <v>3724</v>
      </c>
    </row>
    <row r="48" spans="1:5" ht="12.75">
      <c r="A48" s="35" t="s">
        <v>57</v>
      </c>
      <c r="E48" s="40" t="s">
        <v>5804</v>
      </c>
    </row>
    <row r="49" spans="1:5" ht="12.75">
      <c r="A49" t="s">
        <v>59</v>
      </c>
      <c r="E49" s="39" t="s">
        <v>5</v>
      </c>
    </row>
    <row r="50" spans="1:16" ht="12.75">
      <c r="A50" t="s">
        <v>50</v>
      </c>
      <c s="34" t="s">
        <v>511</v>
      </c>
      <c s="34" t="s">
        <v>5805</v>
      </c>
      <c s="35" t="s">
        <v>5</v>
      </c>
      <c s="6" t="s">
        <v>3736</v>
      </c>
      <c s="36" t="s">
        <v>147</v>
      </c>
      <c s="37">
        <v>190</v>
      </c>
      <c s="36">
        <v>0</v>
      </c>
      <c s="36">
        <f>ROUND(G50*H50,6)</f>
      </c>
      <c r="L50" s="38">
        <v>0</v>
      </c>
      <c s="32">
        <f>ROUND(ROUND(L50,2)*ROUND(G50,3),2)</f>
      </c>
      <c s="36" t="s">
        <v>55</v>
      </c>
      <c>
        <f>(M50*21)/100</f>
      </c>
      <c t="s">
        <v>28</v>
      </c>
    </row>
    <row r="51" spans="1:5" ht="12.75">
      <c r="A51" s="35" t="s">
        <v>56</v>
      </c>
      <c r="E51" s="39" t="s">
        <v>3736</v>
      </c>
    </row>
    <row r="52" spans="1:5" ht="12.75">
      <c r="A52" s="35" t="s">
        <v>57</v>
      </c>
      <c r="E52" s="40" t="s">
        <v>5806</v>
      </c>
    </row>
    <row r="53" spans="1:5" ht="12.75">
      <c r="A53" t="s">
        <v>59</v>
      </c>
      <c r="E53" s="39" t="s">
        <v>5</v>
      </c>
    </row>
    <row r="54" spans="1:16" ht="12.75">
      <c r="A54" t="s">
        <v>50</v>
      </c>
      <c s="34" t="s">
        <v>516</v>
      </c>
      <c s="34" t="s">
        <v>5807</v>
      </c>
      <c s="35" t="s">
        <v>5</v>
      </c>
      <c s="6" t="s">
        <v>3724</v>
      </c>
      <c s="36" t="s">
        <v>147</v>
      </c>
      <c s="37">
        <v>135</v>
      </c>
      <c s="36">
        <v>0</v>
      </c>
      <c s="36">
        <f>ROUND(G54*H54,6)</f>
      </c>
      <c r="L54" s="38">
        <v>0</v>
      </c>
      <c s="32">
        <f>ROUND(ROUND(L54,2)*ROUND(G54,3),2)</f>
      </c>
      <c s="36" t="s">
        <v>55</v>
      </c>
      <c>
        <f>(M54*21)/100</f>
      </c>
      <c t="s">
        <v>28</v>
      </c>
    </row>
    <row r="55" spans="1:5" ht="12.75">
      <c r="A55" s="35" t="s">
        <v>56</v>
      </c>
      <c r="E55" s="39" t="s">
        <v>3724</v>
      </c>
    </row>
    <row r="56" spans="1:5" ht="12.75">
      <c r="A56" s="35" t="s">
        <v>57</v>
      </c>
      <c r="E56" s="40" t="s">
        <v>5808</v>
      </c>
    </row>
    <row r="57" spans="1:5" ht="12.75">
      <c r="A57" t="s">
        <v>59</v>
      </c>
      <c r="E57" s="39" t="s">
        <v>5</v>
      </c>
    </row>
    <row r="58" spans="1:16" ht="12.75">
      <c r="A58" t="s">
        <v>50</v>
      </c>
      <c s="34" t="s">
        <v>520</v>
      </c>
      <c s="34" t="s">
        <v>3758</v>
      </c>
      <c s="35" t="s">
        <v>5</v>
      </c>
      <c s="6" t="s">
        <v>3759</v>
      </c>
      <c s="36" t="s">
        <v>147</v>
      </c>
      <c s="37">
        <v>85</v>
      </c>
      <c s="36">
        <v>0</v>
      </c>
      <c s="36">
        <f>ROUND(G58*H58,6)</f>
      </c>
      <c r="L58" s="38">
        <v>0</v>
      </c>
      <c s="32">
        <f>ROUND(ROUND(L58,2)*ROUND(G58,3),2)</f>
      </c>
      <c s="36" t="s">
        <v>55</v>
      </c>
      <c>
        <f>(M58*21)/100</f>
      </c>
      <c t="s">
        <v>28</v>
      </c>
    </row>
    <row r="59" spans="1:5" ht="12.75">
      <c r="A59" s="35" t="s">
        <v>56</v>
      </c>
      <c r="E59" s="39" t="s">
        <v>3759</v>
      </c>
    </row>
    <row r="60" spans="1:5" ht="12.75">
      <c r="A60" s="35" t="s">
        <v>57</v>
      </c>
      <c r="E60" s="40" t="s">
        <v>5809</v>
      </c>
    </row>
    <row r="61" spans="1:5" ht="12.75">
      <c r="A61" t="s">
        <v>59</v>
      </c>
      <c r="E61" s="39" t="s">
        <v>5</v>
      </c>
    </row>
    <row r="62" spans="1:16" ht="25.5">
      <c r="A62" t="s">
        <v>50</v>
      </c>
      <c s="34" t="s">
        <v>524</v>
      </c>
      <c s="34" t="s">
        <v>5810</v>
      </c>
      <c s="35" t="s">
        <v>5</v>
      </c>
      <c s="6" t="s">
        <v>5811</v>
      </c>
      <c s="36" t="s">
        <v>244</v>
      </c>
      <c s="37">
        <v>12</v>
      </c>
      <c s="36">
        <v>0</v>
      </c>
      <c s="36">
        <f>ROUND(G62*H62,6)</f>
      </c>
      <c r="L62" s="38">
        <v>0</v>
      </c>
      <c s="32">
        <f>ROUND(ROUND(L62,2)*ROUND(G62,3),2)</f>
      </c>
      <c s="36" t="s">
        <v>55</v>
      </c>
      <c>
        <f>(M62*21)/100</f>
      </c>
      <c t="s">
        <v>28</v>
      </c>
    </row>
    <row r="63" spans="1:5" ht="25.5">
      <c r="A63" s="35" t="s">
        <v>56</v>
      </c>
      <c r="E63" s="39" t="s">
        <v>5811</v>
      </c>
    </row>
    <row r="64" spans="1:5" ht="12.75">
      <c r="A64" s="35" t="s">
        <v>57</v>
      </c>
      <c r="E64" s="40" t="s">
        <v>5</v>
      </c>
    </row>
    <row r="65" spans="1:5" ht="12.75">
      <c r="A65" t="s">
        <v>59</v>
      </c>
      <c r="E65" s="39" t="s">
        <v>5</v>
      </c>
    </row>
    <row r="66" spans="1:16" ht="25.5">
      <c r="A66" t="s">
        <v>50</v>
      </c>
      <c s="34" t="s">
        <v>526</v>
      </c>
      <c s="34" t="s">
        <v>5812</v>
      </c>
      <c s="35" t="s">
        <v>5</v>
      </c>
      <c s="6" t="s">
        <v>5813</v>
      </c>
      <c s="36" t="s">
        <v>244</v>
      </c>
      <c s="37">
        <v>8</v>
      </c>
      <c s="36">
        <v>0</v>
      </c>
      <c s="36">
        <f>ROUND(G66*H66,6)</f>
      </c>
      <c r="L66" s="38">
        <v>0</v>
      </c>
      <c s="32">
        <f>ROUND(ROUND(L66,2)*ROUND(G66,3),2)</f>
      </c>
      <c s="36" t="s">
        <v>55</v>
      </c>
      <c>
        <f>(M66*21)/100</f>
      </c>
      <c t="s">
        <v>28</v>
      </c>
    </row>
    <row r="67" spans="1:5" ht="25.5">
      <c r="A67" s="35" t="s">
        <v>56</v>
      </c>
      <c r="E67" s="39" t="s">
        <v>5813</v>
      </c>
    </row>
    <row r="68" spans="1:5" ht="12.75">
      <c r="A68" s="35" t="s">
        <v>57</v>
      </c>
      <c r="E68" s="40" t="s">
        <v>5</v>
      </c>
    </row>
    <row r="69" spans="1:5" ht="12.75">
      <c r="A69" t="s">
        <v>59</v>
      </c>
      <c r="E69" s="39" t="s">
        <v>5</v>
      </c>
    </row>
    <row r="70" spans="1:16" ht="12.75">
      <c r="A70" t="s">
        <v>50</v>
      </c>
      <c s="34" t="s">
        <v>531</v>
      </c>
      <c s="34" t="s">
        <v>3775</v>
      </c>
      <c s="35" t="s">
        <v>5</v>
      </c>
      <c s="6" t="s">
        <v>3776</v>
      </c>
      <c s="36" t="s">
        <v>244</v>
      </c>
      <c s="37">
        <v>170</v>
      </c>
      <c s="36">
        <v>0</v>
      </c>
      <c s="36">
        <f>ROUND(G70*H70,6)</f>
      </c>
      <c r="L70" s="38">
        <v>0</v>
      </c>
      <c s="32">
        <f>ROUND(ROUND(L70,2)*ROUND(G70,3),2)</f>
      </c>
      <c s="36" t="s">
        <v>55</v>
      </c>
      <c>
        <f>(M70*21)/100</f>
      </c>
      <c t="s">
        <v>28</v>
      </c>
    </row>
    <row r="71" spans="1:5" ht="12.75">
      <c r="A71" s="35" t="s">
        <v>56</v>
      </c>
      <c r="E71" s="39" t="s">
        <v>3776</v>
      </c>
    </row>
    <row r="72" spans="1:5" ht="12.75">
      <c r="A72" s="35" t="s">
        <v>57</v>
      </c>
      <c r="E72" s="40" t="s">
        <v>5</v>
      </c>
    </row>
    <row r="73" spans="1:5" ht="12.75">
      <c r="A73" t="s">
        <v>59</v>
      </c>
      <c r="E73" s="39" t="s">
        <v>5</v>
      </c>
    </row>
    <row r="74" spans="1:16" ht="12.75">
      <c r="A74" t="s">
        <v>50</v>
      </c>
      <c s="34" t="s">
        <v>535</v>
      </c>
      <c s="34" t="s">
        <v>3777</v>
      </c>
      <c s="35" t="s">
        <v>5</v>
      </c>
      <c s="6" t="s">
        <v>3778</v>
      </c>
      <c s="36" t="s">
        <v>244</v>
      </c>
      <c s="37">
        <v>894</v>
      </c>
      <c s="36">
        <v>0</v>
      </c>
      <c s="36">
        <f>ROUND(G74*H74,6)</f>
      </c>
      <c r="L74" s="38">
        <v>0</v>
      </c>
      <c s="32">
        <f>ROUND(ROUND(L74,2)*ROUND(G74,3),2)</f>
      </c>
      <c s="36" t="s">
        <v>55</v>
      </c>
      <c>
        <f>(M74*21)/100</f>
      </c>
      <c t="s">
        <v>28</v>
      </c>
    </row>
    <row r="75" spans="1:5" ht="12.75">
      <c r="A75" s="35" t="s">
        <v>56</v>
      </c>
      <c r="E75" s="39" t="s">
        <v>3778</v>
      </c>
    </row>
    <row r="76" spans="1:5" ht="12.75">
      <c r="A76" s="35" t="s">
        <v>57</v>
      </c>
      <c r="E76" s="40" t="s">
        <v>5</v>
      </c>
    </row>
    <row r="77" spans="1:5" ht="12.75">
      <c r="A77" t="s">
        <v>59</v>
      </c>
      <c r="E77" s="39" t="s">
        <v>5</v>
      </c>
    </row>
    <row r="78" spans="1:16" ht="12.75">
      <c r="A78" t="s">
        <v>50</v>
      </c>
      <c s="34" t="s">
        <v>539</v>
      </c>
      <c s="34" t="s">
        <v>3779</v>
      </c>
      <c s="35" t="s">
        <v>5</v>
      </c>
      <c s="6" t="s">
        <v>3780</v>
      </c>
      <c s="36" t="s">
        <v>244</v>
      </c>
      <c s="37">
        <v>132</v>
      </c>
      <c s="36">
        <v>0</v>
      </c>
      <c s="36">
        <f>ROUND(G78*H78,6)</f>
      </c>
      <c r="L78" s="38">
        <v>0</v>
      </c>
      <c s="32">
        <f>ROUND(ROUND(L78,2)*ROUND(G78,3),2)</f>
      </c>
      <c s="36" t="s">
        <v>55</v>
      </c>
      <c>
        <f>(M78*21)/100</f>
      </c>
      <c t="s">
        <v>28</v>
      </c>
    </row>
    <row r="79" spans="1:5" ht="12.75">
      <c r="A79" s="35" t="s">
        <v>56</v>
      </c>
      <c r="E79" s="39" t="s">
        <v>3780</v>
      </c>
    </row>
    <row r="80" spans="1:5" ht="12.75">
      <c r="A80" s="35" t="s">
        <v>57</v>
      </c>
      <c r="E80" s="40" t="s">
        <v>5</v>
      </c>
    </row>
    <row r="81" spans="1:5" ht="12.75">
      <c r="A81" t="s">
        <v>59</v>
      </c>
      <c r="E81" s="39" t="s">
        <v>5</v>
      </c>
    </row>
    <row r="82" spans="1:16" ht="12.75">
      <c r="A82" t="s">
        <v>50</v>
      </c>
      <c s="34" t="s">
        <v>543</v>
      </c>
      <c s="34" t="s">
        <v>3781</v>
      </c>
      <c s="35" t="s">
        <v>5</v>
      </c>
      <c s="6" t="s">
        <v>3782</v>
      </c>
      <c s="36" t="s">
        <v>244</v>
      </c>
      <c s="37">
        <v>10</v>
      </c>
      <c s="36">
        <v>0</v>
      </c>
      <c s="36">
        <f>ROUND(G82*H82,6)</f>
      </c>
      <c r="L82" s="38">
        <v>0</v>
      </c>
      <c s="32">
        <f>ROUND(ROUND(L82,2)*ROUND(G82,3),2)</f>
      </c>
      <c s="36" t="s">
        <v>55</v>
      </c>
      <c>
        <f>(M82*21)/100</f>
      </c>
      <c t="s">
        <v>28</v>
      </c>
    </row>
    <row r="83" spans="1:5" ht="12.75">
      <c r="A83" s="35" t="s">
        <v>56</v>
      </c>
      <c r="E83" s="39" t="s">
        <v>3782</v>
      </c>
    </row>
    <row r="84" spans="1:5" ht="12.75">
      <c r="A84" s="35" t="s">
        <v>57</v>
      </c>
      <c r="E84" s="40" t="s">
        <v>5</v>
      </c>
    </row>
    <row r="85" spans="1:5" ht="38.25">
      <c r="A85" t="s">
        <v>59</v>
      </c>
      <c r="E85" s="39" t="s">
        <v>3787</v>
      </c>
    </row>
    <row r="86" spans="1:13" ht="12.75">
      <c r="A86" t="s">
        <v>47</v>
      </c>
      <c r="C86" s="31" t="s">
        <v>3669</v>
      </c>
      <c r="E86" s="33" t="s">
        <v>3789</v>
      </c>
      <c r="J86" s="32">
        <f>0</f>
      </c>
      <c s="32">
        <f>0</f>
      </c>
      <c s="32">
        <f>0+L87+L91+L95+L99</f>
      </c>
      <c s="32">
        <f>0+M87+M91+M95+M99</f>
      </c>
    </row>
    <row r="87" spans="1:16" ht="12.75">
      <c r="A87" t="s">
        <v>50</v>
      </c>
      <c s="34" t="s">
        <v>547</v>
      </c>
      <c s="34" t="s">
        <v>5205</v>
      </c>
      <c s="35" t="s">
        <v>5</v>
      </c>
      <c s="6" t="s">
        <v>5206</v>
      </c>
      <c s="36" t="s">
        <v>244</v>
      </c>
      <c s="37">
        <v>6</v>
      </c>
      <c s="36">
        <v>0</v>
      </c>
      <c s="36">
        <f>ROUND(G87*H87,6)</f>
      </c>
      <c r="L87" s="38">
        <v>0</v>
      </c>
      <c s="32">
        <f>ROUND(ROUND(L87,2)*ROUND(G87,3),2)</f>
      </c>
      <c s="36" t="s">
        <v>55</v>
      </c>
      <c>
        <f>(M87*21)/100</f>
      </c>
      <c t="s">
        <v>28</v>
      </c>
    </row>
    <row r="88" spans="1:5" ht="12.75">
      <c r="A88" s="35" t="s">
        <v>56</v>
      </c>
      <c r="E88" s="39" t="s">
        <v>5206</v>
      </c>
    </row>
    <row r="89" spans="1:5" ht="12.75">
      <c r="A89" s="35" t="s">
        <v>57</v>
      </c>
      <c r="E89" s="40" t="s">
        <v>5814</v>
      </c>
    </row>
    <row r="90" spans="1:5" ht="12.75">
      <c r="A90" t="s">
        <v>59</v>
      </c>
      <c r="E90" s="39" t="s">
        <v>5</v>
      </c>
    </row>
    <row r="91" spans="1:16" ht="12.75">
      <c r="A91" t="s">
        <v>50</v>
      </c>
      <c s="34" t="s">
        <v>550</v>
      </c>
      <c s="34" t="s">
        <v>3800</v>
      </c>
      <c s="35" t="s">
        <v>5</v>
      </c>
      <c s="6" t="s">
        <v>3801</v>
      </c>
      <c s="36" t="s">
        <v>244</v>
      </c>
      <c s="37">
        <v>33</v>
      </c>
      <c s="36">
        <v>0</v>
      </c>
      <c s="36">
        <f>ROUND(G91*H91,6)</f>
      </c>
      <c r="L91" s="38">
        <v>0</v>
      </c>
      <c s="32">
        <f>ROUND(ROUND(L91,2)*ROUND(G91,3),2)</f>
      </c>
      <c s="36" t="s">
        <v>55</v>
      </c>
      <c>
        <f>(M91*21)/100</f>
      </c>
      <c t="s">
        <v>28</v>
      </c>
    </row>
    <row r="92" spans="1:5" ht="12.75">
      <c r="A92" s="35" t="s">
        <v>56</v>
      </c>
      <c r="E92" s="39" t="s">
        <v>3801</v>
      </c>
    </row>
    <row r="93" spans="1:5" ht="12.75">
      <c r="A93" s="35" t="s">
        <v>57</v>
      </c>
      <c r="E93" s="40" t="s">
        <v>5</v>
      </c>
    </row>
    <row r="94" spans="1:5" ht="12.75">
      <c r="A94" t="s">
        <v>59</v>
      </c>
      <c r="E94" s="39" t="s">
        <v>5</v>
      </c>
    </row>
    <row r="95" spans="1:16" ht="25.5">
      <c r="A95" t="s">
        <v>50</v>
      </c>
      <c s="34" t="s">
        <v>554</v>
      </c>
      <c s="34" t="s">
        <v>3804</v>
      </c>
      <c s="35" t="s">
        <v>5</v>
      </c>
      <c s="6" t="s">
        <v>3805</v>
      </c>
      <c s="36" t="s">
        <v>244</v>
      </c>
      <c s="37">
        <v>3</v>
      </c>
      <c s="36">
        <v>0</v>
      </c>
      <c s="36">
        <f>ROUND(G95*H95,6)</f>
      </c>
      <c r="L95" s="38">
        <v>0</v>
      </c>
      <c s="32">
        <f>ROUND(ROUND(L95,2)*ROUND(G95,3),2)</f>
      </c>
      <c s="36" t="s">
        <v>55</v>
      </c>
      <c>
        <f>(M95*21)/100</f>
      </c>
      <c t="s">
        <v>28</v>
      </c>
    </row>
    <row r="96" spans="1:5" ht="25.5">
      <c r="A96" s="35" t="s">
        <v>56</v>
      </c>
      <c r="E96" s="39" t="s">
        <v>3805</v>
      </c>
    </row>
    <row r="97" spans="1:5" ht="12.75">
      <c r="A97" s="35" t="s">
        <v>57</v>
      </c>
      <c r="E97" s="40" t="s">
        <v>5</v>
      </c>
    </row>
    <row r="98" spans="1:5" ht="12.75">
      <c r="A98" t="s">
        <v>59</v>
      </c>
      <c r="E98" s="39" t="s">
        <v>5</v>
      </c>
    </row>
    <row r="99" spans="1:16" ht="12.75">
      <c r="A99" t="s">
        <v>50</v>
      </c>
      <c s="34" t="s">
        <v>558</v>
      </c>
      <c s="34" t="s">
        <v>3806</v>
      </c>
      <c s="35" t="s">
        <v>5</v>
      </c>
      <c s="6" t="s">
        <v>3807</v>
      </c>
      <c s="36" t="s">
        <v>244</v>
      </c>
      <c s="37">
        <v>150</v>
      </c>
      <c s="36">
        <v>0</v>
      </c>
      <c s="36">
        <f>ROUND(G99*H99,6)</f>
      </c>
      <c r="L99" s="38">
        <v>0</v>
      </c>
      <c s="32">
        <f>ROUND(ROUND(L99,2)*ROUND(G99,3),2)</f>
      </c>
      <c s="36" t="s">
        <v>55</v>
      </c>
      <c>
        <f>(M99*21)/100</f>
      </c>
      <c t="s">
        <v>28</v>
      </c>
    </row>
    <row r="100" spans="1:5" ht="12.75">
      <c r="A100" s="35" t="s">
        <v>56</v>
      </c>
      <c r="E100" s="39" t="s">
        <v>3807</v>
      </c>
    </row>
    <row r="101" spans="1:5" ht="12.75">
      <c r="A101" s="35" t="s">
        <v>57</v>
      </c>
      <c r="E101" s="40" t="s">
        <v>5</v>
      </c>
    </row>
    <row r="102" spans="1:5" ht="12.75">
      <c r="A102" t="s">
        <v>59</v>
      </c>
      <c r="E102" s="39" t="s">
        <v>5</v>
      </c>
    </row>
    <row r="103" spans="1:13" ht="12.75">
      <c r="A103" t="s">
        <v>47</v>
      </c>
      <c r="C103" s="31" t="s">
        <v>3687</v>
      </c>
      <c r="E103" s="33" t="s">
        <v>3811</v>
      </c>
      <c r="J103" s="32">
        <f>0</f>
      </c>
      <c s="32">
        <f>0</f>
      </c>
      <c s="32">
        <f>0+L104+L108+L112+L116+L120+L124+L128</f>
      </c>
      <c s="32">
        <f>0+M104+M108+M112+M116+M120+M124+M128</f>
      </c>
    </row>
    <row r="104" spans="1:16" ht="12.75">
      <c r="A104" t="s">
        <v>50</v>
      </c>
      <c s="34" t="s">
        <v>563</v>
      </c>
      <c s="34" t="s">
        <v>5815</v>
      </c>
      <c s="35" t="s">
        <v>5</v>
      </c>
      <c s="6" t="s">
        <v>5816</v>
      </c>
      <c s="36" t="s">
        <v>147</v>
      </c>
      <c s="37">
        <v>24</v>
      </c>
      <c s="36">
        <v>0</v>
      </c>
      <c s="36">
        <f>ROUND(G104*H104,6)</f>
      </c>
      <c r="L104" s="38">
        <v>0</v>
      </c>
      <c s="32">
        <f>ROUND(ROUND(L104,2)*ROUND(G104,3),2)</f>
      </c>
      <c s="36" t="s">
        <v>55</v>
      </c>
      <c>
        <f>(M104*21)/100</f>
      </c>
      <c t="s">
        <v>28</v>
      </c>
    </row>
    <row r="105" spans="1:5" ht="12.75">
      <c r="A105" s="35" t="s">
        <v>56</v>
      </c>
      <c r="E105" s="39" t="s">
        <v>5816</v>
      </c>
    </row>
    <row r="106" spans="1:5" ht="12.75">
      <c r="A106" s="35" t="s">
        <v>57</v>
      </c>
      <c r="E106" s="40" t="s">
        <v>5817</v>
      </c>
    </row>
    <row r="107" spans="1:5" ht="12.75">
      <c r="A107" t="s">
        <v>59</v>
      </c>
      <c r="E107" s="39" t="s">
        <v>5</v>
      </c>
    </row>
    <row r="108" spans="1:16" ht="12.75">
      <c r="A108" t="s">
        <v>50</v>
      </c>
      <c s="34" t="s">
        <v>567</v>
      </c>
      <c s="34" t="s">
        <v>5818</v>
      </c>
      <c s="35" t="s">
        <v>5</v>
      </c>
      <c s="6" t="s">
        <v>5819</v>
      </c>
      <c s="36" t="s">
        <v>147</v>
      </c>
      <c s="37">
        <v>39</v>
      </c>
      <c s="36">
        <v>0</v>
      </c>
      <c s="36">
        <f>ROUND(G108*H108,6)</f>
      </c>
      <c r="L108" s="38">
        <v>0</v>
      </c>
      <c s="32">
        <f>ROUND(ROUND(L108,2)*ROUND(G108,3),2)</f>
      </c>
      <c s="36" t="s">
        <v>55</v>
      </c>
      <c>
        <f>(M108*21)/100</f>
      </c>
      <c t="s">
        <v>28</v>
      </c>
    </row>
    <row r="109" spans="1:5" ht="12.75">
      <c r="A109" s="35" t="s">
        <v>56</v>
      </c>
      <c r="E109" s="39" t="s">
        <v>5819</v>
      </c>
    </row>
    <row r="110" spans="1:5" ht="12.75">
      <c r="A110" s="35" t="s">
        <v>57</v>
      </c>
      <c r="E110" s="40" t="s">
        <v>5</v>
      </c>
    </row>
    <row r="111" spans="1:5" ht="12.75">
      <c r="A111" t="s">
        <v>59</v>
      </c>
      <c r="E111" s="39" t="s">
        <v>5</v>
      </c>
    </row>
    <row r="112" spans="1:16" ht="12.75">
      <c r="A112" t="s">
        <v>50</v>
      </c>
      <c s="34" t="s">
        <v>138</v>
      </c>
      <c s="34" t="s">
        <v>5820</v>
      </c>
      <c s="35" t="s">
        <v>5</v>
      </c>
      <c s="6" t="s">
        <v>5215</v>
      </c>
      <c s="36" t="s">
        <v>147</v>
      </c>
      <c s="37">
        <v>60</v>
      </c>
      <c s="36">
        <v>0</v>
      </c>
      <c s="36">
        <f>ROUND(G112*H112,6)</f>
      </c>
      <c r="L112" s="38">
        <v>0</v>
      </c>
      <c s="32">
        <f>ROUND(ROUND(L112,2)*ROUND(G112,3),2)</f>
      </c>
      <c s="36" t="s">
        <v>55</v>
      </c>
      <c>
        <f>(M112*21)/100</f>
      </c>
      <c t="s">
        <v>28</v>
      </c>
    </row>
    <row r="113" spans="1:5" ht="12.75">
      <c r="A113" s="35" t="s">
        <v>56</v>
      </c>
      <c r="E113" s="39" t="s">
        <v>5215</v>
      </c>
    </row>
    <row r="114" spans="1:5" ht="12.75">
      <c r="A114" s="35" t="s">
        <v>57</v>
      </c>
      <c r="E114" s="40" t="s">
        <v>5</v>
      </c>
    </row>
    <row r="115" spans="1:5" ht="12.75">
      <c r="A115" t="s">
        <v>59</v>
      </c>
      <c r="E115" s="39" t="s">
        <v>5</v>
      </c>
    </row>
    <row r="116" spans="1:16" ht="12.75">
      <c r="A116" t="s">
        <v>50</v>
      </c>
      <c s="34" t="s">
        <v>573</v>
      </c>
      <c s="34" t="s">
        <v>5821</v>
      </c>
      <c s="35" t="s">
        <v>5</v>
      </c>
      <c s="6" t="s">
        <v>5217</v>
      </c>
      <c s="36" t="s">
        <v>147</v>
      </c>
      <c s="37">
        <v>45</v>
      </c>
      <c s="36">
        <v>0</v>
      </c>
      <c s="36">
        <f>ROUND(G116*H116,6)</f>
      </c>
      <c r="L116" s="38">
        <v>0</v>
      </c>
      <c s="32">
        <f>ROUND(ROUND(L116,2)*ROUND(G116,3),2)</f>
      </c>
      <c s="36" t="s">
        <v>55</v>
      </c>
      <c>
        <f>(M116*21)/100</f>
      </c>
      <c t="s">
        <v>28</v>
      </c>
    </row>
    <row r="117" spans="1:5" ht="12.75">
      <c r="A117" s="35" t="s">
        <v>56</v>
      </c>
      <c r="E117" s="39" t="s">
        <v>5217</v>
      </c>
    </row>
    <row r="118" spans="1:5" ht="12.75">
      <c r="A118" s="35" t="s">
        <v>57</v>
      </c>
      <c r="E118" s="40" t="s">
        <v>5</v>
      </c>
    </row>
    <row r="119" spans="1:5" ht="12.75">
      <c r="A119" t="s">
        <v>59</v>
      </c>
      <c r="E119" s="39" t="s">
        <v>5</v>
      </c>
    </row>
    <row r="120" spans="1:16" ht="12.75">
      <c r="A120" t="s">
        <v>50</v>
      </c>
      <c s="34" t="s">
        <v>576</v>
      </c>
      <c s="34" t="s">
        <v>3836</v>
      </c>
      <c s="35" t="s">
        <v>5</v>
      </c>
      <c s="6" t="s">
        <v>3837</v>
      </c>
      <c s="36" t="s">
        <v>147</v>
      </c>
      <c s="37">
        <v>110</v>
      </c>
      <c s="36">
        <v>0</v>
      </c>
      <c s="36">
        <f>ROUND(G120*H120,6)</f>
      </c>
      <c r="L120" s="38">
        <v>0</v>
      </c>
      <c s="32">
        <f>ROUND(ROUND(L120,2)*ROUND(G120,3),2)</f>
      </c>
      <c s="36" t="s">
        <v>55</v>
      </c>
      <c>
        <f>(M120*21)/100</f>
      </c>
      <c t="s">
        <v>28</v>
      </c>
    </row>
    <row r="121" spans="1:5" ht="12.75">
      <c r="A121" s="35" t="s">
        <v>56</v>
      </c>
      <c r="E121" s="39" t="s">
        <v>3837</v>
      </c>
    </row>
    <row r="122" spans="1:5" ht="12.75">
      <c r="A122" s="35" t="s">
        <v>57</v>
      </c>
      <c r="E122" s="40" t="s">
        <v>5</v>
      </c>
    </row>
    <row r="123" spans="1:5" ht="12.75">
      <c r="A123" t="s">
        <v>59</v>
      </c>
      <c r="E123" s="39" t="s">
        <v>5</v>
      </c>
    </row>
    <row r="124" spans="1:16" ht="12.75">
      <c r="A124" t="s">
        <v>50</v>
      </c>
      <c s="34" t="s">
        <v>579</v>
      </c>
      <c s="34" t="s">
        <v>5822</v>
      </c>
      <c s="35" t="s">
        <v>5</v>
      </c>
      <c s="6" t="s">
        <v>5823</v>
      </c>
      <c s="36" t="s">
        <v>147</v>
      </c>
      <c s="37">
        <v>60</v>
      </c>
      <c s="36">
        <v>0</v>
      </c>
      <c s="36">
        <f>ROUND(G124*H124,6)</f>
      </c>
      <c r="L124" s="38">
        <v>0</v>
      </c>
      <c s="32">
        <f>ROUND(ROUND(L124,2)*ROUND(G124,3),2)</f>
      </c>
      <c s="36" t="s">
        <v>55</v>
      </c>
      <c>
        <f>(M124*21)/100</f>
      </c>
      <c t="s">
        <v>28</v>
      </c>
    </row>
    <row r="125" spans="1:5" ht="12.75">
      <c r="A125" s="35" t="s">
        <v>56</v>
      </c>
      <c r="E125" s="39" t="s">
        <v>5823</v>
      </c>
    </row>
    <row r="126" spans="1:5" ht="12.75">
      <c r="A126" s="35" t="s">
        <v>57</v>
      </c>
      <c r="E126" s="40" t="s">
        <v>5</v>
      </c>
    </row>
    <row r="127" spans="1:5" ht="12.75">
      <c r="A127" t="s">
        <v>59</v>
      </c>
      <c r="E127" s="39" t="s">
        <v>5</v>
      </c>
    </row>
    <row r="128" spans="1:16" ht="12.75">
      <c r="A128" t="s">
        <v>50</v>
      </c>
      <c s="34" t="s">
        <v>582</v>
      </c>
      <c s="34" t="s">
        <v>5824</v>
      </c>
      <c s="35" t="s">
        <v>5</v>
      </c>
      <c s="6" t="s">
        <v>3839</v>
      </c>
      <c s="36" t="s">
        <v>244</v>
      </c>
      <c s="37">
        <v>450</v>
      </c>
      <c s="36">
        <v>0</v>
      </c>
      <c s="36">
        <f>ROUND(G128*H128,6)</f>
      </c>
      <c r="L128" s="38">
        <v>0</v>
      </c>
      <c s="32">
        <f>ROUND(ROUND(L128,2)*ROUND(G128,3),2)</f>
      </c>
      <c s="36" t="s">
        <v>55</v>
      </c>
      <c>
        <f>(M128*21)/100</f>
      </c>
      <c t="s">
        <v>28</v>
      </c>
    </row>
    <row r="129" spans="1:5" ht="12.75">
      <c r="A129" s="35" t="s">
        <v>56</v>
      </c>
      <c r="E129" s="39" t="s">
        <v>3839</v>
      </c>
    </row>
    <row r="130" spans="1:5" ht="12.75">
      <c r="A130" s="35" t="s">
        <v>57</v>
      </c>
      <c r="E130" s="40" t="s">
        <v>5</v>
      </c>
    </row>
    <row r="131" spans="1:5" ht="12.75">
      <c r="A131" t="s">
        <v>59</v>
      </c>
      <c r="E131" s="39" t="s">
        <v>5825</v>
      </c>
    </row>
    <row r="132" spans="1:13" ht="12.75">
      <c r="A132" t="s">
        <v>47</v>
      </c>
      <c r="C132" s="31" t="s">
        <v>3810</v>
      </c>
      <c r="E132" s="33" t="s">
        <v>3849</v>
      </c>
      <c r="J132" s="32">
        <f>0</f>
      </c>
      <c s="32">
        <f>0</f>
      </c>
      <c s="32">
        <f>0+L133+L137+L141+L145+L149+L153+L157</f>
      </c>
      <c s="32">
        <f>0+M133+M137+M141+M145+M149+M153+M157</f>
      </c>
    </row>
    <row r="133" spans="1:16" ht="12.75">
      <c r="A133" t="s">
        <v>50</v>
      </c>
      <c s="34" t="s">
        <v>585</v>
      </c>
      <c s="34" t="s">
        <v>5160</v>
      </c>
      <c s="35" t="s">
        <v>5</v>
      </c>
      <c s="6" t="s">
        <v>5161</v>
      </c>
      <c s="36" t="s">
        <v>147</v>
      </c>
      <c s="37">
        <v>100</v>
      </c>
      <c s="36">
        <v>0</v>
      </c>
      <c s="36">
        <f>ROUND(G133*H133,6)</f>
      </c>
      <c r="L133" s="38">
        <v>0</v>
      </c>
      <c s="32">
        <f>ROUND(ROUND(L133,2)*ROUND(G133,3),2)</f>
      </c>
      <c s="36" t="s">
        <v>55</v>
      </c>
      <c>
        <f>(M133*21)/100</f>
      </c>
      <c t="s">
        <v>28</v>
      </c>
    </row>
    <row r="134" spans="1:5" ht="12.75">
      <c r="A134" s="35" t="s">
        <v>56</v>
      </c>
      <c r="E134" s="39" t="s">
        <v>5161</v>
      </c>
    </row>
    <row r="135" spans="1:5" ht="12.75">
      <c r="A135" s="35" t="s">
        <v>57</v>
      </c>
      <c r="E135" s="40" t="s">
        <v>3765</v>
      </c>
    </row>
    <row r="136" spans="1:5" ht="12.75">
      <c r="A136" t="s">
        <v>59</v>
      </c>
      <c r="E136" s="39" t="s">
        <v>5</v>
      </c>
    </row>
    <row r="137" spans="1:16" ht="12.75">
      <c r="A137" t="s">
        <v>50</v>
      </c>
      <c s="34" t="s">
        <v>588</v>
      </c>
      <c s="34" t="s">
        <v>5826</v>
      </c>
      <c s="35" t="s">
        <v>5</v>
      </c>
      <c s="6" t="s">
        <v>3853</v>
      </c>
      <c s="36" t="s">
        <v>147</v>
      </c>
      <c s="37">
        <v>24</v>
      </c>
      <c s="36">
        <v>0</v>
      </c>
      <c s="36">
        <f>ROUND(G137*H137,6)</f>
      </c>
      <c r="L137" s="38">
        <v>0</v>
      </c>
      <c s="32">
        <f>ROUND(ROUND(L137,2)*ROUND(G137,3),2)</f>
      </c>
      <c s="36" t="s">
        <v>55</v>
      </c>
      <c>
        <f>(M137*21)/100</f>
      </c>
      <c t="s">
        <v>28</v>
      </c>
    </row>
    <row r="138" spans="1:5" ht="12.75">
      <c r="A138" s="35" t="s">
        <v>56</v>
      </c>
      <c r="E138" s="39" t="s">
        <v>3853</v>
      </c>
    </row>
    <row r="139" spans="1:5" ht="12.75">
      <c r="A139" s="35" t="s">
        <v>57</v>
      </c>
      <c r="E139" s="40" t="s">
        <v>5827</v>
      </c>
    </row>
    <row r="140" spans="1:5" ht="12.75">
      <c r="A140" t="s">
        <v>59</v>
      </c>
      <c r="E140" s="39" t="s">
        <v>5</v>
      </c>
    </row>
    <row r="141" spans="1:16" ht="12.75">
      <c r="A141" t="s">
        <v>50</v>
      </c>
      <c s="34" t="s">
        <v>591</v>
      </c>
      <c s="34" t="s">
        <v>5165</v>
      </c>
      <c s="35" t="s">
        <v>5</v>
      </c>
      <c s="6" t="s">
        <v>5166</v>
      </c>
      <c s="36" t="s">
        <v>244</v>
      </c>
      <c s="37">
        <v>8</v>
      </c>
      <c s="36">
        <v>0</v>
      </c>
      <c s="36">
        <f>ROUND(G141*H141,6)</f>
      </c>
      <c r="L141" s="38">
        <v>0</v>
      </c>
      <c s="32">
        <f>ROUND(ROUND(L141,2)*ROUND(G141,3),2)</f>
      </c>
      <c s="36" t="s">
        <v>55</v>
      </c>
      <c>
        <f>(M141*21)/100</f>
      </c>
      <c t="s">
        <v>28</v>
      </c>
    </row>
    <row r="142" spans="1:5" ht="12.75">
      <c r="A142" s="35" t="s">
        <v>56</v>
      </c>
      <c r="E142" s="39" t="s">
        <v>5166</v>
      </c>
    </row>
    <row r="143" spans="1:5" ht="12.75">
      <c r="A143" s="35" t="s">
        <v>57</v>
      </c>
      <c r="E143" s="40" t="s">
        <v>5</v>
      </c>
    </row>
    <row r="144" spans="1:5" ht="12.75">
      <c r="A144" t="s">
        <v>59</v>
      </c>
      <c r="E144" s="39" t="s">
        <v>5</v>
      </c>
    </row>
    <row r="145" spans="1:16" ht="12.75">
      <c r="A145" t="s">
        <v>50</v>
      </c>
      <c s="34" t="s">
        <v>594</v>
      </c>
      <c s="34" t="s">
        <v>5167</v>
      </c>
      <c s="35" t="s">
        <v>5</v>
      </c>
      <c s="6" t="s">
        <v>5168</v>
      </c>
      <c s="36" t="s">
        <v>244</v>
      </c>
      <c s="37">
        <v>7</v>
      </c>
      <c s="36">
        <v>0</v>
      </c>
      <c s="36">
        <f>ROUND(G145*H145,6)</f>
      </c>
      <c r="L145" s="38">
        <v>0</v>
      </c>
      <c s="32">
        <f>ROUND(ROUND(L145,2)*ROUND(G145,3),2)</f>
      </c>
      <c s="36" t="s">
        <v>55</v>
      </c>
      <c>
        <f>(M145*21)/100</f>
      </c>
      <c t="s">
        <v>28</v>
      </c>
    </row>
    <row r="146" spans="1:5" ht="12.75">
      <c r="A146" s="35" t="s">
        <v>56</v>
      </c>
      <c r="E146" s="39" t="s">
        <v>5168</v>
      </c>
    </row>
    <row r="147" spans="1:5" ht="12.75">
      <c r="A147" s="35" t="s">
        <v>57</v>
      </c>
      <c r="E147" s="40" t="s">
        <v>5</v>
      </c>
    </row>
    <row r="148" spans="1:5" ht="12.75">
      <c r="A148" t="s">
        <v>59</v>
      </c>
      <c r="E148" s="39" t="s">
        <v>5</v>
      </c>
    </row>
    <row r="149" spans="1:16" ht="12.75">
      <c r="A149" t="s">
        <v>50</v>
      </c>
      <c s="34" t="s">
        <v>597</v>
      </c>
      <c s="34" t="s">
        <v>3860</v>
      </c>
      <c s="35" t="s">
        <v>5</v>
      </c>
      <c s="6" t="s">
        <v>3861</v>
      </c>
      <c s="36" t="s">
        <v>244</v>
      </c>
      <c s="37">
        <v>6</v>
      </c>
      <c s="36">
        <v>0</v>
      </c>
      <c s="36">
        <f>ROUND(G149*H149,6)</f>
      </c>
      <c r="L149" s="38">
        <v>0</v>
      </c>
      <c s="32">
        <f>ROUND(ROUND(L149,2)*ROUND(G149,3),2)</f>
      </c>
      <c s="36" t="s">
        <v>55</v>
      </c>
      <c>
        <f>(M149*21)/100</f>
      </c>
      <c t="s">
        <v>28</v>
      </c>
    </row>
    <row r="150" spans="1:5" ht="12.75">
      <c r="A150" s="35" t="s">
        <v>56</v>
      </c>
      <c r="E150" s="39" t="s">
        <v>3861</v>
      </c>
    </row>
    <row r="151" spans="1:5" ht="12.75">
      <c r="A151" s="35" t="s">
        <v>57</v>
      </c>
      <c r="E151" s="40" t="s">
        <v>5</v>
      </c>
    </row>
    <row r="152" spans="1:5" ht="12.75">
      <c r="A152" t="s">
        <v>59</v>
      </c>
      <c r="E152" s="39" t="s">
        <v>5</v>
      </c>
    </row>
    <row r="153" spans="1:16" ht="12.75">
      <c r="A153" t="s">
        <v>50</v>
      </c>
      <c s="34" t="s">
        <v>600</v>
      </c>
      <c s="34" t="s">
        <v>3862</v>
      </c>
      <c s="35" t="s">
        <v>5</v>
      </c>
      <c s="6" t="s">
        <v>3863</v>
      </c>
      <c s="36" t="s">
        <v>244</v>
      </c>
      <c s="37">
        <v>6</v>
      </c>
      <c s="36">
        <v>0</v>
      </c>
      <c s="36">
        <f>ROUND(G153*H153,6)</f>
      </c>
      <c r="L153" s="38">
        <v>0</v>
      </c>
      <c s="32">
        <f>ROUND(ROUND(L153,2)*ROUND(G153,3),2)</f>
      </c>
      <c s="36" t="s">
        <v>55</v>
      </c>
      <c>
        <f>(M153*21)/100</f>
      </c>
      <c t="s">
        <v>28</v>
      </c>
    </row>
    <row r="154" spans="1:5" ht="12.75">
      <c r="A154" s="35" t="s">
        <v>56</v>
      </c>
      <c r="E154" s="39" t="s">
        <v>3863</v>
      </c>
    </row>
    <row r="155" spans="1:5" ht="12.75">
      <c r="A155" s="35" t="s">
        <v>57</v>
      </c>
      <c r="E155" s="40" t="s">
        <v>5</v>
      </c>
    </row>
    <row r="156" spans="1:5" ht="12.75">
      <c r="A156" t="s">
        <v>59</v>
      </c>
      <c r="E156" s="39" t="s">
        <v>5</v>
      </c>
    </row>
    <row r="157" spans="1:16" ht="12.75">
      <c r="A157" t="s">
        <v>50</v>
      </c>
      <c s="34" t="s">
        <v>603</v>
      </c>
      <c s="34" t="s">
        <v>3864</v>
      </c>
      <c s="35" t="s">
        <v>5</v>
      </c>
      <c s="6" t="s">
        <v>3865</v>
      </c>
      <c s="36" t="s">
        <v>373</v>
      </c>
      <c s="37">
        <v>1</v>
      </c>
      <c s="36">
        <v>0</v>
      </c>
      <c s="36">
        <f>ROUND(G157*H157,6)</f>
      </c>
      <c r="L157" s="38">
        <v>0</v>
      </c>
      <c s="32">
        <f>ROUND(ROUND(L157,2)*ROUND(G157,3),2)</f>
      </c>
      <c s="36" t="s">
        <v>55</v>
      </c>
      <c>
        <f>(M157*21)/100</f>
      </c>
      <c t="s">
        <v>28</v>
      </c>
    </row>
    <row r="158" spans="1:5" ht="12.75">
      <c r="A158" s="35" t="s">
        <v>56</v>
      </c>
      <c r="E158" s="39" t="s">
        <v>3865</v>
      </c>
    </row>
    <row r="159" spans="1:5" ht="12.75">
      <c r="A159" s="35" t="s">
        <v>57</v>
      </c>
      <c r="E159" s="40" t="s">
        <v>5</v>
      </c>
    </row>
    <row r="160" spans="1:5" ht="12.75">
      <c r="A160" t="s">
        <v>59</v>
      </c>
      <c r="E160" s="39" t="s">
        <v>5</v>
      </c>
    </row>
    <row r="161" spans="1:13" ht="12.75">
      <c r="A161" t="s">
        <v>47</v>
      </c>
      <c r="C161" s="31" t="s">
        <v>4002</v>
      </c>
      <c r="E161" s="33" t="s">
        <v>3868</v>
      </c>
      <c r="J161" s="32">
        <f>0</f>
      </c>
      <c s="32">
        <f>0</f>
      </c>
      <c s="32">
        <f>0+L162+L166+L170+L174+L178+L182+L186</f>
      </c>
      <c s="32">
        <f>0+M162+M166+M170+M174+M178+M182+M186</f>
      </c>
    </row>
    <row r="162" spans="1:16" ht="12.75">
      <c r="A162" t="s">
        <v>50</v>
      </c>
      <c s="34" t="s">
        <v>606</v>
      </c>
      <c s="34" t="s">
        <v>5828</v>
      </c>
      <c s="35" t="s">
        <v>5</v>
      </c>
      <c s="6" t="s">
        <v>3870</v>
      </c>
      <c s="36" t="s">
        <v>147</v>
      </c>
      <c s="37">
        <v>150</v>
      </c>
      <c s="36">
        <v>0</v>
      </c>
      <c s="36">
        <f>ROUND(G162*H162,6)</f>
      </c>
      <c r="L162" s="38">
        <v>0</v>
      </c>
      <c s="32">
        <f>ROUND(ROUND(L162,2)*ROUND(G162,3),2)</f>
      </c>
      <c s="36" t="s">
        <v>55</v>
      </c>
      <c>
        <f>(M162*21)/100</f>
      </c>
      <c t="s">
        <v>28</v>
      </c>
    </row>
    <row r="163" spans="1:5" ht="12.75">
      <c r="A163" s="35" t="s">
        <v>56</v>
      </c>
      <c r="E163" s="39" t="s">
        <v>3870</v>
      </c>
    </row>
    <row r="164" spans="1:5" ht="12.75">
      <c r="A164" s="35" t="s">
        <v>57</v>
      </c>
      <c r="E164" s="40" t="s">
        <v>5829</v>
      </c>
    </row>
    <row r="165" spans="1:5" ht="12.75">
      <c r="A165" t="s">
        <v>59</v>
      </c>
      <c r="E165" s="39" t="s">
        <v>5</v>
      </c>
    </row>
    <row r="166" spans="1:16" ht="12.75">
      <c r="A166" t="s">
        <v>50</v>
      </c>
      <c s="34" t="s">
        <v>609</v>
      </c>
      <c s="34" t="s">
        <v>3872</v>
      </c>
      <c s="35" t="s">
        <v>5</v>
      </c>
      <c s="6" t="s">
        <v>3873</v>
      </c>
      <c s="36" t="s">
        <v>244</v>
      </c>
      <c s="37">
        <v>28</v>
      </c>
      <c s="36">
        <v>0</v>
      </c>
      <c s="36">
        <f>ROUND(G166*H166,6)</f>
      </c>
      <c r="L166" s="38">
        <v>0</v>
      </c>
      <c s="32">
        <f>ROUND(ROUND(L166,2)*ROUND(G166,3),2)</f>
      </c>
      <c s="36" t="s">
        <v>55</v>
      </c>
      <c>
        <f>(M166*21)/100</f>
      </c>
      <c t="s">
        <v>28</v>
      </c>
    </row>
    <row r="167" spans="1:5" ht="12.75">
      <c r="A167" s="35" t="s">
        <v>56</v>
      </c>
      <c r="E167" s="39" t="s">
        <v>3873</v>
      </c>
    </row>
    <row r="168" spans="1:5" ht="12.75">
      <c r="A168" s="35" t="s">
        <v>57</v>
      </c>
      <c r="E168" s="40" t="s">
        <v>5</v>
      </c>
    </row>
    <row r="169" spans="1:5" ht="12.75">
      <c r="A169" t="s">
        <v>59</v>
      </c>
      <c r="E169" s="39" t="s">
        <v>5</v>
      </c>
    </row>
    <row r="170" spans="1:16" ht="12.75">
      <c r="A170" t="s">
        <v>50</v>
      </c>
      <c s="34" t="s">
        <v>613</v>
      </c>
      <c s="34" t="s">
        <v>3874</v>
      </c>
      <c s="35" t="s">
        <v>5</v>
      </c>
      <c s="6" t="s">
        <v>3875</v>
      </c>
      <c s="36" t="s">
        <v>244</v>
      </c>
      <c s="37">
        <v>6</v>
      </c>
      <c s="36">
        <v>0</v>
      </c>
      <c s="36">
        <f>ROUND(G170*H170,6)</f>
      </c>
      <c r="L170" s="38">
        <v>0</v>
      </c>
      <c s="32">
        <f>ROUND(ROUND(L170,2)*ROUND(G170,3),2)</f>
      </c>
      <c s="36" t="s">
        <v>55</v>
      </c>
      <c>
        <f>(M170*21)/100</f>
      </c>
      <c t="s">
        <v>28</v>
      </c>
    </row>
    <row r="171" spans="1:5" ht="12.75">
      <c r="A171" s="35" t="s">
        <v>56</v>
      </c>
      <c r="E171" s="39" t="s">
        <v>3875</v>
      </c>
    </row>
    <row r="172" spans="1:5" ht="12.75">
      <c r="A172" s="35" t="s">
        <v>57</v>
      </c>
      <c r="E172" s="40" t="s">
        <v>5</v>
      </c>
    </row>
    <row r="173" spans="1:5" ht="12.75">
      <c r="A173" t="s">
        <v>59</v>
      </c>
      <c r="E173" s="39" t="s">
        <v>5</v>
      </c>
    </row>
    <row r="174" spans="1:16" ht="12.75">
      <c r="A174" t="s">
        <v>50</v>
      </c>
      <c s="34" t="s">
        <v>616</v>
      </c>
      <c s="34" t="s">
        <v>3876</v>
      </c>
      <c s="35" t="s">
        <v>5</v>
      </c>
      <c s="6" t="s">
        <v>3877</v>
      </c>
      <c s="36" t="s">
        <v>244</v>
      </c>
      <c s="37">
        <v>2</v>
      </c>
      <c s="36">
        <v>0</v>
      </c>
      <c s="36">
        <f>ROUND(G174*H174,6)</f>
      </c>
      <c r="L174" s="38">
        <v>0</v>
      </c>
      <c s="32">
        <f>ROUND(ROUND(L174,2)*ROUND(G174,3),2)</f>
      </c>
      <c s="36" t="s">
        <v>55</v>
      </c>
      <c>
        <f>(M174*21)/100</f>
      </c>
      <c t="s">
        <v>28</v>
      </c>
    </row>
    <row r="175" spans="1:5" ht="12.75">
      <c r="A175" s="35" t="s">
        <v>56</v>
      </c>
      <c r="E175" s="39" t="s">
        <v>3877</v>
      </c>
    </row>
    <row r="176" spans="1:5" ht="12.75">
      <c r="A176" s="35" t="s">
        <v>57</v>
      </c>
      <c r="E176" s="40" t="s">
        <v>5</v>
      </c>
    </row>
    <row r="177" spans="1:5" ht="12.75">
      <c r="A177" t="s">
        <v>59</v>
      </c>
      <c r="E177" s="39" t="s">
        <v>5</v>
      </c>
    </row>
    <row r="178" spans="1:16" ht="12.75">
      <c r="A178" t="s">
        <v>50</v>
      </c>
      <c s="34" t="s">
        <v>620</v>
      </c>
      <c s="34" t="s">
        <v>3878</v>
      </c>
      <c s="35" t="s">
        <v>5</v>
      </c>
      <c s="6" t="s">
        <v>3879</v>
      </c>
      <c s="36" t="s">
        <v>244</v>
      </c>
      <c s="37">
        <v>6</v>
      </c>
      <c s="36">
        <v>0</v>
      </c>
      <c s="36">
        <f>ROUND(G178*H178,6)</f>
      </c>
      <c r="L178" s="38">
        <v>0</v>
      </c>
      <c s="32">
        <f>ROUND(ROUND(L178,2)*ROUND(G178,3),2)</f>
      </c>
      <c s="36" t="s">
        <v>55</v>
      </c>
      <c>
        <f>(M178*21)/100</f>
      </c>
      <c t="s">
        <v>28</v>
      </c>
    </row>
    <row r="179" spans="1:5" ht="12.75">
      <c r="A179" s="35" t="s">
        <v>56</v>
      </c>
      <c r="E179" s="39" t="s">
        <v>3879</v>
      </c>
    </row>
    <row r="180" spans="1:5" ht="12.75">
      <c r="A180" s="35" t="s">
        <v>57</v>
      </c>
      <c r="E180" s="40" t="s">
        <v>5</v>
      </c>
    </row>
    <row r="181" spans="1:5" ht="12.75">
      <c r="A181" t="s">
        <v>59</v>
      </c>
      <c r="E181" s="39" t="s">
        <v>5</v>
      </c>
    </row>
    <row r="182" spans="1:16" ht="12.75">
      <c r="A182" t="s">
        <v>50</v>
      </c>
      <c s="34" t="s">
        <v>622</v>
      </c>
      <c s="34" t="s">
        <v>3880</v>
      </c>
      <c s="35" t="s">
        <v>5</v>
      </c>
      <c s="6" t="s">
        <v>3881</v>
      </c>
      <c s="36" t="s">
        <v>244</v>
      </c>
      <c s="37">
        <v>100</v>
      </c>
      <c s="36">
        <v>0</v>
      </c>
      <c s="36">
        <f>ROUND(G182*H182,6)</f>
      </c>
      <c r="L182" s="38">
        <v>0</v>
      </c>
      <c s="32">
        <f>ROUND(ROUND(L182,2)*ROUND(G182,3),2)</f>
      </c>
      <c s="36" t="s">
        <v>55</v>
      </c>
      <c>
        <f>(M182*21)/100</f>
      </c>
      <c t="s">
        <v>28</v>
      </c>
    </row>
    <row r="183" spans="1:5" ht="12.75">
      <c r="A183" s="35" t="s">
        <v>56</v>
      </c>
      <c r="E183" s="39" t="s">
        <v>3881</v>
      </c>
    </row>
    <row r="184" spans="1:5" ht="12.75">
      <c r="A184" s="35" t="s">
        <v>57</v>
      </c>
      <c r="E184" s="40" t="s">
        <v>5</v>
      </c>
    </row>
    <row r="185" spans="1:5" ht="12.75">
      <c r="A185" t="s">
        <v>59</v>
      </c>
      <c r="E185" s="39" t="s">
        <v>5</v>
      </c>
    </row>
    <row r="186" spans="1:16" ht="12.75">
      <c r="A186" t="s">
        <v>50</v>
      </c>
      <c s="34" t="s">
        <v>624</v>
      </c>
      <c s="34" t="s">
        <v>5176</v>
      </c>
      <c s="35" t="s">
        <v>5</v>
      </c>
      <c s="6" t="s">
        <v>5177</v>
      </c>
      <c s="36" t="s">
        <v>244</v>
      </c>
      <c s="37">
        <v>24</v>
      </c>
      <c s="36">
        <v>0</v>
      </c>
      <c s="36">
        <f>ROUND(G186*H186,6)</f>
      </c>
      <c r="L186" s="38">
        <v>0</v>
      </c>
      <c s="32">
        <f>ROUND(ROUND(L186,2)*ROUND(G186,3),2)</f>
      </c>
      <c s="36" t="s">
        <v>55</v>
      </c>
      <c>
        <f>(M186*21)/100</f>
      </c>
      <c t="s">
        <v>28</v>
      </c>
    </row>
    <row r="187" spans="1:5" ht="12.75">
      <c r="A187" s="35" t="s">
        <v>56</v>
      </c>
      <c r="E187" s="39" t="s">
        <v>5177</v>
      </c>
    </row>
    <row r="188" spans="1:5" ht="12.75">
      <c r="A188" s="35" t="s">
        <v>57</v>
      </c>
      <c r="E188" s="40" t="s">
        <v>5</v>
      </c>
    </row>
    <row r="189" spans="1:5" ht="12.75">
      <c r="A189" t="s">
        <v>59</v>
      </c>
      <c r="E189" s="39" t="s">
        <v>5</v>
      </c>
    </row>
    <row r="190" spans="1:13" ht="12.75">
      <c r="A190" t="s">
        <v>47</v>
      </c>
      <c r="C190" s="31" t="s">
        <v>3848</v>
      </c>
      <c r="E190" s="33" t="s">
        <v>375</v>
      </c>
      <c r="J190" s="32">
        <f>0</f>
      </c>
      <c s="32">
        <f>0</f>
      </c>
      <c s="32">
        <f>0+L191</f>
      </c>
      <c s="32">
        <f>0+M191</f>
      </c>
    </row>
    <row r="191" spans="1:16" ht="12.75">
      <c r="A191" t="s">
        <v>50</v>
      </c>
      <c s="34" t="s">
        <v>626</v>
      </c>
      <c s="34" t="s">
        <v>5830</v>
      </c>
      <c s="35" t="s">
        <v>5</v>
      </c>
      <c s="6" t="s">
        <v>3890</v>
      </c>
      <c s="36" t="s">
        <v>275</v>
      </c>
      <c s="37">
        <v>1</v>
      </c>
      <c s="36">
        <v>0</v>
      </c>
      <c s="36">
        <f>ROUND(G191*H191,6)</f>
      </c>
      <c r="L191" s="38">
        <v>0</v>
      </c>
      <c s="32">
        <f>ROUND(ROUND(L191,2)*ROUND(G191,3),2)</f>
      </c>
      <c s="36" t="s">
        <v>55</v>
      </c>
      <c>
        <f>(M191*21)/100</f>
      </c>
      <c t="s">
        <v>28</v>
      </c>
    </row>
    <row r="192" spans="1:5" ht="12.75">
      <c r="A192" s="35" t="s">
        <v>56</v>
      </c>
      <c r="E192" s="39" t="s">
        <v>3890</v>
      </c>
    </row>
    <row r="193" spans="1:5" ht="12.75">
      <c r="A193" s="35" t="s">
        <v>57</v>
      </c>
      <c r="E193" s="40" t="s">
        <v>5</v>
      </c>
    </row>
    <row r="194" spans="1:5" ht="25.5">
      <c r="A194" t="s">
        <v>59</v>
      </c>
      <c r="E194" s="39" t="s">
        <v>4292</v>
      </c>
    </row>
    <row r="195" spans="1:13" ht="12.75">
      <c r="A195" t="s">
        <v>47</v>
      </c>
      <c r="C195" s="31" t="s">
        <v>3867</v>
      </c>
      <c r="E195" s="33" t="s">
        <v>378</v>
      </c>
      <c r="J195" s="32">
        <f>0</f>
      </c>
      <c s="32">
        <f>0</f>
      </c>
      <c s="32">
        <f>0+L196+L200+L204+L208+L212</f>
      </c>
      <c s="32">
        <f>0+M196+M200+M204+M208+M212</f>
      </c>
    </row>
    <row r="196" spans="1:16" ht="12.75">
      <c r="A196" t="s">
        <v>50</v>
      </c>
      <c s="34" t="s">
        <v>631</v>
      </c>
      <c s="34" t="s">
        <v>5831</v>
      </c>
      <c s="35" t="s">
        <v>5</v>
      </c>
      <c s="6" t="s">
        <v>3894</v>
      </c>
      <c s="36" t="s">
        <v>244</v>
      </c>
      <c s="37">
        <v>1</v>
      </c>
      <c s="36">
        <v>0</v>
      </c>
      <c s="36">
        <f>ROUND(G196*H196,6)</f>
      </c>
      <c r="L196" s="38">
        <v>0</v>
      </c>
      <c s="32">
        <f>ROUND(ROUND(L196,2)*ROUND(G196,3),2)</f>
      </c>
      <c s="36" t="s">
        <v>55</v>
      </c>
      <c>
        <f>(M196*21)/100</f>
      </c>
      <c t="s">
        <v>28</v>
      </c>
    </row>
    <row r="197" spans="1:5" ht="12.75">
      <c r="A197" s="35" t="s">
        <v>56</v>
      </c>
      <c r="E197" s="39" t="s">
        <v>3894</v>
      </c>
    </row>
    <row r="198" spans="1:5" ht="12.75">
      <c r="A198" s="35" t="s">
        <v>57</v>
      </c>
      <c r="E198" s="40" t="s">
        <v>5</v>
      </c>
    </row>
    <row r="199" spans="1:5" ht="12.75">
      <c r="A199" t="s">
        <v>59</v>
      </c>
      <c r="E199" s="39" t="s">
        <v>5</v>
      </c>
    </row>
    <row r="200" spans="1:16" ht="12.75">
      <c r="A200" t="s">
        <v>50</v>
      </c>
      <c s="34" t="s">
        <v>635</v>
      </c>
      <c s="34" t="s">
        <v>282</v>
      </c>
      <c s="35" t="s">
        <v>5</v>
      </c>
      <c s="6" t="s">
        <v>283</v>
      </c>
      <c s="36" t="s">
        <v>244</v>
      </c>
      <c s="37">
        <v>20</v>
      </c>
      <c s="36">
        <v>0</v>
      </c>
      <c s="36">
        <f>ROUND(G200*H200,6)</f>
      </c>
      <c r="L200" s="38">
        <v>0</v>
      </c>
      <c s="32">
        <f>ROUND(ROUND(L200,2)*ROUND(G200,3),2)</f>
      </c>
      <c s="36" t="s">
        <v>55</v>
      </c>
      <c>
        <f>(M200*21)/100</f>
      </c>
      <c t="s">
        <v>28</v>
      </c>
    </row>
    <row r="201" spans="1:5" ht="12.75">
      <c r="A201" s="35" t="s">
        <v>56</v>
      </c>
      <c r="E201" s="39" t="s">
        <v>283</v>
      </c>
    </row>
    <row r="202" spans="1:5" ht="12.75">
      <c r="A202" s="35" t="s">
        <v>57</v>
      </c>
      <c r="E202" s="40" t="s">
        <v>5</v>
      </c>
    </row>
    <row r="203" spans="1:5" ht="12.75">
      <c r="A203" t="s">
        <v>59</v>
      </c>
      <c r="E203" s="39" t="s">
        <v>5</v>
      </c>
    </row>
    <row r="204" spans="1:16" ht="12.75">
      <c r="A204" t="s">
        <v>50</v>
      </c>
      <c s="34" t="s">
        <v>639</v>
      </c>
      <c s="34" t="s">
        <v>5832</v>
      </c>
      <c s="35" t="s">
        <v>5</v>
      </c>
      <c s="6" t="s">
        <v>3900</v>
      </c>
      <c s="36" t="s">
        <v>244</v>
      </c>
      <c s="37">
        <v>1</v>
      </c>
      <c s="36">
        <v>0</v>
      </c>
      <c s="36">
        <f>ROUND(G204*H204,6)</f>
      </c>
      <c r="L204" s="38">
        <v>0</v>
      </c>
      <c s="32">
        <f>ROUND(ROUND(L204,2)*ROUND(G204,3),2)</f>
      </c>
      <c s="36" t="s">
        <v>55</v>
      </c>
      <c>
        <f>(M204*21)/100</f>
      </c>
      <c t="s">
        <v>28</v>
      </c>
    </row>
    <row r="205" spans="1:5" ht="12.75">
      <c r="A205" s="35" t="s">
        <v>56</v>
      </c>
      <c r="E205" s="39" t="s">
        <v>3900</v>
      </c>
    </row>
    <row r="206" spans="1:5" ht="12.75">
      <c r="A206" s="35" t="s">
        <v>57</v>
      </c>
      <c r="E206" s="40" t="s">
        <v>5</v>
      </c>
    </row>
    <row r="207" spans="1:5" ht="12.75">
      <c r="A207" t="s">
        <v>59</v>
      </c>
      <c r="E207" s="39" t="s">
        <v>5</v>
      </c>
    </row>
    <row r="208" spans="1:16" ht="12.75">
      <c r="A208" t="s">
        <v>50</v>
      </c>
      <c s="34" t="s">
        <v>643</v>
      </c>
      <c s="34" t="s">
        <v>5833</v>
      </c>
      <c s="35" t="s">
        <v>5</v>
      </c>
      <c s="6" t="s">
        <v>3902</v>
      </c>
      <c s="36" t="s">
        <v>244</v>
      </c>
      <c s="37">
        <v>1</v>
      </c>
      <c s="36">
        <v>0</v>
      </c>
      <c s="36">
        <f>ROUND(G208*H208,6)</f>
      </c>
      <c r="L208" s="38">
        <v>0</v>
      </c>
      <c s="32">
        <f>ROUND(ROUND(L208,2)*ROUND(G208,3),2)</f>
      </c>
      <c s="36" t="s">
        <v>55</v>
      </c>
      <c>
        <f>(M208*21)/100</f>
      </c>
      <c t="s">
        <v>28</v>
      </c>
    </row>
    <row r="209" spans="1:5" ht="12.75">
      <c r="A209" s="35" t="s">
        <v>56</v>
      </c>
      <c r="E209" s="39" t="s">
        <v>3902</v>
      </c>
    </row>
    <row r="210" spans="1:5" ht="12.75">
      <c r="A210" s="35" t="s">
        <v>57</v>
      </c>
      <c r="E210" s="40" t="s">
        <v>5</v>
      </c>
    </row>
    <row r="211" spans="1:5" ht="12.75">
      <c r="A211" t="s">
        <v>59</v>
      </c>
      <c r="E211" s="39" t="s">
        <v>5</v>
      </c>
    </row>
    <row r="212" spans="1:16" ht="12.75">
      <c r="A212" t="s">
        <v>50</v>
      </c>
      <c s="34" t="s">
        <v>646</v>
      </c>
      <c s="34" t="s">
        <v>5834</v>
      </c>
      <c s="35" t="s">
        <v>5</v>
      </c>
      <c s="6" t="s">
        <v>3904</v>
      </c>
      <c s="36" t="s">
        <v>244</v>
      </c>
      <c s="37">
        <v>1</v>
      </c>
      <c s="36">
        <v>0</v>
      </c>
      <c s="36">
        <f>ROUND(G212*H212,6)</f>
      </c>
      <c r="L212" s="38">
        <v>0</v>
      </c>
      <c s="32">
        <f>ROUND(ROUND(L212,2)*ROUND(G212,3),2)</f>
      </c>
      <c s="36" t="s">
        <v>55</v>
      </c>
      <c>
        <f>(M212*21)/100</f>
      </c>
      <c t="s">
        <v>28</v>
      </c>
    </row>
    <row r="213" spans="1:5" ht="12.75">
      <c r="A213" s="35" t="s">
        <v>56</v>
      </c>
      <c r="E213" s="39" t="s">
        <v>3904</v>
      </c>
    </row>
    <row r="214" spans="1:5" ht="12.75">
      <c r="A214" s="35" t="s">
        <v>57</v>
      </c>
      <c r="E214" s="40" t="s">
        <v>5</v>
      </c>
    </row>
    <row r="215" spans="1:5" ht="12.75">
      <c r="A215" t="s">
        <v>59</v>
      </c>
      <c r="E215" s="39" t="s">
        <v>5</v>
      </c>
    </row>
    <row r="216" spans="1:13" ht="12.75">
      <c r="A216" t="s">
        <v>47</v>
      </c>
      <c r="C216" s="31" t="s">
        <v>3888</v>
      </c>
      <c r="E216" s="33" t="s">
        <v>3906</v>
      </c>
      <c r="J216" s="32">
        <f>0</f>
      </c>
      <c s="32">
        <f>0</f>
      </c>
      <c s="32">
        <f>0+L217+L221+L225+L229+L233+L237</f>
      </c>
      <c s="32">
        <f>0+M217+M221+M225+M229+M233+M237</f>
      </c>
    </row>
    <row r="217" spans="1:16" ht="12.75">
      <c r="A217" t="s">
        <v>50</v>
      </c>
      <c s="34" t="s">
        <v>648</v>
      </c>
      <c s="34" t="s">
        <v>5835</v>
      </c>
      <c s="35" t="s">
        <v>5</v>
      </c>
      <c s="6" t="s">
        <v>3931</v>
      </c>
      <c s="36" t="s">
        <v>244</v>
      </c>
      <c s="37">
        <v>1</v>
      </c>
      <c s="36">
        <v>0</v>
      </c>
      <c s="36">
        <f>ROUND(G217*H217,6)</f>
      </c>
      <c r="L217" s="38">
        <v>0</v>
      </c>
      <c s="32">
        <f>ROUND(ROUND(L217,2)*ROUND(G217,3),2)</f>
      </c>
      <c s="36" t="s">
        <v>55</v>
      </c>
      <c>
        <f>(M217*21)/100</f>
      </c>
      <c t="s">
        <v>28</v>
      </c>
    </row>
    <row r="218" spans="1:5" ht="12.75">
      <c r="A218" s="35" t="s">
        <v>56</v>
      </c>
      <c r="E218" s="39" t="s">
        <v>3931</v>
      </c>
    </row>
    <row r="219" spans="1:5" ht="12.75">
      <c r="A219" s="35" t="s">
        <v>57</v>
      </c>
      <c r="E219" s="40" t="s">
        <v>5</v>
      </c>
    </row>
    <row r="220" spans="1:5" ht="12.75">
      <c r="A220" t="s">
        <v>59</v>
      </c>
      <c r="E220" s="39" t="s">
        <v>5</v>
      </c>
    </row>
    <row r="221" spans="1:16" ht="12.75">
      <c r="A221" t="s">
        <v>50</v>
      </c>
      <c s="34" t="s">
        <v>652</v>
      </c>
      <c s="34" t="s">
        <v>5836</v>
      </c>
      <c s="35" t="s">
        <v>5</v>
      </c>
      <c s="6" t="s">
        <v>3934</v>
      </c>
      <c s="36" t="s">
        <v>244</v>
      </c>
      <c s="37">
        <v>1</v>
      </c>
      <c s="36">
        <v>0</v>
      </c>
      <c s="36">
        <f>ROUND(G221*H221,6)</f>
      </c>
      <c r="L221" s="38">
        <v>0</v>
      </c>
      <c s="32">
        <f>ROUND(ROUND(L221,2)*ROUND(G221,3),2)</f>
      </c>
      <c s="36" t="s">
        <v>55</v>
      </c>
      <c>
        <f>(M221*21)/100</f>
      </c>
      <c t="s">
        <v>28</v>
      </c>
    </row>
    <row r="222" spans="1:5" ht="12.75">
      <c r="A222" s="35" t="s">
        <v>56</v>
      </c>
      <c r="E222" s="39" t="s">
        <v>3934</v>
      </c>
    </row>
    <row r="223" spans="1:5" ht="12.75">
      <c r="A223" s="35" t="s">
        <v>57</v>
      </c>
      <c r="E223" s="40" t="s">
        <v>5</v>
      </c>
    </row>
    <row r="224" spans="1:5" ht="12.75">
      <c r="A224" t="s">
        <v>59</v>
      </c>
      <c r="E224" s="39" t="s">
        <v>5</v>
      </c>
    </row>
    <row r="225" spans="1:16" ht="12.75">
      <c r="A225" t="s">
        <v>50</v>
      </c>
      <c s="34" t="s">
        <v>656</v>
      </c>
      <c s="34" t="s">
        <v>5837</v>
      </c>
      <c s="35" t="s">
        <v>5</v>
      </c>
      <c s="6" t="s">
        <v>3936</v>
      </c>
      <c s="36" t="s">
        <v>244</v>
      </c>
      <c s="37">
        <v>2</v>
      </c>
      <c s="36">
        <v>0</v>
      </c>
      <c s="36">
        <f>ROUND(G225*H225,6)</f>
      </c>
      <c r="L225" s="38">
        <v>0</v>
      </c>
      <c s="32">
        <f>ROUND(ROUND(L225,2)*ROUND(G225,3),2)</f>
      </c>
      <c s="36" t="s">
        <v>55</v>
      </c>
      <c>
        <f>(M225*21)/100</f>
      </c>
      <c t="s">
        <v>28</v>
      </c>
    </row>
    <row r="226" spans="1:5" ht="12.75">
      <c r="A226" s="35" t="s">
        <v>56</v>
      </c>
      <c r="E226" s="39" t="s">
        <v>3936</v>
      </c>
    </row>
    <row r="227" spans="1:5" ht="12.75">
      <c r="A227" s="35" t="s">
        <v>57</v>
      </c>
      <c r="E227" s="40" t="s">
        <v>5</v>
      </c>
    </row>
    <row r="228" spans="1:5" ht="12.75">
      <c r="A228" t="s">
        <v>59</v>
      </c>
      <c r="E228" s="39" t="s">
        <v>5</v>
      </c>
    </row>
    <row r="229" spans="1:16" ht="12.75">
      <c r="A229" t="s">
        <v>50</v>
      </c>
      <c s="34" t="s">
        <v>660</v>
      </c>
      <c s="34" t="s">
        <v>5838</v>
      </c>
      <c s="35" t="s">
        <v>5</v>
      </c>
      <c s="6" t="s">
        <v>3938</v>
      </c>
      <c s="36" t="s">
        <v>244</v>
      </c>
      <c s="37">
        <v>2</v>
      </c>
      <c s="36">
        <v>0</v>
      </c>
      <c s="36">
        <f>ROUND(G229*H229,6)</f>
      </c>
      <c r="L229" s="38">
        <v>0</v>
      </c>
      <c s="32">
        <f>ROUND(ROUND(L229,2)*ROUND(G229,3),2)</f>
      </c>
      <c s="36" t="s">
        <v>55</v>
      </c>
      <c>
        <f>(M229*21)/100</f>
      </c>
      <c t="s">
        <v>28</v>
      </c>
    </row>
    <row r="230" spans="1:5" ht="12.75">
      <c r="A230" s="35" t="s">
        <v>56</v>
      </c>
      <c r="E230" s="39" t="s">
        <v>3938</v>
      </c>
    </row>
    <row r="231" spans="1:5" ht="12.75">
      <c r="A231" s="35" t="s">
        <v>57</v>
      </c>
      <c r="E231" s="40" t="s">
        <v>5</v>
      </c>
    </row>
    <row r="232" spans="1:5" ht="12.75">
      <c r="A232" t="s">
        <v>59</v>
      </c>
      <c r="E232" s="39" t="s">
        <v>5</v>
      </c>
    </row>
    <row r="233" spans="1:16" ht="12.75">
      <c r="A233" t="s">
        <v>50</v>
      </c>
      <c s="34" t="s">
        <v>663</v>
      </c>
      <c s="34" t="s">
        <v>5839</v>
      </c>
      <c s="35" t="s">
        <v>5</v>
      </c>
      <c s="6" t="s">
        <v>3940</v>
      </c>
      <c s="36" t="s">
        <v>244</v>
      </c>
      <c s="37">
        <v>12</v>
      </c>
      <c s="36">
        <v>0</v>
      </c>
      <c s="36">
        <f>ROUND(G233*H233,6)</f>
      </c>
      <c r="L233" s="38">
        <v>0</v>
      </c>
      <c s="32">
        <f>ROUND(ROUND(L233,2)*ROUND(G233,3),2)</f>
      </c>
      <c s="36" t="s">
        <v>55</v>
      </c>
      <c>
        <f>(M233*21)/100</f>
      </c>
      <c t="s">
        <v>28</v>
      </c>
    </row>
    <row r="234" spans="1:5" ht="12.75">
      <c r="A234" s="35" t="s">
        <v>56</v>
      </c>
      <c r="E234" s="39" t="s">
        <v>3940</v>
      </c>
    </row>
    <row r="235" spans="1:5" ht="12.75">
      <c r="A235" s="35" t="s">
        <v>57</v>
      </c>
      <c r="E235" s="40" t="s">
        <v>5840</v>
      </c>
    </row>
    <row r="236" spans="1:5" ht="12.75">
      <c r="A236" t="s">
        <v>59</v>
      </c>
      <c r="E236" s="39" t="s">
        <v>5</v>
      </c>
    </row>
    <row r="237" spans="1:16" ht="12.75">
      <c r="A237" t="s">
        <v>50</v>
      </c>
      <c s="34" t="s">
        <v>667</v>
      </c>
      <c s="34" t="s">
        <v>5841</v>
      </c>
      <c s="35" t="s">
        <v>5</v>
      </c>
      <c s="6" t="s">
        <v>5842</v>
      </c>
      <c s="36" t="s">
        <v>244</v>
      </c>
      <c s="37">
        <v>12</v>
      </c>
      <c s="36">
        <v>0</v>
      </c>
      <c s="36">
        <f>ROUND(G237*H237,6)</f>
      </c>
      <c r="L237" s="38">
        <v>0</v>
      </c>
      <c s="32">
        <f>ROUND(ROUND(L237,2)*ROUND(G237,3),2)</f>
      </c>
      <c s="36" t="s">
        <v>55</v>
      </c>
      <c>
        <f>(M237*21)/100</f>
      </c>
      <c t="s">
        <v>28</v>
      </c>
    </row>
    <row r="238" spans="1:5" ht="12.75">
      <c r="A238" s="35" t="s">
        <v>56</v>
      </c>
      <c r="E238" s="39" t="s">
        <v>5842</v>
      </c>
    </row>
    <row r="239" spans="1:5" ht="12.75">
      <c r="A239" s="35" t="s">
        <v>57</v>
      </c>
      <c r="E239" s="40" t="s">
        <v>5</v>
      </c>
    </row>
    <row r="240" spans="1:5" ht="12.75">
      <c r="A240" t="s">
        <v>59</v>
      </c>
      <c r="E240" s="39" t="s">
        <v>5</v>
      </c>
    </row>
    <row r="241" spans="1:13" ht="12.75">
      <c r="A241" t="s">
        <v>47</v>
      </c>
      <c r="C241" s="31" t="s">
        <v>3892</v>
      </c>
      <c r="E241" s="33" t="s">
        <v>3944</v>
      </c>
      <c r="J241" s="32">
        <f>0</f>
      </c>
      <c s="32">
        <f>0</f>
      </c>
      <c s="32">
        <f>0+L242</f>
      </c>
      <c s="32">
        <f>0+M242</f>
      </c>
    </row>
    <row r="242" spans="1:16" ht="12.75">
      <c r="A242" t="s">
        <v>50</v>
      </c>
      <c s="34" t="s">
        <v>670</v>
      </c>
      <c s="34" t="s">
        <v>5186</v>
      </c>
      <c s="35" t="s">
        <v>5</v>
      </c>
      <c s="6" t="s">
        <v>5187</v>
      </c>
      <c s="36" t="s">
        <v>1905</v>
      </c>
      <c s="37">
        <v>105</v>
      </c>
      <c s="36">
        <v>0</v>
      </c>
      <c s="36">
        <f>ROUND(G242*H242,6)</f>
      </c>
      <c r="L242" s="38">
        <v>0</v>
      </c>
      <c s="32">
        <f>ROUND(ROUND(L242,2)*ROUND(G242,3),2)</f>
      </c>
      <c s="36" t="s">
        <v>55</v>
      </c>
      <c>
        <f>(M242*21)/100</f>
      </c>
      <c t="s">
        <v>28</v>
      </c>
    </row>
    <row r="243" spans="1:5" ht="12.75">
      <c r="A243" s="35" t="s">
        <v>56</v>
      </c>
      <c r="E243" s="39" t="s">
        <v>5187</v>
      </c>
    </row>
    <row r="244" spans="1:5" ht="12.75">
      <c r="A244" s="35" t="s">
        <v>57</v>
      </c>
      <c r="E244" s="40" t="s">
        <v>5843</v>
      </c>
    </row>
    <row r="245" spans="1:5" ht="102">
      <c r="A245" t="s">
        <v>59</v>
      </c>
      <c r="E245" s="39" t="s">
        <v>3955</v>
      </c>
    </row>
    <row r="246" spans="1:13" ht="12.75">
      <c r="A246" t="s">
        <v>47</v>
      </c>
      <c r="C246" s="31" t="s">
        <v>257</v>
      </c>
      <c r="E246" s="33" t="s">
        <v>5844</v>
      </c>
      <c r="J246" s="32">
        <f>0</f>
      </c>
      <c s="32">
        <f>0</f>
      </c>
      <c s="32">
        <f>0+L247</f>
      </c>
      <c s="32">
        <f>0+M247</f>
      </c>
    </row>
    <row r="247" spans="1:16" ht="12.75">
      <c r="A247" t="s">
        <v>50</v>
      </c>
      <c s="34" t="s">
        <v>96</v>
      </c>
      <c s="34" t="s">
        <v>5845</v>
      </c>
      <c s="35" t="s">
        <v>5</v>
      </c>
      <c s="6" t="s">
        <v>5846</v>
      </c>
      <c s="36" t="s">
        <v>244</v>
      </c>
      <c s="37">
        <v>1</v>
      </c>
      <c s="36">
        <v>0</v>
      </c>
      <c s="36">
        <f>ROUND(G247*H247,6)</f>
      </c>
      <c r="L247" s="38">
        <v>0</v>
      </c>
      <c s="32">
        <f>ROUND(ROUND(L247,2)*ROUND(G247,3),2)</f>
      </c>
      <c s="36" t="s">
        <v>55</v>
      </c>
      <c>
        <f>(M247*21)/100</f>
      </c>
      <c t="s">
        <v>28</v>
      </c>
    </row>
    <row r="248" spans="1:5" ht="12.75">
      <c r="A248" s="35" t="s">
        <v>56</v>
      </c>
      <c r="E248" s="39" t="s">
        <v>5846</v>
      </c>
    </row>
    <row r="249" spans="1:5" ht="12.75">
      <c r="A249" s="35" t="s">
        <v>57</v>
      </c>
      <c r="E249" s="40" t="s">
        <v>5</v>
      </c>
    </row>
    <row r="250" spans="1:5" ht="25.5">
      <c r="A250" t="s">
        <v>59</v>
      </c>
      <c r="E250" s="39" t="s">
        <v>5847</v>
      </c>
    </row>
    <row r="251" spans="1:13" ht="12.75">
      <c r="A251" t="s">
        <v>47</v>
      </c>
      <c r="C251" s="31" t="s">
        <v>285</v>
      </c>
      <c r="E251" s="33" t="s">
        <v>5848</v>
      </c>
      <c r="J251" s="32">
        <f>0</f>
      </c>
      <c s="32">
        <f>0</f>
      </c>
      <c s="32">
        <f>0+L252+L256</f>
      </c>
      <c s="32">
        <f>0+M252+M256</f>
      </c>
    </row>
    <row r="252" spans="1:16" ht="25.5">
      <c r="A252" t="s">
        <v>50</v>
      </c>
      <c s="34" t="s">
        <v>66</v>
      </c>
      <c s="34" t="s">
        <v>5849</v>
      </c>
      <c s="35" t="s">
        <v>5</v>
      </c>
      <c s="6" t="s">
        <v>3446</v>
      </c>
      <c s="36" t="s">
        <v>244</v>
      </c>
      <c s="37">
        <v>6</v>
      </c>
      <c s="36">
        <v>0</v>
      </c>
      <c s="36">
        <f>ROUND(G252*H252,6)</f>
      </c>
      <c r="L252" s="38">
        <v>0</v>
      </c>
      <c s="32">
        <f>ROUND(ROUND(L252,2)*ROUND(G252,3),2)</f>
      </c>
      <c s="36" t="s">
        <v>55</v>
      </c>
      <c>
        <f>(M252*21)/100</f>
      </c>
      <c t="s">
        <v>28</v>
      </c>
    </row>
    <row r="253" spans="1:5" ht="25.5">
      <c r="A253" s="35" t="s">
        <v>56</v>
      </c>
      <c r="E253" s="39" t="s">
        <v>3446</v>
      </c>
    </row>
    <row r="254" spans="1:5" ht="12.75">
      <c r="A254" s="35" t="s">
        <v>57</v>
      </c>
      <c r="E254" s="40" t="s">
        <v>5814</v>
      </c>
    </row>
    <row r="255" spans="1:5" ht="12.75">
      <c r="A255" t="s">
        <v>59</v>
      </c>
      <c r="E255" s="39" t="s">
        <v>5</v>
      </c>
    </row>
    <row r="256" spans="1:16" ht="12.75">
      <c r="A256" t="s">
        <v>50</v>
      </c>
      <c s="34" t="s">
        <v>72</v>
      </c>
      <c s="34" t="s">
        <v>5850</v>
      </c>
      <c s="35" t="s">
        <v>5</v>
      </c>
      <c s="6" t="s">
        <v>3449</v>
      </c>
      <c s="36" t="s">
        <v>244</v>
      </c>
      <c s="37">
        <v>6</v>
      </c>
      <c s="36">
        <v>0</v>
      </c>
      <c s="36">
        <f>ROUND(G256*H256,6)</f>
      </c>
      <c r="L256" s="38">
        <v>0</v>
      </c>
      <c s="32">
        <f>ROUND(ROUND(L256,2)*ROUND(G256,3),2)</f>
      </c>
      <c s="36" t="s">
        <v>55</v>
      </c>
      <c>
        <f>(M256*21)/100</f>
      </c>
      <c t="s">
        <v>28</v>
      </c>
    </row>
    <row r="257" spans="1:5" ht="12.75">
      <c r="A257" s="35" t="s">
        <v>56</v>
      </c>
      <c r="E257" s="39" t="s">
        <v>3449</v>
      </c>
    </row>
    <row r="258" spans="1:5" ht="12.75">
      <c r="A258" s="35" t="s">
        <v>57</v>
      </c>
      <c r="E258" s="40" t="s">
        <v>5</v>
      </c>
    </row>
    <row r="259" spans="1:5" ht="12.75">
      <c r="A259" t="s">
        <v>59</v>
      </c>
      <c r="E259" s="39" t="s">
        <v>5</v>
      </c>
    </row>
    <row r="260" spans="1:13" ht="12.75">
      <c r="A260" t="s">
        <v>47</v>
      </c>
      <c r="C260" s="31" t="s">
        <v>313</v>
      </c>
      <c r="E260" s="33" t="s">
        <v>5851</v>
      </c>
      <c r="J260" s="32">
        <f>0</f>
      </c>
      <c s="32">
        <f>0</f>
      </c>
      <c s="32">
        <f>0+L261+L265+L269</f>
      </c>
      <c s="32">
        <f>0+M261+M265+M269</f>
      </c>
    </row>
    <row r="261" spans="1:16" ht="12.75">
      <c r="A261" t="s">
        <v>50</v>
      </c>
      <c s="34" t="s">
        <v>27</v>
      </c>
      <c s="34" t="s">
        <v>3457</v>
      </c>
      <c s="35" t="s">
        <v>5</v>
      </c>
      <c s="6" t="s">
        <v>3458</v>
      </c>
      <c s="36" t="s">
        <v>244</v>
      </c>
      <c s="37">
        <v>1</v>
      </c>
      <c s="36">
        <v>0</v>
      </c>
      <c s="36">
        <f>ROUND(G261*H261,6)</f>
      </c>
      <c r="L261" s="38">
        <v>0</v>
      </c>
      <c s="32">
        <f>ROUND(ROUND(L261,2)*ROUND(G261,3),2)</f>
      </c>
      <c s="36" t="s">
        <v>55</v>
      </c>
      <c>
        <f>(M261*21)/100</f>
      </c>
      <c t="s">
        <v>28</v>
      </c>
    </row>
    <row r="262" spans="1:5" ht="12.75">
      <c r="A262" s="35" t="s">
        <v>56</v>
      </c>
      <c r="E262" s="39" t="s">
        <v>3458</v>
      </c>
    </row>
    <row r="263" spans="1:5" ht="12.75">
      <c r="A263" s="35" t="s">
        <v>57</v>
      </c>
      <c r="E263" s="40" t="s">
        <v>5</v>
      </c>
    </row>
    <row r="264" spans="1:5" ht="12.75">
      <c r="A264" t="s">
        <v>59</v>
      </c>
      <c r="E264" s="39" t="s">
        <v>5</v>
      </c>
    </row>
    <row r="265" spans="1:16" ht="12.75">
      <c r="A265" t="s">
        <v>50</v>
      </c>
      <c s="34" t="s">
        <v>81</v>
      </c>
      <c s="34" t="s">
        <v>3460</v>
      </c>
      <c s="35" t="s">
        <v>5</v>
      </c>
      <c s="6" t="s">
        <v>3461</v>
      </c>
      <c s="36" t="s">
        <v>244</v>
      </c>
      <c s="37">
        <v>1</v>
      </c>
      <c s="36">
        <v>0</v>
      </c>
      <c s="36">
        <f>ROUND(G265*H265,6)</f>
      </c>
      <c r="L265" s="38">
        <v>0</v>
      </c>
      <c s="32">
        <f>ROUND(ROUND(L265,2)*ROUND(G265,3),2)</f>
      </c>
      <c s="36" t="s">
        <v>55</v>
      </c>
      <c>
        <f>(M265*21)/100</f>
      </c>
      <c t="s">
        <v>28</v>
      </c>
    </row>
    <row r="266" spans="1:5" ht="12.75">
      <c r="A266" s="35" t="s">
        <v>56</v>
      </c>
      <c r="E266" s="39" t="s">
        <v>3461</v>
      </c>
    </row>
    <row r="267" spans="1:5" ht="12.75">
      <c r="A267" s="35" t="s">
        <v>57</v>
      </c>
      <c r="E267" s="40" t="s">
        <v>5852</v>
      </c>
    </row>
    <row r="268" spans="1:5" ht="12.75">
      <c r="A268" t="s">
        <v>59</v>
      </c>
      <c r="E268" s="39" t="s">
        <v>5</v>
      </c>
    </row>
    <row r="269" spans="1:16" ht="12.75">
      <c r="A269" t="s">
        <v>50</v>
      </c>
      <c s="34" t="s">
        <v>86</v>
      </c>
      <c s="34" t="s">
        <v>3465</v>
      </c>
      <c s="35" t="s">
        <v>5</v>
      </c>
      <c s="6" t="s">
        <v>3466</v>
      </c>
      <c s="36" t="s">
        <v>244</v>
      </c>
      <c s="37">
        <v>1</v>
      </c>
      <c s="36">
        <v>0</v>
      </c>
      <c s="36">
        <f>ROUND(G269*H269,6)</f>
      </c>
      <c r="L269" s="38">
        <v>0</v>
      </c>
      <c s="32">
        <f>ROUND(ROUND(L269,2)*ROUND(G269,3),2)</f>
      </c>
      <c s="36" t="s">
        <v>55</v>
      </c>
      <c>
        <f>(M269*21)/100</f>
      </c>
      <c t="s">
        <v>28</v>
      </c>
    </row>
    <row r="270" spans="1:5" ht="12.75">
      <c r="A270" s="35" t="s">
        <v>56</v>
      </c>
      <c r="E270" s="39" t="s">
        <v>3466</v>
      </c>
    </row>
    <row r="271" spans="1:5" ht="12.75">
      <c r="A271" s="35" t="s">
        <v>57</v>
      </c>
      <c r="E271" s="40" t="s">
        <v>5</v>
      </c>
    </row>
    <row r="272" spans="1:5" ht="25.5">
      <c r="A272" t="s">
        <v>59</v>
      </c>
      <c r="E272" s="39" t="s">
        <v>5853</v>
      </c>
    </row>
    <row r="273" spans="1:13" ht="12.75">
      <c r="A273" t="s">
        <v>47</v>
      </c>
      <c r="C273" s="31" t="s">
        <v>2903</v>
      </c>
      <c r="E273" s="33" t="s">
        <v>5854</v>
      </c>
      <c r="J273" s="32">
        <f>0</f>
      </c>
      <c s="32">
        <f>0</f>
      </c>
      <c s="32">
        <f>0+L274+L278+L282+L286+L290+L294+L298+L302</f>
      </c>
      <c s="32">
        <f>0+M274+M278+M282+M286+M290+M294+M298+M302</f>
      </c>
    </row>
    <row r="274" spans="1:16" ht="25.5">
      <c r="A274" t="s">
        <v>50</v>
      </c>
      <c s="34" t="s">
        <v>149</v>
      </c>
      <c s="34" t="s">
        <v>5855</v>
      </c>
      <c s="35" t="s">
        <v>5</v>
      </c>
      <c s="6" t="s">
        <v>5856</v>
      </c>
      <c s="36" t="s">
        <v>244</v>
      </c>
      <c s="37">
        <v>1</v>
      </c>
      <c s="36">
        <v>0</v>
      </c>
      <c s="36">
        <f>ROUND(G274*H274,6)</f>
      </c>
      <c r="L274" s="38">
        <v>0</v>
      </c>
      <c s="32">
        <f>ROUND(ROUND(L274,2)*ROUND(G274,3),2)</f>
      </c>
      <c s="36" t="s">
        <v>55</v>
      </c>
      <c>
        <f>(M274*21)/100</f>
      </c>
      <c t="s">
        <v>28</v>
      </c>
    </row>
    <row r="275" spans="1:5" ht="25.5">
      <c r="A275" s="35" t="s">
        <v>56</v>
      </c>
      <c r="E275" s="39" t="s">
        <v>5856</v>
      </c>
    </row>
    <row r="276" spans="1:5" ht="12.75">
      <c r="A276" s="35" t="s">
        <v>57</v>
      </c>
      <c r="E276" s="40" t="s">
        <v>5852</v>
      </c>
    </row>
    <row r="277" spans="1:5" ht="51">
      <c r="A277" t="s">
        <v>59</v>
      </c>
      <c r="E277" s="39" t="s">
        <v>5857</v>
      </c>
    </row>
    <row r="278" spans="1:16" ht="25.5">
      <c r="A278" t="s">
        <v>50</v>
      </c>
      <c s="34" t="s">
        <v>159</v>
      </c>
      <c s="34" t="s">
        <v>5858</v>
      </c>
      <c s="35" t="s">
        <v>5</v>
      </c>
      <c s="6" t="s">
        <v>5859</v>
      </c>
      <c s="36" t="s">
        <v>244</v>
      </c>
      <c s="37">
        <v>4</v>
      </c>
      <c s="36">
        <v>0</v>
      </c>
      <c s="36">
        <f>ROUND(G278*H278,6)</f>
      </c>
      <c r="L278" s="38">
        <v>0</v>
      </c>
      <c s="32">
        <f>ROUND(ROUND(L278,2)*ROUND(G278,3),2)</f>
      </c>
      <c s="36" t="s">
        <v>55</v>
      </c>
      <c>
        <f>(M278*21)/100</f>
      </c>
      <c t="s">
        <v>28</v>
      </c>
    </row>
    <row r="279" spans="1:5" ht="25.5">
      <c r="A279" s="35" t="s">
        <v>56</v>
      </c>
      <c r="E279" s="39" t="s">
        <v>5859</v>
      </c>
    </row>
    <row r="280" spans="1:5" ht="12.75">
      <c r="A280" s="35" t="s">
        <v>57</v>
      </c>
      <c r="E280" s="40" t="s">
        <v>5</v>
      </c>
    </row>
    <row r="281" spans="1:5" ht="12.75">
      <c r="A281" t="s">
        <v>59</v>
      </c>
      <c r="E281" s="39" t="s">
        <v>5</v>
      </c>
    </row>
    <row r="282" spans="1:16" ht="12.75">
      <c r="A282" t="s">
        <v>50</v>
      </c>
      <c s="34" t="s">
        <v>164</v>
      </c>
      <c s="34" t="s">
        <v>5860</v>
      </c>
      <c s="35" t="s">
        <v>5</v>
      </c>
      <c s="6" t="s">
        <v>5861</v>
      </c>
      <c s="36" t="s">
        <v>244</v>
      </c>
      <c s="37">
        <v>4</v>
      </c>
      <c s="36">
        <v>0</v>
      </c>
      <c s="36">
        <f>ROUND(G282*H282,6)</f>
      </c>
      <c r="L282" s="38">
        <v>0</v>
      </c>
      <c s="32">
        <f>ROUND(ROUND(L282,2)*ROUND(G282,3),2)</f>
      </c>
      <c s="36" t="s">
        <v>55</v>
      </c>
      <c>
        <f>(M282*21)/100</f>
      </c>
      <c t="s">
        <v>28</v>
      </c>
    </row>
    <row r="283" spans="1:5" ht="12.75">
      <c r="A283" s="35" t="s">
        <v>56</v>
      </c>
      <c r="E283" s="39" t="s">
        <v>5861</v>
      </c>
    </row>
    <row r="284" spans="1:5" ht="12.75">
      <c r="A284" s="35" t="s">
        <v>57</v>
      </c>
      <c r="E284" s="40" t="s">
        <v>5</v>
      </c>
    </row>
    <row r="285" spans="1:5" ht="12.75">
      <c r="A285" t="s">
        <v>59</v>
      </c>
      <c r="E285" s="39" t="s">
        <v>5</v>
      </c>
    </row>
    <row r="286" spans="1:16" ht="12.75">
      <c r="A286" t="s">
        <v>50</v>
      </c>
      <c s="34" t="s">
        <v>167</v>
      </c>
      <c s="34" t="s">
        <v>3542</v>
      </c>
      <c s="35" t="s">
        <v>5</v>
      </c>
      <c s="6" t="s">
        <v>3543</v>
      </c>
      <c s="36" t="s">
        <v>244</v>
      </c>
      <c s="37">
        <v>4</v>
      </c>
      <c s="36">
        <v>0</v>
      </c>
      <c s="36">
        <f>ROUND(G286*H286,6)</f>
      </c>
      <c r="L286" s="38">
        <v>0</v>
      </c>
      <c s="32">
        <f>ROUND(ROUND(L286,2)*ROUND(G286,3),2)</f>
      </c>
      <c s="36" t="s">
        <v>55</v>
      </c>
      <c>
        <f>(M286*21)/100</f>
      </c>
      <c t="s">
        <v>28</v>
      </c>
    </row>
    <row r="287" spans="1:5" ht="12.75">
      <c r="A287" s="35" t="s">
        <v>56</v>
      </c>
      <c r="E287" s="39" t="s">
        <v>3543</v>
      </c>
    </row>
    <row r="288" spans="1:5" ht="12.75">
      <c r="A288" s="35" t="s">
        <v>57</v>
      </c>
      <c r="E288" s="40" t="s">
        <v>5</v>
      </c>
    </row>
    <row r="289" spans="1:5" ht="12.75">
      <c r="A289" t="s">
        <v>59</v>
      </c>
      <c r="E289" s="39" t="s">
        <v>5</v>
      </c>
    </row>
    <row r="290" spans="1:16" ht="25.5">
      <c r="A290" t="s">
        <v>50</v>
      </c>
      <c s="34" t="s">
        <v>112</v>
      </c>
      <c s="34" t="s">
        <v>5862</v>
      </c>
      <c s="35" t="s">
        <v>5</v>
      </c>
      <c s="6" t="s">
        <v>5863</v>
      </c>
      <c s="36" t="s">
        <v>244</v>
      </c>
      <c s="37">
        <v>4</v>
      </c>
      <c s="36">
        <v>0</v>
      </c>
      <c s="36">
        <f>ROUND(G290*H290,6)</f>
      </c>
      <c r="L290" s="38">
        <v>0</v>
      </c>
      <c s="32">
        <f>ROUND(ROUND(L290,2)*ROUND(G290,3),2)</f>
      </c>
      <c s="36" t="s">
        <v>55</v>
      </c>
      <c>
        <f>(M290*21)/100</f>
      </c>
      <c t="s">
        <v>28</v>
      </c>
    </row>
    <row r="291" spans="1:5" ht="25.5">
      <c r="A291" s="35" t="s">
        <v>56</v>
      </c>
      <c r="E291" s="39" t="s">
        <v>5863</v>
      </c>
    </row>
    <row r="292" spans="1:5" ht="12.75">
      <c r="A292" s="35" t="s">
        <v>57</v>
      </c>
      <c r="E292" s="40" t="s">
        <v>5</v>
      </c>
    </row>
    <row r="293" spans="1:5" ht="12.75">
      <c r="A293" t="s">
        <v>59</v>
      </c>
      <c r="E293" s="39" t="s">
        <v>5</v>
      </c>
    </row>
    <row r="294" spans="1:16" ht="12.75">
      <c r="A294" t="s">
        <v>50</v>
      </c>
      <c s="34" t="s">
        <v>175</v>
      </c>
      <c s="34" t="s">
        <v>3542</v>
      </c>
      <c s="35" t="s">
        <v>96</v>
      </c>
      <c s="6" t="s">
        <v>3543</v>
      </c>
      <c s="36" t="s">
        <v>244</v>
      </c>
      <c s="37">
        <v>4</v>
      </c>
      <c s="36">
        <v>0</v>
      </c>
      <c s="36">
        <f>ROUND(G294*H294,6)</f>
      </c>
      <c r="L294" s="38">
        <v>0</v>
      </c>
      <c s="32">
        <f>ROUND(ROUND(L294,2)*ROUND(G294,3),2)</f>
      </c>
      <c s="36" t="s">
        <v>55</v>
      </c>
      <c>
        <f>(M294*21)/100</f>
      </c>
      <c t="s">
        <v>28</v>
      </c>
    </row>
    <row r="295" spans="1:5" ht="12.75">
      <c r="A295" s="35" t="s">
        <v>56</v>
      </c>
      <c r="E295" s="39" t="s">
        <v>3543</v>
      </c>
    </row>
    <row r="296" spans="1:5" ht="12.75">
      <c r="A296" s="35" t="s">
        <v>57</v>
      </c>
      <c r="E296" s="40" t="s">
        <v>5</v>
      </c>
    </row>
    <row r="297" spans="1:5" ht="12.75">
      <c r="A297" t="s">
        <v>59</v>
      </c>
      <c r="E297" s="39" t="s">
        <v>5</v>
      </c>
    </row>
    <row r="298" spans="1:16" ht="25.5">
      <c r="A298" t="s">
        <v>50</v>
      </c>
      <c s="34" t="s">
        <v>122</v>
      </c>
      <c s="34" t="s">
        <v>5864</v>
      </c>
      <c s="35" t="s">
        <v>5</v>
      </c>
      <c s="6" t="s">
        <v>5865</v>
      </c>
      <c s="36" t="s">
        <v>244</v>
      </c>
      <c s="37">
        <v>1</v>
      </c>
      <c s="36">
        <v>0</v>
      </c>
      <c s="36">
        <f>ROUND(G298*H298,6)</f>
      </c>
      <c r="L298" s="38">
        <v>0</v>
      </c>
      <c s="32">
        <f>ROUND(ROUND(L298,2)*ROUND(G298,3),2)</f>
      </c>
      <c s="36" t="s">
        <v>55</v>
      </c>
      <c>
        <f>(M298*21)/100</f>
      </c>
      <c t="s">
        <v>28</v>
      </c>
    </row>
    <row r="299" spans="1:5" ht="25.5">
      <c r="A299" s="35" t="s">
        <v>56</v>
      </c>
      <c r="E299" s="39" t="s">
        <v>5865</v>
      </c>
    </row>
    <row r="300" spans="1:5" ht="12.75">
      <c r="A300" s="35" t="s">
        <v>57</v>
      </c>
      <c r="E300" s="40" t="s">
        <v>5</v>
      </c>
    </row>
    <row r="301" spans="1:5" ht="12.75">
      <c r="A301" t="s">
        <v>59</v>
      </c>
      <c r="E301" s="39" t="s">
        <v>5</v>
      </c>
    </row>
    <row r="302" spans="1:16" ht="12.75">
      <c r="A302" t="s">
        <v>50</v>
      </c>
      <c s="34" t="s">
        <v>187</v>
      </c>
      <c s="34" t="s">
        <v>3542</v>
      </c>
      <c s="35" t="s">
        <v>28</v>
      </c>
      <c s="6" t="s">
        <v>3543</v>
      </c>
      <c s="36" t="s">
        <v>244</v>
      </c>
      <c s="37">
        <v>1</v>
      </c>
      <c s="36">
        <v>0</v>
      </c>
      <c s="36">
        <f>ROUND(G302*H302,6)</f>
      </c>
      <c r="L302" s="38">
        <v>0</v>
      </c>
      <c s="32">
        <f>ROUND(ROUND(L302,2)*ROUND(G302,3),2)</f>
      </c>
      <c s="36" t="s">
        <v>55</v>
      </c>
      <c>
        <f>(M302*21)/100</f>
      </c>
      <c t="s">
        <v>28</v>
      </c>
    </row>
    <row r="303" spans="1:5" ht="12.75">
      <c r="A303" s="35" t="s">
        <v>56</v>
      </c>
      <c r="E303" s="39" t="s">
        <v>3543</v>
      </c>
    </row>
    <row r="304" spans="1:5" ht="12.75">
      <c r="A304" s="35" t="s">
        <v>57</v>
      </c>
      <c r="E304" s="40" t="s">
        <v>5</v>
      </c>
    </row>
    <row r="305" spans="1:5" ht="38.25">
      <c r="A305" t="s">
        <v>59</v>
      </c>
      <c r="E305" s="39" t="s">
        <v>5866</v>
      </c>
    </row>
    <row r="306" spans="1:13" ht="12.75">
      <c r="A306" t="s">
        <v>47</v>
      </c>
      <c r="C306" s="31" t="s">
        <v>2950</v>
      </c>
      <c r="E306" s="33" t="s">
        <v>5867</v>
      </c>
      <c r="J306" s="32">
        <f>0</f>
      </c>
      <c s="32">
        <f>0</f>
      </c>
      <c s="32">
        <f>0+L307+L311</f>
      </c>
      <c s="32">
        <f>0+M307+M311</f>
      </c>
    </row>
    <row r="307" spans="1:16" ht="12.75">
      <c r="A307" t="s">
        <v>50</v>
      </c>
      <c s="34" t="s">
        <v>130</v>
      </c>
      <c s="34" t="s">
        <v>5196</v>
      </c>
      <c s="35" t="s">
        <v>5</v>
      </c>
      <c s="6" t="s">
        <v>3654</v>
      </c>
      <c s="36" t="s">
        <v>244</v>
      </c>
      <c s="37">
        <v>4</v>
      </c>
      <c s="36">
        <v>0</v>
      </c>
      <c s="36">
        <f>ROUND(G307*H307,6)</f>
      </c>
      <c r="L307" s="38">
        <v>0</v>
      </c>
      <c s="32">
        <f>ROUND(ROUND(L307,2)*ROUND(G307,3),2)</f>
      </c>
      <c s="36" t="s">
        <v>55</v>
      </c>
      <c>
        <f>(M307*21)/100</f>
      </c>
      <c t="s">
        <v>28</v>
      </c>
    </row>
    <row r="308" spans="1:5" ht="12.75">
      <c r="A308" s="35" t="s">
        <v>56</v>
      </c>
      <c r="E308" s="39" t="s">
        <v>3654</v>
      </c>
    </row>
    <row r="309" spans="1:5" ht="12.75">
      <c r="A309" s="35" t="s">
        <v>57</v>
      </c>
      <c r="E309" s="40" t="s">
        <v>5868</v>
      </c>
    </row>
    <row r="310" spans="1:5" ht="12.75">
      <c r="A310" t="s">
        <v>59</v>
      </c>
      <c r="E310" s="39" t="s">
        <v>5</v>
      </c>
    </row>
    <row r="311" spans="1:16" ht="12.75">
      <c r="A311" t="s">
        <v>50</v>
      </c>
      <c s="34" t="s">
        <v>153</v>
      </c>
      <c s="34" t="s">
        <v>3657</v>
      </c>
      <c s="35" t="s">
        <v>5</v>
      </c>
      <c s="6" t="s">
        <v>3658</v>
      </c>
      <c s="36" t="s">
        <v>244</v>
      </c>
      <c s="37">
        <v>14</v>
      </c>
      <c s="36">
        <v>0</v>
      </c>
      <c s="36">
        <f>ROUND(G311*H311,6)</f>
      </c>
      <c r="L311" s="38">
        <v>0</v>
      </c>
      <c s="32">
        <f>ROUND(ROUND(L311,2)*ROUND(G311,3),2)</f>
      </c>
      <c s="36" t="s">
        <v>55</v>
      </c>
      <c>
        <f>(M311*21)/100</f>
      </c>
      <c t="s">
        <v>28</v>
      </c>
    </row>
    <row r="312" spans="1:5" ht="12.75">
      <c r="A312" s="35" t="s">
        <v>56</v>
      </c>
      <c r="E312" s="39" t="s">
        <v>3658</v>
      </c>
    </row>
    <row r="313" spans="1:5" ht="12.75">
      <c r="A313" s="35" t="s">
        <v>57</v>
      </c>
      <c r="E313" s="40" t="s">
        <v>5</v>
      </c>
    </row>
    <row r="314" spans="1:5" ht="12.75">
      <c r="A314" t="s">
        <v>59</v>
      </c>
      <c r="E314" s="39" t="s">
        <v>5</v>
      </c>
    </row>
    <row r="315" spans="1:13" ht="12.75">
      <c r="A315" t="s">
        <v>47</v>
      </c>
      <c r="C315" s="31" t="s">
        <v>2957</v>
      </c>
      <c r="E315" s="33" t="s">
        <v>5869</v>
      </c>
      <c r="J315" s="32">
        <f>0</f>
      </c>
      <c s="32">
        <f>0</f>
      </c>
      <c s="32">
        <f>0+L316</f>
      </c>
      <c s="32">
        <f>0+M316</f>
      </c>
    </row>
    <row r="316" spans="1:16" ht="12.75">
      <c r="A316" t="s">
        <v>50</v>
      </c>
      <c s="34" t="s">
        <v>231</v>
      </c>
      <c s="34" t="s">
        <v>5870</v>
      </c>
      <c s="35" t="s">
        <v>5</v>
      </c>
      <c s="6" t="s">
        <v>5871</v>
      </c>
      <c s="36" t="s">
        <v>244</v>
      </c>
      <c s="37">
        <v>4</v>
      </c>
      <c s="36">
        <v>0</v>
      </c>
      <c s="36">
        <f>ROUND(G316*H316,6)</f>
      </c>
      <c r="L316" s="38">
        <v>0</v>
      </c>
      <c s="32">
        <f>ROUND(ROUND(L316,2)*ROUND(G316,3),2)</f>
      </c>
      <c s="36" t="s">
        <v>55</v>
      </c>
      <c>
        <f>(M316*21)/100</f>
      </c>
      <c t="s">
        <v>28</v>
      </c>
    </row>
    <row r="317" spans="1:5" ht="12.75">
      <c r="A317" s="35" t="s">
        <v>56</v>
      </c>
      <c r="E317" s="39" t="s">
        <v>5871</v>
      </c>
    </row>
    <row r="318" spans="1:5" ht="12.75">
      <c r="A318" s="35" t="s">
        <v>57</v>
      </c>
      <c r="E318" s="40" t="s">
        <v>5868</v>
      </c>
    </row>
    <row r="319" spans="1:5" ht="12.75">
      <c r="A319" t="s">
        <v>59</v>
      </c>
      <c r="E3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5874</v>
      </c>
      <c r="E8" s="30" t="s">
        <v>5873</v>
      </c>
      <c r="J8" s="29">
        <f>0+J9+J26+J39+J48+J53+J58+J87</f>
      </c>
      <c s="29">
        <f>0+K9+K26+K39+K48+K53+K58+K87</f>
      </c>
      <c s="29">
        <f>0+L9+L26+L39+L48+L53+L58+L87</f>
      </c>
      <c s="29">
        <f>0+M9+M26+M39+M48+M53+M58+M87</f>
      </c>
    </row>
    <row r="9" spans="1:13" ht="12.75">
      <c r="A9" t="s">
        <v>47</v>
      </c>
      <c r="C9" s="31" t="s">
        <v>271</v>
      </c>
      <c r="E9" s="33" t="s">
        <v>5875</v>
      </c>
      <c r="J9" s="32">
        <f>0</f>
      </c>
      <c s="32">
        <f>0</f>
      </c>
      <c s="32">
        <f>0+L10+L14+L18+L22</f>
      </c>
      <c s="32">
        <f>0+M10+M14+M18+M22</f>
      </c>
    </row>
    <row r="10" spans="1:16" ht="12.75">
      <c r="A10" t="s">
        <v>50</v>
      </c>
      <c s="34" t="s">
        <v>96</v>
      </c>
      <c s="34" t="s">
        <v>3971</v>
      </c>
      <c s="35" t="s">
        <v>5</v>
      </c>
      <c s="6" t="s">
        <v>3972</v>
      </c>
      <c s="36" t="s">
        <v>244</v>
      </c>
      <c s="37">
        <v>1</v>
      </c>
      <c s="36">
        <v>0</v>
      </c>
      <c s="36">
        <f>ROUND(G10*H10,6)</f>
      </c>
      <c r="L10" s="38">
        <v>0</v>
      </c>
      <c s="32">
        <f>ROUND(ROUND(L10,2)*ROUND(G10,3),2)</f>
      </c>
      <c s="36" t="s">
        <v>55</v>
      </c>
      <c>
        <f>(M10*21)/100</f>
      </c>
      <c t="s">
        <v>28</v>
      </c>
    </row>
    <row r="11" spans="1:5" ht="12.75">
      <c r="A11" s="35" t="s">
        <v>56</v>
      </c>
      <c r="E11" s="39" t="s">
        <v>3972</v>
      </c>
    </row>
    <row r="12" spans="1:5" ht="12.75">
      <c r="A12" s="35" t="s">
        <v>57</v>
      </c>
      <c r="E12" s="40" t="s">
        <v>5876</v>
      </c>
    </row>
    <row r="13" spans="1:5" ht="12.75">
      <c r="A13" t="s">
        <v>59</v>
      </c>
      <c r="E13" s="39" t="s">
        <v>5</v>
      </c>
    </row>
    <row r="14" spans="1:16" ht="12.75">
      <c r="A14" t="s">
        <v>50</v>
      </c>
      <c s="34" t="s">
        <v>28</v>
      </c>
      <c s="34" t="s">
        <v>3973</v>
      </c>
      <c s="35" t="s">
        <v>5</v>
      </c>
      <c s="6" t="s">
        <v>3974</v>
      </c>
      <c s="36" t="s">
        <v>244</v>
      </c>
      <c s="37">
        <v>1</v>
      </c>
      <c s="36">
        <v>0</v>
      </c>
      <c s="36">
        <f>ROUND(G14*H14,6)</f>
      </c>
      <c r="L14" s="38">
        <v>0</v>
      </c>
      <c s="32">
        <f>ROUND(ROUND(L14,2)*ROUND(G14,3),2)</f>
      </c>
      <c s="36" t="s">
        <v>55</v>
      </c>
      <c>
        <f>(M14*21)/100</f>
      </c>
      <c t="s">
        <v>28</v>
      </c>
    </row>
    <row r="15" spans="1:5" ht="12.75">
      <c r="A15" s="35" t="s">
        <v>56</v>
      </c>
      <c r="E15" s="39" t="s">
        <v>3974</v>
      </c>
    </row>
    <row r="16" spans="1:5" ht="12.75">
      <c r="A16" s="35" t="s">
        <v>57</v>
      </c>
      <c r="E16" s="40" t="s">
        <v>5</v>
      </c>
    </row>
    <row r="17" spans="1:5" ht="12.75">
      <c r="A17" t="s">
        <v>59</v>
      </c>
      <c r="E17" s="39" t="s">
        <v>5</v>
      </c>
    </row>
    <row r="18" spans="1:16" ht="12.75">
      <c r="A18" t="s">
        <v>50</v>
      </c>
      <c s="34" t="s">
        <v>26</v>
      </c>
      <c s="34" t="s">
        <v>5877</v>
      </c>
      <c s="35" t="s">
        <v>5</v>
      </c>
      <c s="6" t="s">
        <v>5878</v>
      </c>
      <c s="36" t="s">
        <v>244</v>
      </c>
      <c s="37">
        <v>1</v>
      </c>
      <c s="36">
        <v>0</v>
      </c>
      <c s="36">
        <f>ROUND(G18*H18,6)</f>
      </c>
      <c r="L18" s="38">
        <v>0</v>
      </c>
      <c s="32">
        <f>ROUND(ROUND(L18,2)*ROUND(G18,3),2)</f>
      </c>
      <c s="36" t="s">
        <v>55</v>
      </c>
      <c>
        <f>(M18*21)/100</f>
      </c>
      <c t="s">
        <v>28</v>
      </c>
    </row>
    <row r="19" spans="1:5" ht="12.75">
      <c r="A19" s="35" t="s">
        <v>56</v>
      </c>
      <c r="E19" s="39" t="s">
        <v>5878</v>
      </c>
    </row>
    <row r="20" spans="1:5" ht="12.75">
      <c r="A20" s="35" t="s">
        <v>57</v>
      </c>
      <c r="E20" s="40" t="s">
        <v>5</v>
      </c>
    </row>
    <row r="21" spans="1:5" ht="12.75">
      <c r="A21" t="s">
        <v>59</v>
      </c>
      <c r="E21" s="39" t="s">
        <v>5</v>
      </c>
    </row>
    <row r="22" spans="1:16" ht="12.75">
      <c r="A22" t="s">
        <v>50</v>
      </c>
      <c s="34" t="s">
        <v>66</v>
      </c>
      <c s="34" t="s">
        <v>3982</v>
      </c>
      <c s="35" t="s">
        <v>5</v>
      </c>
      <c s="6" t="s">
        <v>3983</v>
      </c>
      <c s="36" t="s">
        <v>244</v>
      </c>
      <c s="37">
        <v>1</v>
      </c>
      <c s="36">
        <v>0</v>
      </c>
      <c s="36">
        <f>ROUND(G22*H22,6)</f>
      </c>
      <c r="L22" s="38">
        <v>0</v>
      </c>
      <c s="32">
        <f>ROUND(ROUND(L22,2)*ROUND(G22,3),2)</f>
      </c>
      <c s="36" t="s">
        <v>55</v>
      </c>
      <c>
        <f>(M22*21)/100</f>
      </c>
      <c t="s">
        <v>28</v>
      </c>
    </row>
    <row r="23" spans="1:5" ht="12.75">
      <c r="A23" s="35" t="s">
        <v>56</v>
      </c>
      <c r="E23" s="39" t="s">
        <v>3983</v>
      </c>
    </row>
    <row r="24" spans="1:5" ht="12.75">
      <c r="A24" s="35" t="s">
        <v>57</v>
      </c>
      <c r="E24" s="40" t="s">
        <v>5</v>
      </c>
    </row>
    <row r="25" spans="1:5" ht="12.75">
      <c r="A25" t="s">
        <v>59</v>
      </c>
      <c r="E25" s="39" t="s">
        <v>5</v>
      </c>
    </row>
    <row r="26" spans="1:13" ht="12.75">
      <c r="A26" t="s">
        <v>47</v>
      </c>
      <c r="C26" s="31" t="s">
        <v>277</v>
      </c>
      <c r="E26" s="33" t="s">
        <v>5879</v>
      </c>
      <c r="J26" s="32">
        <f>0</f>
      </c>
      <c s="32">
        <f>0</f>
      </c>
      <c s="32">
        <f>0+L27+L31+L35</f>
      </c>
      <c s="32">
        <f>0+M27+M31+M35</f>
      </c>
    </row>
    <row r="27" spans="1:16" ht="12.75">
      <c r="A27" t="s">
        <v>50</v>
      </c>
      <c s="34" t="s">
        <v>72</v>
      </c>
      <c s="34" t="s">
        <v>5880</v>
      </c>
      <c s="35" t="s">
        <v>5</v>
      </c>
      <c s="6" t="s">
        <v>3987</v>
      </c>
      <c s="36" t="s">
        <v>147</v>
      </c>
      <c s="37">
        <v>80</v>
      </c>
      <c s="36">
        <v>0</v>
      </c>
      <c s="36">
        <f>ROUND(G27*H27,6)</f>
      </c>
      <c r="L27" s="38">
        <v>0</v>
      </c>
      <c s="32">
        <f>ROUND(ROUND(L27,2)*ROUND(G27,3),2)</f>
      </c>
      <c s="36" t="s">
        <v>55</v>
      </c>
      <c>
        <f>(M27*21)/100</f>
      </c>
      <c t="s">
        <v>28</v>
      </c>
    </row>
    <row r="28" spans="1:5" ht="12.75">
      <c r="A28" s="35" t="s">
        <v>56</v>
      </c>
      <c r="E28" s="39" t="s">
        <v>3987</v>
      </c>
    </row>
    <row r="29" spans="1:5" ht="12.75">
      <c r="A29" s="35" t="s">
        <v>57</v>
      </c>
      <c r="E29" s="40" t="s">
        <v>5791</v>
      </c>
    </row>
    <row r="30" spans="1:5" ht="12.75">
      <c r="A30" t="s">
        <v>59</v>
      </c>
      <c r="E30" s="39" t="s">
        <v>5</v>
      </c>
    </row>
    <row r="31" spans="1:16" ht="25.5">
      <c r="A31" t="s">
        <v>50</v>
      </c>
      <c s="34" t="s">
        <v>27</v>
      </c>
      <c s="34" t="s">
        <v>5881</v>
      </c>
      <c s="35" t="s">
        <v>5</v>
      </c>
      <c s="6" t="s">
        <v>5882</v>
      </c>
      <c s="36" t="s">
        <v>244</v>
      </c>
      <c s="37">
        <v>4</v>
      </c>
      <c s="36">
        <v>0</v>
      </c>
      <c s="36">
        <f>ROUND(G31*H31,6)</f>
      </c>
      <c r="L31" s="38">
        <v>0</v>
      </c>
      <c s="32">
        <f>ROUND(ROUND(L31,2)*ROUND(G31,3),2)</f>
      </c>
      <c s="36" t="s">
        <v>55</v>
      </c>
      <c>
        <f>(M31*21)/100</f>
      </c>
      <c t="s">
        <v>28</v>
      </c>
    </row>
    <row r="32" spans="1:5" ht="25.5">
      <c r="A32" s="35" t="s">
        <v>56</v>
      </c>
      <c r="E32" s="39" t="s">
        <v>5882</v>
      </c>
    </row>
    <row r="33" spans="1:5" ht="12.75">
      <c r="A33" s="35" t="s">
        <v>57</v>
      </c>
      <c r="E33" s="40" t="s">
        <v>5</v>
      </c>
    </row>
    <row r="34" spans="1:5" ht="25.5">
      <c r="A34" t="s">
        <v>59</v>
      </c>
      <c r="E34" s="39" t="s">
        <v>4118</v>
      </c>
    </row>
    <row r="35" spans="1:16" ht="12.75">
      <c r="A35" t="s">
        <v>50</v>
      </c>
      <c s="34" t="s">
        <v>81</v>
      </c>
      <c s="34" t="s">
        <v>5883</v>
      </c>
      <c s="35" t="s">
        <v>5</v>
      </c>
      <c s="6" t="s">
        <v>3992</v>
      </c>
      <c s="36" t="s">
        <v>147</v>
      </c>
      <c s="37">
        <v>30</v>
      </c>
      <c s="36">
        <v>0</v>
      </c>
      <c s="36">
        <f>ROUND(G35*H35,6)</f>
      </c>
      <c r="L35" s="38">
        <v>0</v>
      </c>
      <c s="32">
        <f>ROUND(ROUND(L35,2)*ROUND(G35,3),2)</f>
      </c>
      <c s="36" t="s">
        <v>55</v>
      </c>
      <c>
        <f>(M35*21)/100</f>
      </c>
      <c t="s">
        <v>28</v>
      </c>
    </row>
    <row r="36" spans="1:5" ht="12.75">
      <c r="A36" s="35" t="s">
        <v>56</v>
      </c>
      <c r="E36" s="39" t="s">
        <v>3992</v>
      </c>
    </row>
    <row r="37" spans="1:5" ht="12.75">
      <c r="A37" s="35" t="s">
        <v>57</v>
      </c>
      <c r="E37" s="40" t="s">
        <v>5884</v>
      </c>
    </row>
    <row r="38" spans="1:5" ht="12.75">
      <c r="A38" t="s">
        <v>59</v>
      </c>
      <c r="E38" s="39" t="s">
        <v>5</v>
      </c>
    </row>
    <row r="39" spans="1:13" ht="12.75">
      <c r="A39" t="s">
        <v>47</v>
      </c>
      <c r="C39" s="31" t="s">
        <v>285</v>
      </c>
      <c r="E39" s="33" t="s">
        <v>5885</v>
      </c>
      <c r="J39" s="32">
        <f>0</f>
      </c>
      <c s="32">
        <f>0</f>
      </c>
      <c s="32">
        <f>0+L40+L44</f>
      </c>
      <c s="32">
        <f>0+M40+M44</f>
      </c>
    </row>
    <row r="40" spans="1:16" ht="25.5">
      <c r="A40" t="s">
        <v>50</v>
      </c>
      <c s="34" t="s">
        <v>86</v>
      </c>
      <c s="34" t="s">
        <v>4015</v>
      </c>
      <c s="35" t="s">
        <v>5</v>
      </c>
      <c s="6" t="s">
        <v>4016</v>
      </c>
      <c s="36" t="s">
        <v>147</v>
      </c>
      <c s="37">
        <v>37</v>
      </c>
      <c s="36">
        <v>0</v>
      </c>
      <c s="36">
        <f>ROUND(G40*H40,6)</f>
      </c>
      <c r="L40" s="38">
        <v>0</v>
      </c>
      <c s="32">
        <f>ROUND(ROUND(L40,2)*ROUND(G40,3),2)</f>
      </c>
      <c s="36" t="s">
        <v>55</v>
      </c>
      <c>
        <f>(M40*21)/100</f>
      </c>
      <c t="s">
        <v>28</v>
      </c>
    </row>
    <row r="41" spans="1:5" ht="25.5">
      <c r="A41" s="35" t="s">
        <v>56</v>
      </c>
      <c r="E41" s="39" t="s">
        <v>4016</v>
      </c>
    </row>
    <row r="42" spans="1:5" ht="12.75">
      <c r="A42" s="35" t="s">
        <v>57</v>
      </c>
      <c r="E42" s="40" t="s">
        <v>5886</v>
      </c>
    </row>
    <row r="43" spans="1:5" ht="12.75">
      <c r="A43" t="s">
        <v>59</v>
      </c>
      <c r="E43" s="39" t="s">
        <v>5</v>
      </c>
    </row>
    <row r="44" spans="1:16" ht="12.75">
      <c r="A44" t="s">
        <v>50</v>
      </c>
      <c s="34" t="s">
        <v>149</v>
      </c>
      <c s="34" t="s">
        <v>5887</v>
      </c>
      <c s="35" t="s">
        <v>5</v>
      </c>
      <c s="6" t="s">
        <v>5888</v>
      </c>
      <c s="36" t="s">
        <v>147</v>
      </c>
      <c s="37">
        <v>35</v>
      </c>
      <c s="36">
        <v>0</v>
      </c>
      <c s="36">
        <f>ROUND(G44*H44,6)</f>
      </c>
      <c r="L44" s="38">
        <v>0</v>
      </c>
      <c s="32">
        <f>ROUND(ROUND(L44,2)*ROUND(G44,3),2)</f>
      </c>
      <c s="36" t="s">
        <v>55</v>
      </c>
      <c>
        <f>(M44*21)/100</f>
      </c>
      <c t="s">
        <v>28</v>
      </c>
    </row>
    <row r="45" spans="1:5" ht="12.75">
      <c r="A45" s="35" t="s">
        <v>56</v>
      </c>
      <c r="E45" s="39" t="s">
        <v>5888</v>
      </c>
    </row>
    <row r="46" spans="1:5" ht="12.75">
      <c r="A46" s="35" t="s">
        <v>57</v>
      </c>
      <c r="E46" s="40" t="s">
        <v>3768</v>
      </c>
    </row>
    <row r="47" spans="1:5" ht="12.75">
      <c r="A47" t="s">
        <v>59</v>
      </c>
      <c r="E47" s="39" t="s">
        <v>5</v>
      </c>
    </row>
    <row r="48" spans="1:13" ht="12.75">
      <c r="A48" t="s">
        <v>47</v>
      </c>
      <c r="C48" s="31" t="s">
        <v>313</v>
      </c>
      <c r="E48" s="33" t="s">
        <v>5889</v>
      </c>
      <c r="J48" s="32">
        <f>0</f>
      </c>
      <c s="32">
        <f>0</f>
      </c>
      <c s="32">
        <f>0+L49</f>
      </c>
      <c s="32">
        <f>0+M49</f>
      </c>
    </row>
    <row r="49" spans="1:16" ht="12.75">
      <c r="A49" t="s">
        <v>50</v>
      </c>
      <c s="34" t="s">
        <v>159</v>
      </c>
      <c s="34" t="s">
        <v>5890</v>
      </c>
      <c s="35" t="s">
        <v>5</v>
      </c>
      <c s="6" t="s">
        <v>4028</v>
      </c>
      <c s="36" t="s">
        <v>244</v>
      </c>
      <c s="37">
        <v>2</v>
      </c>
      <c s="36">
        <v>0</v>
      </c>
      <c s="36">
        <f>ROUND(G49*H49,6)</f>
      </c>
      <c r="L49" s="38">
        <v>0</v>
      </c>
      <c s="32">
        <f>ROUND(ROUND(L49,2)*ROUND(G49,3),2)</f>
      </c>
      <c s="36" t="s">
        <v>55</v>
      </c>
      <c>
        <f>(M49*21)/100</f>
      </c>
      <c t="s">
        <v>28</v>
      </c>
    </row>
    <row r="50" spans="1:5" ht="12.75">
      <c r="A50" s="35" t="s">
        <v>56</v>
      </c>
      <c r="E50" s="39" t="s">
        <v>4028</v>
      </c>
    </row>
    <row r="51" spans="1:5" ht="12.75">
      <c r="A51" s="35" t="s">
        <v>57</v>
      </c>
      <c r="E51" s="40" t="s">
        <v>5891</v>
      </c>
    </row>
    <row r="52" spans="1:5" ht="12.75">
      <c r="A52" t="s">
        <v>59</v>
      </c>
      <c r="E52" s="39" t="s">
        <v>5</v>
      </c>
    </row>
    <row r="53" spans="1:13" ht="12.75">
      <c r="A53" t="s">
        <v>47</v>
      </c>
      <c r="C53" s="31" t="s">
        <v>2903</v>
      </c>
      <c r="E53" s="33" t="s">
        <v>5892</v>
      </c>
      <c r="J53" s="32">
        <f>0</f>
      </c>
      <c s="32">
        <f>0</f>
      </c>
      <c s="32">
        <f>0+L54</f>
      </c>
      <c s="32">
        <f>0+M54</f>
      </c>
    </row>
    <row r="54" spans="1:16" ht="12.75">
      <c r="A54" t="s">
        <v>50</v>
      </c>
      <c s="34" t="s">
        <v>164</v>
      </c>
      <c s="34" t="s">
        <v>5893</v>
      </c>
      <c s="35" t="s">
        <v>5</v>
      </c>
      <c s="6" t="s">
        <v>3890</v>
      </c>
      <c s="36" t="s">
        <v>275</v>
      </c>
      <c s="37">
        <v>1</v>
      </c>
      <c s="36">
        <v>0</v>
      </c>
      <c s="36">
        <f>ROUND(G54*H54,6)</f>
      </c>
      <c r="L54" s="38">
        <v>0</v>
      </c>
      <c s="32">
        <f>ROUND(ROUND(L54,2)*ROUND(G54,3),2)</f>
      </c>
      <c s="36" t="s">
        <v>55</v>
      </c>
      <c>
        <f>(M54*21)/100</f>
      </c>
      <c t="s">
        <v>28</v>
      </c>
    </row>
    <row r="55" spans="1:5" ht="12.75">
      <c r="A55" s="35" t="s">
        <v>56</v>
      </c>
      <c r="E55" s="39" t="s">
        <v>3890</v>
      </c>
    </row>
    <row r="56" spans="1:5" ht="12.75">
      <c r="A56" s="35" t="s">
        <v>57</v>
      </c>
      <c r="E56" s="40" t="s">
        <v>5</v>
      </c>
    </row>
    <row r="57" spans="1:5" ht="25.5">
      <c r="A57" t="s">
        <v>59</v>
      </c>
      <c r="E57" s="39" t="s">
        <v>4042</v>
      </c>
    </row>
    <row r="58" spans="1:13" ht="12.75">
      <c r="A58" t="s">
        <v>47</v>
      </c>
      <c r="C58" s="31" t="s">
        <v>2950</v>
      </c>
      <c r="E58" s="33" t="s">
        <v>5894</v>
      </c>
      <c r="J58" s="32">
        <f>0</f>
      </c>
      <c s="32">
        <f>0</f>
      </c>
      <c s="32">
        <f>0+L59+L63+L67+L71+L75+L79+L83</f>
      </c>
      <c s="32">
        <f>0+M59+M63+M67+M71+M75+M79+M83</f>
      </c>
    </row>
    <row r="59" spans="1:16" ht="12.75">
      <c r="A59" t="s">
        <v>50</v>
      </c>
      <c s="34" t="s">
        <v>112</v>
      </c>
      <c s="34" t="s">
        <v>5895</v>
      </c>
      <c s="35" t="s">
        <v>5</v>
      </c>
      <c s="6" t="s">
        <v>5896</v>
      </c>
      <c s="36" t="s">
        <v>244</v>
      </c>
      <c s="37">
        <v>1</v>
      </c>
      <c s="36">
        <v>0</v>
      </c>
      <c s="36">
        <f>ROUND(G59*H59,6)</f>
      </c>
      <c r="L59" s="38">
        <v>0</v>
      </c>
      <c s="32">
        <f>ROUND(ROUND(L59,2)*ROUND(G59,3),2)</f>
      </c>
      <c s="36" t="s">
        <v>55</v>
      </c>
      <c>
        <f>(M59*21)/100</f>
      </c>
      <c t="s">
        <v>28</v>
      </c>
    </row>
    <row r="60" spans="1:5" ht="12.75">
      <c r="A60" s="35" t="s">
        <v>56</v>
      </c>
      <c r="E60" s="39" t="s">
        <v>5896</v>
      </c>
    </row>
    <row r="61" spans="1:5" ht="12.75">
      <c r="A61" s="35" t="s">
        <v>57</v>
      </c>
      <c r="E61" s="40" t="s">
        <v>5</v>
      </c>
    </row>
    <row r="62" spans="1:5" ht="25.5">
      <c r="A62" t="s">
        <v>59</v>
      </c>
      <c r="E62" s="39" t="s">
        <v>4118</v>
      </c>
    </row>
    <row r="63" spans="1:16" ht="25.5">
      <c r="A63" t="s">
        <v>50</v>
      </c>
      <c s="34" t="s">
        <v>175</v>
      </c>
      <c s="34" t="s">
        <v>5897</v>
      </c>
      <c s="35" t="s">
        <v>5</v>
      </c>
      <c s="6" t="s">
        <v>4045</v>
      </c>
      <c s="36" t="s">
        <v>244</v>
      </c>
      <c s="37">
        <v>1</v>
      </c>
      <c s="36">
        <v>0</v>
      </c>
      <c s="36">
        <f>ROUND(G63*H63,6)</f>
      </c>
      <c r="L63" s="38">
        <v>0</v>
      </c>
      <c s="32">
        <f>ROUND(ROUND(L63,2)*ROUND(G63,3),2)</f>
      </c>
      <c s="36" t="s">
        <v>55</v>
      </c>
      <c>
        <f>(M63*21)/100</f>
      </c>
      <c t="s">
        <v>28</v>
      </c>
    </row>
    <row r="64" spans="1:5" ht="25.5">
      <c r="A64" s="35" t="s">
        <v>56</v>
      </c>
      <c r="E64" s="39" t="s">
        <v>4045</v>
      </c>
    </row>
    <row r="65" spans="1:5" ht="12.75">
      <c r="A65" s="35" t="s">
        <v>57</v>
      </c>
      <c r="E65" s="40" t="s">
        <v>5</v>
      </c>
    </row>
    <row r="66" spans="1:5" ht="12.75">
      <c r="A66" t="s">
        <v>59</v>
      </c>
      <c r="E66" s="39" t="s">
        <v>5</v>
      </c>
    </row>
    <row r="67" spans="1:16" ht="12.75">
      <c r="A67" t="s">
        <v>50</v>
      </c>
      <c s="34" t="s">
        <v>122</v>
      </c>
      <c s="34" t="s">
        <v>5898</v>
      </c>
      <c s="35" t="s">
        <v>5</v>
      </c>
      <c s="6" t="s">
        <v>4267</v>
      </c>
      <c s="36" t="s">
        <v>244</v>
      </c>
      <c s="37">
        <v>1</v>
      </c>
      <c s="36">
        <v>0</v>
      </c>
      <c s="36">
        <f>ROUND(G67*H67,6)</f>
      </c>
      <c r="L67" s="38">
        <v>0</v>
      </c>
      <c s="32">
        <f>ROUND(ROUND(L67,2)*ROUND(G67,3),2)</f>
      </c>
      <c s="36" t="s">
        <v>55</v>
      </c>
      <c>
        <f>(M67*21)/100</f>
      </c>
      <c t="s">
        <v>28</v>
      </c>
    </row>
    <row r="68" spans="1:5" ht="12.75">
      <c r="A68" s="35" t="s">
        <v>56</v>
      </c>
      <c r="E68" s="39" t="s">
        <v>4267</v>
      </c>
    </row>
    <row r="69" spans="1:5" ht="12.75">
      <c r="A69" s="35" t="s">
        <v>57</v>
      </c>
      <c r="E69" s="40" t="s">
        <v>5</v>
      </c>
    </row>
    <row r="70" spans="1:5" ht="12.75">
      <c r="A70" t="s">
        <v>59</v>
      </c>
      <c r="E70" s="39" t="s">
        <v>5</v>
      </c>
    </row>
    <row r="71" spans="1:16" ht="12.75">
      <c r="A71" t="s">
        <v>50</v>
      </c>
      <c s="34" t="s">
        <v>187</v>
      </c>
      <c s="34" t="s">
        <v>282</v>
      </c>
      <c s="35" t="s">
        <v>5</v>
      </c>
      <c s="6" t="s">
        <v>283</v>
      </c>
      <c s="36" t="s">
        <v>244</v>
      </c>
      <c s="37">
        <v>4</v>
      </c>
      <c s="36">
        <v>0</v>
      </c>
      <c s="36">
        <f>ROUND(G71*H71,6)</f>
      </c>
      <c r="L71" s="38">
        <v>0</v>
      </c>
      <c s="32">
        <f>ROUND(ROUND(L71,2)*ROUND(G71,3),2)</f>
      </c>
      <c s="36" t="s">
        <v>55</v>
      </c>
      <c>
        <f>(M71*21)/100</f>
      </c>
      <c t="s">
        <v>28</v>
      </c>
    </row>
    <row r="72" spans="1:5" ht="12.75">
      <c r="A72" s="35" t="s">
        <v>56</v>
      </c>
      <c r="E72" s="39" t="s">
        <v>283</v>
      </c>
    </row>
    <row r="73" spans="1:5" ht="12.75">
      <c r="A73" s="35" t="s">
        <v>57</v>
      </c>
      <c r="E73" s="40" t="s">
        <v>5</v>
      </c>
    </row>
    <row r="74" spans="1:5" ht="12.75">
      <c r="A74" t="s">
        <v>59</v>
      </c>
      <c r="E74" s="39" t="s">
        <v>5</v>
      </c>
    </row>
    <row r="75" spans="1:16" ht="12.75">
      <c r="A75" t="s">
        <v>50</v>
      </c>
      <c s="34" t="s">
        <v>130</v>
      </c>
      <c s="34" t="s">
        <v>5899</v>
      </c>
      <c s="35" t="s">
        <v>5</v>
      </c>
      <c s="6" t="s">
        <v>4051</v>
      </c>
      <c s="36" t="s">
        <v>244</v>
      </c>
      <c s="37">
        <v>1</v>
      </c>
      <c s="36">
        <v>0</v>
      </c>
      <c s="36">
        <f>ROUND(G75*H75,6)</f>
      </c>
      <c r="L75" s="38">
        <v>0</v>
      </c>
      <c s="32">
        <f>ROUND(ROUND(L75,2)*ROUND(G75,3),2)</f>
      </c>
      <c s="36" t="s">
        <v>55</v>
      </c>
      <c>
        <f>(M75*21)/100</f>
      </c>
      <c t="s">
        <v>28</v>
      </c>
    </row>
    <row r="76" spans="1:5" ht="12.75">
      <c r="A76" s="35" t="s">
        <v>56</v>
      </c>
      <c r="E76" s="39" t="s">
        <v>4051</v>
      </c>
    </row>
    <row r="77" spans="1:5" ht="12.75">
      <c r="A77" s="35" t="s">
        <v>57</v>
      </c>
      <c r="E77" s="40" t="s">
        <v>5</v>
      </c>
    </row>
    <row r="78" spans="1:5" ht="12.75">
      <c r="A78" t="s">
        <v>59</v>
      </c>
      <c r="E78" s="39" t="s">
        <v>5</v>
      </c>
    </row>
    <row r="79" spans="1:16" ht="12.75">
      <c r="A79" t="s">
        <v>50</v>
      </c>
      <c s="34" t="s">
        <v>153</v>
      </c>
      <c s="34" t="s">
        <v>5900</v>
      </c>
      <c s="35" t="s">
        <v>5</v>
      </c>
      <c s="6" t="s">
        <v>4055</v>
      </c>
      <c s="36" t="s">
        <v>244</v>
      </c>
      <c s="37">
        <v>1</v>
      </c>
      <c s="36">
        <v>0</v>
      </c>
      <c s="36">
        <f>ROUND(G79*H79,6)</f>
      </c>
      <c r="L79" s="38">
        <v>0</v>
      </c>
      <c s="32">
        <f>ROUND(ROUND(L79,2)*ROUND(G79,3),2)</f>
      </c>
      <c s="36" t="s">
        <v>55</v>
      </c>
      <c>
        <f>(M79*21)/100</f>
      </c>
      <c t="s">
        <v>28</v>
      </c>
    </row>
    <row r="80" spans="1:5" ht="12.75">
      <c r="A80" s="35" t="s">
        <v>56</v>
      </c>
      <c r="E80" s="39" t="s">
        <v>4055</v>
      </c>
    </row>
    <row r="81" spans="1:5" ht="12.75">
      <c r="A81" s="35" t="s">
        <v>57</v>
      </c>
      <c r="E81" s="40" t="s">
        <v>5</v>
      </c>
    </row>
    <row r="82" spans="1:5" ht="12.75">
      <c r="A82" t="s">
        <v>59</v>
      </c>
      <c r="E82" s="39" t="s">
        <v>5</v>
      </c>
    </row>
    <row r="83" spans="1:16" ht="12.75">
      <c r="A83" t="s">
        <v>50</v>
      </c>
      <c s="34" t="s">
        <v>231</v>
      </c>
      <c s="34" t="s">
        <v>5901</v>
      </c>
      <c s="35" t="s">
        <v>5</v>
      </c>
      <c s="6" t="s">
        <v>3904</v>
      </c>
      <c s="36" t="s">
        <v>244</v>
      </c>
      <c s="37">
        <v>1</v>
      </c>
      <c s="36">
        <v>0</v>
      </c>
      <c s="36">
        <f>ROUND(G83*H83,6)</f>
      </c>
      <c r="L83" s="38">
        <v>0</v>
      </c>
      <c s="32">
        <f>ROUND(ROUND(L83,2)*ROUND(G83,3),2)</f>
      </c>
      <c s="36" t="s">
        <v>55</v>
      </c>
      <c>
        <f>(M83*21)/100</f>
      </c>
      <c t="s">
        <v>28</v>
      </c>
    </row>
    <row r="84" spans="1:5" ht="12.75">
      <c r="A84" s="35" t="s">
        <v>56</v>
      </c>
      <c r="E84" s="39" t="s">
        <v>3904</v>
      </c>
    </row>
    <row r="85" spans="1:5" ht="12.75">
      <c r="A85" s="35" t="s">
        <v>57</v>
      </c>
      <c r="E85" s="40" t="s">
        <v>5</v>
      </c>
    </row>
    <row r="86" spans="1:5" ht="12.75">
      <c r="A86" t="s">
        <v>59</v>
      </c>
      <c r="E86" s="39" t="s">
        <v>5</v>
      </c>
    </row>
    <row r="87" spans="1:13" ht="12.75">
      <c r="A87" t="s">
        <v>47</v>
      </c>
      <c r="C87" s="31" t="s">
        <v>2957</v>
      </c>
      <c r="E87" s="33" t="s">
        <v>5902</v>
      </c>
      <c r="J87" s="32">
        <f>0</f>
      </c>
      <c s="32">
        <f>0</f>
      </c>
      <c s="32">
        <f>0+L88</f>
      </c>
      <c s="32">
        <f>0+M88</f>
      </c>
    </row>
    <row r="88" spans="1:16" ht="12.75">
      <c r="A88" t="s">
        <v>50</v>
      </c>
      <c s="34" t="s">
        <v>294</v>
      </c>
      <c s="34" t="s">
        <v>5903</v>
      </c>
      <c s="35" t="s">
        <v>5</v>
      </c>
      <c s="6" t="s">
        <v>5904</v>
      </c>
      <c s="36" t="s">
        <v>2857</v>
      </c>
      <c s="37">
        <v>1</v>
      </c>
      <c s="36">
        <v>0</v>
      </c>
      <c s="36">
        <f>ROUND(G88*H88,6)</f>
      </c>
      <c r="L88" s="38">
        <v>0</v>
      </c>
      <c s="32">
        <f>ROUND(ROUND(L88,2)*ROUND(G88,3),2)</f>
      </c>
      <c s="36" t="s">
        <v>55</v>
      </c>
      <c>
        <f>(M88*21)/100</f>
      </c>
      <c t="s">
        <v>28</v>
      </c>
    </row>
    <row r="89" spans="1:5" ht="12.75">
      <c r="A89" s="35" t="s">
        <v>56</v>
      </c>
      <c r="E89" s="39" t="s">
        <v>5904</v>
      </c>
    </row>
    <row r="90" spans="1:5" ht="12.75">
      <c r="A90" s="35" t="s">
        <v>57</v>
      </c>
      <c r="E90" s="40" t="s">
        <v>5905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5908</v>
      </c>
      <c r="E8" s="30" t="s">
        <v>5907</v>
      </c>
      <c r="J8" s="29">
        <f>0+J9+J34+J47+J60+J73+J78+J107</f>
      </c>
      <c s="29">
        <f>0+K9+K34+K47+K60+K73+K78+K107</f>
      </c>
      <c s="29">
        <f>0+L9+L34+L47+L60+L73+L78+L107</f>
      </c>
      <c s="29">
        <f>0+M9+M34+M47+M60+M73+M78+M107</f>
      </c>
    </row>
    <row r="9" spans="1:13" ht="12.75">
      <c r="A9" t="s">
        <v>47</v>
      </c>
      <c r="C9" s="31" t="s">
        <v>271</v>
      </c>
      <c r="E9" s="33" t="s">
        <v>5909</v>
      </c>
      <c r="J9" s="32">
        <f>0</f>
      </c>
      <c s="32">
        <f>0</f>
      </c>
      <c s="32">
        <f>0+L10+L14+L18+L22+L26+L30</f>
      </c>
      <c s="32">
        <f>0+M10+M14+M18+M22+M26+M30</f>
      </c>
    </row>
    <row r="10" spans="1:16" ht="12.75">
      <c r="A10" t="s">
        <v>50</v>
      </c>
      <c s="34" t="s">
        <v>96</v>
      </c>
      <c s="34" t="s">
        <v>5910</v>
      </c>
      <c s="35" t="s">
        <v>5</v>
      </c>
      <c s="6" t="s">
        <v>5911</v>
      </c>
      <c s="36" t="s">
        <v>244</v>
      </c>
      <c s="37">
        <v>1</v>
      </c>
      <c s="36">
        <v>0</v>
      </c>
      <c s="36">
        <f>ROUND(G10*H10,6)</f>
      </c>
      <c r="L10" s="38">
        <v>0</v>
      </c>
      <c s="32">
        <f>ROUND(ROUND(L10,2)*ROUND(G10,3),2)</f>
      </c>
      <c s="36" t="s">
        <v>55</v>
      </c>
      <c>
        <f>(M10*21)/100</f>
      </c>
      <c t="s">
        <v>28</v>
      </c>
    </row>
    <row r="11" spans="1:5" ht="12.75">
      <c r="A11" s="35" t="s">
        <v>56</v>
      </c>
      <c r="E11" s="39" t="s">
        <v>5911</v>
      </c>
    </row>
    <row r="12" spans="1:5" ht="12.75">
      <c r="A12" s="35" t="s">
        <v>57</v>
      </c>
      <c r="E12" s="40" t="s">
        <v>5912</v>
      </c>
    </row>
    <row r="13" spans="1:5" ht="63.75">
      <c r="A13" t="s">
        <v>59</v>
      </c>
      <c r="E13" s="39" t="s">
        <v>5913</v>
      </c>
    </row>
    <row r="14" spans="1:16" ht="12.75">
      <c r="A14" t="s">
        <v>50</v>
      </c>
      <c s="34" t="s">
        <v>28</v>
      </c>
      <c s="34" t="s">
        <v>5914</v>
      </c>
      <c s="35" t="s">
        <v>5</v>
      </c>
      <c s="6" t="s">
        <v>5915</v>
      </c>
      <c s="36" t="s">
        <v>244</v>
      </c>
      <c s="37">
        <v>1</v>
      </c>
      <c s="36">
        <v>0</v>
      </c>
      <c s="36">
        <f>ROUND(G14*H14,6)</f>
      </c>
      <c r="L14" s="38">
        <v>0</v>
      </c>
      <c s="32">
        <f>ROUND(ROUND(L14,2)*ROUND(G14,3),2)</f>
      </c>
      <c s="36" t="s">
        <v>55</v>
      </c>
      <c>
        <f>(M14*21)/100</f>
      </c>
      <c t="s">
        <v>28</v>
      </c>
    </row>
    <row r="15" spans="1:5" ht="12.75">
      <c r="A15" s="35" t="s">
        <v>56</v>
      </c>
      <c r="E15" s="39" t="s">
        <v>5915</v>
      </c>
    </row>
    <row r="16" spans="1:5" ht="12.75">
      <c r="A16" s="35" t="s">
        <v>57</v>
      </c>
      <c r="E16" s="40" t="s">
        <v>5</v>
      </c>
    </row>
    <row r="17" spans="1:5" ht="63.75">
      <c r="A17" t="s">
        <v>59</v>
      </c>
      <c r="E17" s="39" t="s">
        <v>5913</v>
      </c>
    </row>
    <row r="18" spans="1:16" ht="12.75">
      <c r="A18" t="s">
        <v>50</v>
      </c>
      <c s="34" t="s">
        <v>26</v>
      </c>
      <c s="34" t="s">
        <v>5916</v>
      </c>
      <c s="35" t="s">
        <v>5</v>
      </c>
      <c s="6" t="s">
        <v>5917</v>
      </c>
      <c s="36" t="s">
        <v>244</v>
      </c>
      <c s="37">
        <v>3</v>
      </c>
      <c s="36">
        <v>0</v>
      </c>
      <c s="36">
        <f>ROUND(G18*H18,6)</f>
      </c>
      <c r="L18" s="38">
        <v>0</v>
      </c>
      <c s="32">
        <f>ROUND(ROUND(L18,2)*ROUND(G18,3),2)</f>
      </c>
      <c s="36" t="s">
        <v>55</v>
      </c>
      <c>
        <f>(M18*21)/100</f>
      </c>
      <c t="s">
        <v>28</v>
      </c>
    </row>
    <row r="19" spans="1:5" ht="12.75">
      <c r="A19" s="35" t="s">
        <v>56</v>
      </c>
      <c r="E19" s="39" t="s">
        <v>5917</v>
      </c>
    </row>
    <row r="20" spans="1:5" ht="12.75">
      <c r="A20" s="35" t="s">
        <v>57</v>
      </c>
      <c r="E20" s="40" t="s">
        <v>5</v>
      </c>
    </row>
    <row r="21" spans="1:5" ht="63.75">
      <c r="A21" t="s">
        <v>59</v>
      </c>
      <c r="E21" s="39" t="s">
        <v>5913</v>
      </c>
    </row>
    <row r="22" spans="1:16" ht="12.75">
      <c r="A22" t="s">
        <v>50</v>
      </c>
      <c s="34" t="s">
        <v>66</v>
      </c>
      <c s="34" t="s">
        <v>5918</v>
      </c>
      <c s="35" t="s">
        <v>5</v>
      </c>
      <c s="6" t="s">
        <v>5919</v>
      </c>
      <c s="36" t="s">
        <v>244</v>
      </c>
      <c s="37">
        <v>1</v>
      </c>
      <c s="36">
        <v>0</v>
      </c>
      <c s="36">
        <f>ROUND(G22*H22,6)</f>
      </c>
      <c r="L22" s="38">
        <v>0</v>
      </c>
      <c s="32">
        <f>ROUND(ROUND(L22,2)*ROUND(G22,3),2)</f>
      </c>
      <c s="36" t="s">
        <v>55</v>
      </c>
      <c>
        <f>(M22*21)/100</f>
      </c>
      <c t="s">
        <v>28</v>
      </c>
    </row>
    <row r="23" spans="1:5" ht="12.75">
      <c r="A23" s="35" t="s">
        <v>56</v>
      </c>
      <c r="E23" s="39" t="s">
        <v>5919</v>
      </c>
    </row>
    <row r="24" spans="1:5" ht="12.75">
      <c r="A24" s="35" t="s">
        <v>57</v>
      </c>
      <c r="E24" s="40" t="s">
        <v>5</v>
      </c>
    </row>
    <row r="25" spans="1:5" ht="63.75">
      <c r="A25" t="s">
        <v>59</v>
      </c>
      <c r="E25" s="39" t="s">
        <v>5913</v>
      </c>
    </row>
    <row r="26" spans="1:16" ht="12.75">
      <c r="A26" t="s">
        <v>50</v>
      </c>
      <c s="34" t="s">
        <v>72</v>
      </c>
      <c s="34" t="s">
        <v>5920</v>
      </c>
      <c s="35" t="s">
        <v>5</v>
      </c>
      <c s="6" t="s">
        <v>5921</v>
      </c>
      <c s="36" t="s">
        <v>244</v>
      </c>
      <c s="37">
        <v>4</v>
      </c>
      <c s="36">
        <v>0</v>
      </c>
      <c s="36">
        <f>ROUND(G26*H26,6)</f>
      </c>
      <c r="L26" s="38">
        <v>0</v>
      </c>
      <c s="32">
        <f>ROUND(ROUND(L26,2)*ROUND(G26,3),2)</f>
      </c>
      <c s="36" t="s">
        <v>55</v>
      </c>
      <c>
        <f>(M26*21)/100</f>
      </c>
      <c t="s">
        <v>28</v>
      </c>
    </row>
    <row r="27" spans="1:5" ht="12.75">
      <c r="A27" s="35" t="s">
        <v>56</v>
      </c>
      <c r="E27" s="39" t="s">
        <v>5921</v>
      </c>
    </row>
    <row r="28" spans="1:5" ht="12.75">
      <c r="A28" s="35" t="s">
        <v>57</v>
      </c>
      <c r="E28" s="40" t="s">
        <v>5</v>
      </c>
    </row>
    <row r="29" spans="1:5" ht="63.75">
      <c r="A29" t="s">
        <v>59</v>
      </c>
      <c r="E29" s="39" t="s">
        <v>5913</v>
      </c>
    </row>
    <row r="30" spans="1:16" ht="12.75">
      <c r="A30" t="s">
        <v>50</v>
      </c>
      <c s="34" t="s">
        <v>27</v>
      </c>
      <c s="34" t="s">
        <v>5922</v>
      </c>
      <c s="35" t="s">
        <v>5</v>
      </c>
      <c s="6" t="s">
        <v>5923</v>
      </c>
      <c s="36" t="s">
        <v>244</v>
      </c>
      <c s="37">
        <v>6</v>
      </c>
      <c s="36">
        <v>0</v>
      </c>
      <c s="36">
        <f>ROUND(G30*H30,6)</f>
      </c>
      <c r="L30" s="38">
        <v>0</v>
      </c>
      <c s="32">
        <f>ROUND(ROUND(L30,2)*ROUND(G30,3),2)</f>
      </c>
      <c s="36" t="s">
        <v>55</v>
      </c>
      <c>
        <f>(M30*21)/100</f>
      </c>
      <c t="s">
        <v>28</v>
      </c>
    </row>
    <row r="31" spans="1:5" ht="12.75">
      <c r="A31" s="35" t="s">
        <v>56</v>
      </c>
      <c r="E31" s="39" t="s">
        <v>5923</v>
      </c>
    </row>
    <row r="32" spans="1:5" ht="12.75">
      <c r="A32" s="35" t="s">
        <v>57</v>
      </c>
      <c r="E32" s="40" t="s">
        <v>5</v>
      </c>
    </row>
    <row r="33" spans="1:5" ht="63.75">
      <c r="A33" t="s">
        <v>59</v>
      </c>
      <c r="E33" s="39" t="s">
        <v>5913</v>
      </c>
    </row>
    <row r="34" spans="1:13" ht="12.75">
      <c r="A34" t="s">
        <v>47</v>
      </c>
      <c r="C34" s="31" t="s">
        <v>277</v>
      </c>
      <c r="E34" s="33" t="s">
        <v>5924</v>
      </c>
      <c r="J34" s="32">
        <f>0</f>
      </c>
      <c s="32">
        <f>0</f>
      </c>
      <c s="32">
        <f>0+L35+L39+L43</f>
      </c>
      <c s="32">
        <f>0+M35+M39+M43</f>
      </c>
    </row>
    <row r="35" spans="1:16" ht="12.75">
      <c r="A35" t="s">
        <v>50</v>
      </c>
      <c s="34" t="s">
        <v>81</v>
      </c>
      <c s="34" t="s">
        <v>4240</v>
      </c>
      <c s="35" t="s">
        <v>5</v>
      </c>
      <c s="6" t="s">
        <v>4241</v>
      </c>
      <c s="36" t="s">
        <v>147</v>
      </c>
      <c s="37">
        <v>105</v>
      </c>
      <c s="36">
        <v>0</v>
      </c>
      <c s="36">
        <f>ROUND(G35*H35,6)</f>
      </c>
      <c r="L35" s="38">
        <v>0</v>
      </c>
      <c s="32">
        <f>ROUND(ROUND(L35,2)*ROUND(G35,3),2)</f>
      </c>
      <c s="36" t="s">
        <v>55</v>
      </c>
      <c>
        <f>(M35*21)/100</f>
      </c>
      <c t="s">
        <v>28</v>
      </c>
    </row>
    <row r="36" spans="1:5" ht="12.75">
      <c r="A36" s="35" t="s">
        <v>56</v>
      </c>
      <c r="E36" s="39" t="s">
        <v>4241</v>
      </c>
    </row>
    <row r="37" spans="1:5" ht="12.75">
      <c r="A37" s="35" t="s">
        <v>57</v>
      </c>
      <c r="E37" s="40" t="s">
        <v>5925</v>
      </c>
    </row>
    <row r="38" spans="1:5" ht="12.75">
      <c r="A38" t="s">
        <v>59</v>
      </c>
      <c r="E38" s="39" t="s">
        <v>5</v>
      </c>
    </row>
    <row r="39" spans="1:16" ht="12.75">
      <c r="A39" t="s">
        <v>50</v>
      </c>
      <c s="34" t="s">
        <v>86</v>
      </c>
      <c s="34" t="s">
        <v>4243</v>
      </c>
      <c s="35" t="s">
        <v>5</v>
      </c>
      <c s="6" t="s">
        <v>4244</v>
      </c>
      <c s="36" t="s">
        <v>147</v>
      </c>
      <c s="37">
        <v>135</v>
      </c>
      <c s="36">
        <v>0</v>
      </c>
      <c s="36">
        <f>ROUND(G39*H39,6)</f>
      </c>
      <c r="L39" s="38">
        <v>0</v>
      </c>
      <c s="32">
        <f>ROUND(ROUND(L39,2)*ROUND(G39,3),2)</f>
      </c>
      <c s="36" t="s">
        <v>55</v>
      </c>
      <c>
        <f>(M39*21)/100</f>
      </c>
      <c t="s">
        <v>28</v>
      </c>
    </row>
    <row r="40" spans="1:5" ht="12.75">
      <c r="A40" s="35" t="s">
        <v>56</v>
      </c>
      <c r="E40" s="39" t="s">
        <v>4244</v>
      </c>
    </row>
    <row r="41" spans="1:5" ht="12.75">
      <c r="A41" s="35" t="s">
        <v>57</v>
      </c>
      <c r="E41" s="40" t="s">
        <v>5808</v>
      </c>
    </row>
    <row r="42" spans="1:5" ht="12.75">
      <c r="A42" t="s">
        <v>59</v>
      </c>
      <c r="E42" s="39" t="s">
        <v>5</v>
      </c>
    </row>
    <row r="43" spans="1:16" ht="25.5">
      <c r="A43" t="s">
        <v>50</v>
      </c>
      <c s="34" t="s">
        <v>149</v>
      </c>
      <c s="34" t="s">
        <v>5926</v>
      </c>
      <c s="35" t="s">
        <v>5</v>
      </c>
      <c s="6" t="s">
        <v>5927</v>
      </c>
      <c s="36" t="s">
        <v>244</v>
      </c>
      <c s="37">
        <v>4</v>
      </c>
      <c s="36">
        <v>0</v>
      </c>
      <c s="36">
        <f>ROUND(G43*H43,6)</f>
      </c>
      <c r="L43" s="38">
        <v>0</v>
      </c>
      <c s="32">
        <f>ROUND(ROUND(L43,2)*ROUND(G43,3),2)</f>
      </c>
      <c s="36" t="s">
        <v>55</v>
      </c>
      <c>
        <f>(M43*21)/100</f>
      </c>
      <c t="s">
        <v>28</v>
      </c>
    </row>
    <row r="44" spans="1:5" ht="25.5">
      <c r="A44" s="35" t="s">
        <v>56</v>
      </c>
      <c r="E44" s="39" t="s">
        <v>5927</v>
      </c>
    </row>
    <row r="45" spans="1:5" ht="12.75">
      <c r="A45" s="35" t="s">
        <v>57</v>
      </c>
      <c r="E45" s="40" t="s">
        <v>5928</v>
      </c>
    </row>
    <row r="46" spans="1:5" ht="25.5">
      <c r="A46" t="s">
        <v>59</v>
      </c>
      <c r="E46" s="39" t="s">
        <v>4118</v>
      </c>
    </row>
    <row r="47" spans="1:13" ht="12.75">
      <c r="A47" t="s">
        <v>47</v>
      </c>
      <c r="C47" s="31" t="s">
        <v>285</v>
      </c>
      <c r="E47" s="33" t="s">
        <v>4190</v>
      </c>
      <c r="J47" s="32">
        <f>0</f>
      </c>
      <c s="32">
        <f>0</f>
      </c>
      <c s="32">
        <f>0+L48+L52+L56</f>
      </c>
      <c s="32">
        <f>0+M48+M52+M56</f>
      </c>
    </row>
    <row r="48" spans="1:16" ht="25.5">
      <c r="A48" t="s">
        <v>50</v>
      </c>
      <c s="34" t="s">
        <v>159</v>
      </c>
      <c s="34" t="s">
        <v>4015</v>
      </c>
      <c s="35" t="s">
        <v>5</v>
      </c>
      <c s="6" t="s">
        <v>4016</v>
      </c>
      <c s="36" t="s">
        <v>147</v>
      </c>
      <c s="37">
        <v>190</v>
      </c>
      <c s="36">
        <v>0</v>
      </c>
      <c s="36">
        <f>ROUND(G48*H48,6)</f>
      </c>
      <c r="L48" s="38">
        <v>0</v>
      </c>
      <c s="32">
        <f>ROUND(ROUND(L48,2)*ROUND(G48,3),2)</f>
      </c>
      <c s="36" t="s">
        <v>55</v>
      </c>
      <c>
        <f>(M48*21)/100</f>
      </c>
      <c t="s">
        <v>28</v>
      </c>
    </row>
    <row r="49" spans="1:5" ht="25.5">
      <c r="A49" s="35" t="s">
        <v>56</v>
      </c>
      <c r="E49" s="39" t="s">
        <v>4016</v>
      </c>
    </row>
    <row r="50" spans="1:5" ht="12.75">
      <c r="A50" s="35" t="s">
        <v>57</v>
      </c>
      <c r="E50" s="40" t="s">
        <v>5806</v>
      </c>
    </row>
    <row r="51" spans="1:5" ht="12.75">
      <c r="A51" t="s">
        <v>59</v>
      </c>
      <c r="E51" s="39" t="s">
        <v>5</v>
      </c>
    </row>
    <row r="52" spans="1:16" ht="12.75">
      <c r="A52" t="s">
        <v>50</v>
      </c>
      <c s="34" t="s">
        <v>164</v>
      </c>
      <c s="34" t="s">
        <v>4251</v>
      </c>
      <c s="35" t="s">
        <v>5</v>
      </c>
      <c s="6" t="s">
        <v>4252</v>
      </c>
      <c s="36" t="s">
        <v>147</v>
      </c>
      <c s="37">
        <v>2</v>
      </c>
      <c s="36">
        <v>0</v>
      </c>
      <c s="36">
        <f>ROUND(G52*H52,6)</f>
      </c>
      <c r="L52" s="38">
        <v>0</v>
      </c>
      <c s="32">
        <f>ROUND(ROUND(L52,2)*ROUND(G52,3),2)</f>
      </c>
      <c s="36" t="s">
        <v>55</v>
      </c>
      <c>
        <f>(M52*21)/100</f>
      </c>
      <c t="s">
        <v>28</v>
      </c>
    </row>
    <row r="53" spans="1:5" ht="12.75">
      <c r="A53" s="35" t="s">
        <v>56</v>
      </c>
      <c r="E53" s="39" t="s">
        <v>4252</v>
      </c>
    </row>
    <row r="54" spans="1:5" ht="12.75">
      <c r="A54" s="35" t="s">
        <v>57</v>
      </c>
      <c r="E54" s="40" t="s">
        <v>5929</v>
      </c>
    </row>
    <row r="55" spans="1:5" ht="12.75">
      <c r="A55" t="s">
        <v>59</v>
      </c>
      <c r="E55" s="39" t="s">
        <v>5930</v>
      </c>
    </row>
    <row r="56" spans="1:16" ht="12.75">
      <c r="A56" t="s">
        <v>50</v>
      </c>
      <c s="34" t="s">
        <v>167</v>
      </c>
      <c s="34" t="s">
        <v>5931</v>
      </c>
      <c s="35" t="s">
        <v>5</v>
      </c>
      <c s="6" t="s">
        <v>5932</v>
      </c>
      <c s="36" t="s">
        <v>147</v>
      </c>
      <c s="37">
        <v>35</v>
      </c>
      <c s="36">
        <v>0</v>
      </c>
      <c s="36">
        <f>ROUND(G56*H56,6)</f>
      </c>
      <c r="L56" s="38">
        <v>0</v>
      </c>
      <c s="32">
        <f>ROUND(ROUND(L56,2)*ROUND(G56,3),2)</f>
      </c>
      <c s="36" t="s">
        <v>55</v>
      </c>
      <c>
        <f>(M56*21)/100</f>
      </c>
      <c t="s">
        <v>28</v>
      </c>
    </row>
    <row r="57" spans="1:5" ht="12.75">
      <c r="A57" s="35" t="s">
        <v>56</v>
      </c>
      <c r="E57" s="39" t="s">
        <v>5932</v>
      </c>
    </row>
    <row r="58" spans="1:5" ht="12.75">
      <c r="A58" s="35" t="s">
        <v>57</v>
      </c>
      <c r="E58" s="40" t="s">
        <v>3768</v>
      </c>
    </row>
    <row r="59" spans="1:5" ht="12.75">
      <c r="A59" t="s">
        <v>59</v>
      </c>
      <c r="E59" s="39" t="s">
        <v>5</v>
      </c>
    </row>
    <row r="60" spans="1:13" ht="12.75">
      <c r="A60" t="s">
        <v>47</v>
      </c>
      <c r="C60" s="31" t="s">
        <v>313</v>
      </c>
      <c r="E60" s="33" t="s">
        <v>5933</v>
      </c>
      <c r="J60" s="32">
        <f>0</f>
      </c>
      <c s="32">
        <f>0</f>
      </c>
      <c s="32">
        <f>0+L61+L65+L69</f>
      </c>
      <c s="32">
        <f>0+M61+M65+M69</f>
      </c>
    </row>
    <row r="61" spans="1:16" ht="12.75">
      <c r="A61" t="s">
        <v>50</v>
      </c>
      <c s="34" t="s">
        <v>112</v>
      </c>
      <c s="34" t="s">
        <v>5934</v>
      </c>
      <c s="35" t="s">
        <v>5</v>
      </c>
      <c s="6" t="s">
        <v>4028</v>
      </c>
      <c s="36" t="s">
        <v>244</v>
      </c>
      <c s="37">
        <v>2</v>
      </c>
      <c s="36">
        <v>0</v>
      </c>
      <c s="36">
        <f>ROUND(G61*H61,6)</f>
      </c>
      <c r="L61" s="38">
        <v>0</v>
      </c>
      <c s="32">
        <f>ROUND(ROUND(L61,2)*ROUND(G61,3),2)</f>
      </c>
      <c s="36" t="s">
        <v>55</v>
      </c>
      <c>
        <f>(M61*21)/100</f>
      </c>
      <c t="s">
        <v>28</v>
      </c>
    </row>
    <row r="62" spans="1:5" ht="12.75">
      <c r="A62" s="35" t="s">
        <v>56</v>
      </c>
      <c r="E62" s="39" t="s">
        <v>4028</v>
      </c>
    </row>
    <row r="63" spans="1:5" ht="12.75">
      <c r="A63" s="35" t="s">
        <v>57</v>
      </c>
      <c r="E63" s="40" t="s">
        <v>5</v>
      </c>
    </row>
    <row r="64" spans="1:5" ht="12.75">
      <c r="A64" t="s">
        <v>59</v>
      </c>
      <c r="E64" s="39" t="s">
        <v>5</v>
      </c>
    </row>
    <row r="65" spans="1:16" ht="12.75">
      <c r="A65" t="s">
        <v>50</v>
      </c>
      <c s="34" t="s">
        <v>175</v>
      </c>
      <c s="34" t="s">
        <v>5935</v>
      </c>
      <c s="35" t="s">
        <v>5</v>
      </c>
      <c s="6" t="s">
        <v>4031</v>
      </c>
      <c s="36" t="s">
        <v>244</v>
      </c>
      <c s="37">
        <v>1</v>
      </c>
      <c s="36">
        <v>0</v>
      </c>
      <c s="36">
        <f>ROUND(G65*H65,6)</f>
      </c>
      <c r="L65" s="38">
        <v>0</v>
      </c>
      <c s="32">
        <f>ROUND(ROUND(L65,2)*ROUND(G65,3),2)</f>
      </c>
      <c s="36" t="s">
        <v>55</v>
      </c>
      <c>
        <f>(M65*21)/100</f>
      </c>
      <c t="s">
        <v>28</v>
      </c>
    </row>
    <row r="66" spans="1:5" ht="12.75">
      <c r="A66" s="35" t="s">
        <v>56</v>
      </c>
      <c r="E66" s="39" t="s">
        <v>4031</v>
      </c>
    </row>
    <row r="67" spans="1:5" ht="12.75">
      <c r="A67" s="35" t="s">
        <v>57</v>
      </c>
      <c r="E67" s="40" t="s">
        <v>5</v>
      </c>
    </row>
    <row r="68" spans="1:5" ht="12.75">
      <c r="A68" t="s">
        <v>59</v>
      </c>
      <c r="E68" s="39" t="s">
        <v>5</v>
      </c>
    </row>
    <row r="69" spans="1:16" ht="12.75">
      <c r="A69" t="s">
        <v>50</v>
      </c>
      <c s="34" t="s">
        <v>122</v>
      </c>
      <c s="34" t="s">
        <v>5936</v>
      </c>
      <c s="35" t="s">
        <v>5</v>
      </c>
      <c s="6" t="s">
        <v>5937</v>
      </c>
      <c s="36" t="s">
        <v>244</v>
      </c>
      <c s="37">
        <v>6</v>
      </c>
      <c s="36">
        <v>0</v>
      </c>
      <c s="36">
        <f>ROUND(G69*H69,6)</f>
      </c>
      <c r="L69" s="38">
        <v>0</v>
      </c>
      <c s="32">
        <f>ROUND(ROUND(L69,2)*ROUND(G69,3),2)</f>
      </c>
      <c s="36" t="s">
        <v>55</v>
      </c>
      <c>
        <f>(M69*21)/100</f>
      </c>
      <c t="s">
        <v>28</v>
      </c>
    </row>
    <row r="70" spans="1:5" ht="12.75">
      <c r="A70" s="35" t="s">
        <v>56</v>
      </c>
      <c r="E70" s="39" t="s">
        <v>5937</v>
      </c>
    </row>
    <row r="71" spans="1:5" ht="12.75">
      <c r="A71" s="35" t="s">
        <v>57</v>
      </c>
      <c r="E71" s="40" t="s">
        <v>5938</v>
      </c>
    </row>
    <row r="72" spans="1:5" ht="12.75">
      <c r="A72" t="s">
        <v>59</v>
      </c>
      <c r="E72" s="39" t="s">
        <v>5</v>
      </c>
    </row>
    <row r="73" spans="1:13" ht="12.75">
      <c r="A73" t="s">
        <v>47</v>
      </c>
      <c r="C73" s="31" t="s">
        <v>2903</v>
      </c>
      <c r="E73" s="33" t="s">
        <v>5939</v>
      </c>
      <c r="J73" s="32">
        <f>0</f>
      </c>
      <c s="32">
        <f>0</f>
      </c>
      <c s="32">
        <f>0+L74</f>
      </c>
      <c s="32">
        <f>0+M74</f>
      </c>
    </row>
    <row r="74" spans="1:16" ht="12.75">
      <c r="A74" t="s">
        <v>50</v>
      </c>
      <c s="34" t="s">
        <v>187</v>
      </c>
      <c s="34" t="s">
        <v>5940</v>
      </c>
      <c s="35" t="s">
        <v>5</v>
      </c>
      <c s="6" t="s">
        <v>3890</v>
      </c>
      <c s="36" t="s">
        <v>275</v>
      </c>
      <c s="37">
        <v>1</v>
      </c>
      <c s="36">
        <v>0</v>
      </c>
      <c s="36">
        <f>ROUND(G74*H74,6)</f>
      </c>
      <c r="L74" s="38">
        <v>0</v>
      </c>
      <c s="32">
        <f>ROUND(ROUND(L74,2)*ROUND(G74,3),2)</f>
      </c>
      <c s="36" t="s">
        <v>55</v>
      </c>
      <c>
        <f>(M74*21)/100</f>
      </c>
      <c t="s">
        <v>28</v>
      </c>
    </row>
    <row r="75" spans="1:5" ht="12.75">
      <c r="A75" s="35" t="s">
        <v>56</v>
      </c>
      <c r="E75" s="39" t="s">
        <v>3890</v>
      </c>
    </row>
    <row r="76" spans="1:5" ht="12.75">
      <c r="A76" s="35" t="s">
        <v>57</v>
      </c>
      <c r="E76" s="40" t="s">
        <v>5</v>
      </c>
    </row>
    <row r="77" spans="1:5" ht="25.5">
      <c r="A77" t="s">
        <v>59</v>
      </c>
      <c r="E77" s="39" t="s">
        <v>4292</v>
      </c>
    </row>
    <row r="78" spans="1:13" ht="12.75">
      <c r="A78" t="s">
        <v>47</v>
      </c>
      <c r="C78" s="31" t="s">
        <v>2950</v>
      </c>
      <c r="E78" s="33" t="s">
        <v>5941</v>
      </c>
      <c r="J78" s="32">
        <f>0</f>
      </c>
      <c s="32">
        <f>0</f>
      </c>
      <c s="32">
        <f>0+L79+L83+L87+L91+L95+L99+L103</f>
      </c>
      <c s="32">
        <f>0+M79+M83+M87+M91+M95+M99+M103</f>
      </c>
    </row>
    <row r="79" spans="1:16" ht="12.75">
      <c r="A79" t="s">
        <v>50</v>
      </c>
      <c s="34" t="s">
        <v>153</v>
      </c>
      <c s="34" t="s">
        <v>5942</v>
      </c>
      <c s="35" t="s">
        <v>5</v>
      </c>
      <c s="6" t="s">
        <v>5943</v>
      </c>
      <c s="36" t="s">
        <v>244</v>
      </c>
      <c s="37">
        <v>1</v>
      </c>
      <c s="36">
        <v>0</v>
      </c>
      <c s="36">
        <f>ROUND(G79*H79,6)</f>
      </c>
      <c r="L79" s="38">
        <v>0</v>
      </c>
      <c s="32">
        <f>ROUND(ROUND(L79,2)*ROUND(G79,3),2)</f>
      </c>
      <c s="36" t="s">
        <v>55</v>
      </c>
      <c>
        <f>(M79*21)/100</f>
      </c>
      <c t="s">
        <v>28</v>
      </c>
    </row>
    <row r="80" spans="1:5" ht="12.75">
      <c r="A80" s="35" t="s">
        <v>56</v>
      </c>
      <c r="E80" s="39" t="s">
        <v>5943</v>
      </c>
    </row>
    <row r="81" spans="1:5" ht="12.75">
      <c r="A81" s="35" t="s">
        <v>57</v>
      </c>
      <c r="E81" s="40" t="s">
        <v>5</v>
      </c>
    </row>
    <row r="82" spans="1:5" ht="63.75">
      <c r="A82" t="s">
        <v>59</v>
      </c>
      <c r="E82" s="39" t="s">
        <v>5913</v>
      </c>
    </row>
    <row r="83" spans="1:16" ht="25.5">
      <c r="A83" t="s">
        <v>50</v>
      </c>
      <c s="34" t="s">
        <v>231</v>
      </c>
      <c s="34" t="s">
        <v>5944</v>
      </c>
      <c s="35" t="s">
        <v>5</v>
      </c>
      <c s="6" t="s">
        <v>4045</v>
      </c>
      <c s="36" t="s">
        <v>244</v>
      </c>
      <c s="37">
        <v>1</v>
      </c>
      <c s="36">
        <v>0</v>
      </c>
      <c s="36">
        <f>ROUND(G83*H83,6)</f>
      </c>
      <c r="L83" s="38">
        <v>0</v>
      </c>
      <c s="32">
        <f>ROUND(ROUND(L83,2)*ROUND(G83,3),2)</f>
      </c>
      <c s="36" t="s">
        <v>55</v>
      </c>
      <c>
        <f>(M83*21)/100</f>
      </c>
      <c t="s">
        <v>28</v>
      </c>
    </row>
    <row r="84" spans="1:5" ht="25.5">
      <c r="A84" s="35" t="s">
        <v>56</v>
      </c>
      <c r="E84" s="39" t="s">
        <v>4045</v>
      </c>
    </row>
    <row r="85" spans="1:5" ht="12.75">
      <c r="A85" s="35" t="s">
        <v>57</v>
      </c>
      <c r="E85" s="40" t="s">
        <v>5</v>
      </c>
    </row>
    <row r="86" spans="1:5" ht="12.75">
      <c r="A86" t="s">
        <v>59</v>
      </c>
      <c r="E86" s="39" t="s">
        <v>5</v>
      </c>
    </row>
    <row r="87" spans="1:16" ht="12.75">
      <c r="A87" t="s">
        <v>50</v>
      </c>
      <c s="34" t="s">
        <v>294</v>
      </c>
      <c s="34" t="s">
        <v>5945</v>
      </c>
      <c s="35" t="s">
        <v>5</v>
      </c>
      <c s="6" t="s">
        <v>4267</v>
      </c>
      <c s="36" t="s">
        <v>244</v>
      </c>
      <c s="37">
        <v>1</v>
      </c>
      <c s="36">
        <v>0</v>
      </c>
      <c s="36">
        <f>ROUND(G87*H87,6)</f>
      </c>
      <c r="L87" s="38">
        <v>0</v>
      </c>
      <c s="32">
        <f>ROUND(ROUND(L87,2)*ROUND(G87,3),2)</f>
      </c>
      <c s="36" t="s">
        <v>55</v>
      </c>
      <c>
        <f>(M87*21)/100</f>
      </c>
      <c t="s">
        <v>28</v>
      </c>
    </row>
    <row r="88" spans="1:5" ht="12.75">
      <c r="A88" s="35" t="s">
        <v>56</v>
      </c>
      <c r="E88" s="39" t="s">
        <v>4267</v>
      </c>
    </row>
    <row r="89" spans="1:5" ht="12.75">
      <c r="A89" s="35" t="s">
        <v>57</v>
      </c>
      <c r="E89" s="40" t="s">
        <v>5</v>
      </c>
    </row>
    <row r="90" spans="1:5" ht="12.75">
      <c r="A90" t="s">
        <v>59</v>
      </c>
      <c r="E90" s="39" t="s">
        <v>5</v>
      </c>
    </row>
    <row r="91" spans="1:16" ht="12.75">
      <c r="A91" t="s">
        <v>50</v>
      </c>
      <c s="34" t="s">
        <v>299</v>
      </c>
      <c s="34" t="s">
        <v>282</v>
      </c>
      <c s="35" t="s">
        <v>5</v>
      </c>
      <c s="6" t="s">
        <v>283</v>
      </c>
      <c s="36" t="s">
        <v>244</v>
      </c>
      <c s="37">
        <v>4</v>
      </c>
      <c s="36">
        <v>0</v>
      </c>
      <c s="36">
        <f>ROUND(G91*H91,6)</f>
      </c>
      <c r="L91" s="38">
        <v>0</v>
      </c>
      <c s="32">
        <f>ROUND(ROUND(L91,2)*ROUND(G91,3),2)</f>
      </c>
      <c s="36" t="s">
        <v>55</v>
      </c>
      <c>
        <f>(M91*21)/100</f>
      </c>
      <c t="s">
        <v>28</v>
      </c>
    </row>
    <row r="92" spans="1:5" ht="12.75">
      <c r="A92" s="35" t="s">
        <v>56</v>
      </c>
      <c r="E92" s="39" t="s">
        <v>283</v>
      </c>
    </row>
    <row r="93" spans="1:5" ht="12.75">
      <c r="A93" s="35" t="s">
        <v>57</v>
      </c>
      <c r="E93" s="40" t="s">
        <v>5</v>
      </c>
    </row>
    <row r="94" spans="1:5" ht="12.75">
      <c r="A94" t="s">
        <v>59</v>
      </c>
      <c r="E94" s="39" t="s">
        <v>5</v>
      </c>
    </row>
    <row r="95" spans="1:16" ht="12.75">
      <c r="A95" t="s">
        <v>50</v>
      </c>
      <c s="34" t="s">
        <v>315</v>
      </c>
      <c s="34" t="s">
        <v>5946</v>
      </c>
      <c s="35" t="s">
        <v>5</v>
      </c>
      <c s="6" t="s">
        <v>5947</v>
      </c>
      <c s="36" t="s">
        <v>244</v>
      </c>
      <c s="37">
        <v>1</v>
      </c>
      <c s="36">
        <v>0</v>
      </c>
      <c s="36">
        <f>ROUND(G95*H95,6)</f>
      </c>
      <c r="L95" s="38">
        <v>0</v>
      </c>
      <c s="32">
        <f>ROUND(ROUND(L95,2)*ROUND(G95,3),2)</f>
      </c>
      <c s="36" t="s">
        <v>55</v>
      </c>
      <c>
        <f>(M95*21)/100</f>
      </c>
      <c t="s">
        <v>28</v>
      </c>
    </row>
    <row r="96" spans="1:5" ht="12.75">
      <c r="A96" s="35" t="s">
        <v>56</v>
      </c>
      <c r="E96" s="39" t="s">
        <v>5947</v>
      </c>
    </row>
    <row r="97" spans="1:5" ht="12.75">
      <c r="A97" s="35" t="s">
        <v>57</v>
      </c>
      <c r="E97" s="40" t="s">
        <v>5</v>
      </c>
    </row>
    <row r="98" spans="1:5" ht="63.75">
      <c r="A98" t="s">
        <v>59</v>
      </c>
      <c r="E98" s="39" t="s">
        <v>5913</v>
      </c>
    </row>
    <row r="99" spans="1:16" ht="12.75">
      <c r="A99" t="s">
        <v>50</v>
      </c>
      <c s="34" t="s">
        <v>395</v>
      </c>
      <c s="34" t="s">
        <v>5948</v>
      </c>
      <c s="35" t="s">
        <v>5</v>
      </c>
      <c s="6" t="s">
        <v>4055</v>
      </c>
      <c s="36" t="s">
        <v>244</v>
      </c>
      <c s="37">
        <v>1</v>
      </c>
      <c s="36">
        <v>0</v>
      </c>
      <c s="36">
        <f>ROUND(G99*H99,6)</f>
      </c>
      <c r="L99" s="38">
        <v>0</v>
      </c>
      <c s="32">
        <f>ROUND(ROUND(L99,2)*ROUND(G99,3),2)</f>
      </c>
      <c s="36" t="s">
        <v>55</v>
      </c>
      <c>
        <f>(M99*21)/100</f>
      </c>
      <c t="s">
        <v>28</v>
      </c>
    </row>
    <row r="100" spans="1:5" ht="12.75">
      <c r="A100" s="35" t="s">
        <v>56</v>
      </c>
      <c r="E100" s="39" t="s">
        <v>4055</v>
      </c>
    </row>
    <row r="101" spans="1:5" ht="12.75">
      <c r="A101" s="35" t="s">
        <v>57</v>
      </c>
      <c r="E101" s="40" t="s">
        <v>5</v>
      </c>
    </row>
    <row r="102" spans="1:5" ht="12.75">
      <c r="A102" t="s">
        <v>59</v>
      </c>
      <c r="E102" s="39" t="s">
        <v>5</v>
      </c>
    </row>
    <row r="103" spans="1:16" ht="12.75">
      <c r="A103" t="s">
        <v>50</v>
      </c>
      <c s="34" t="s">
        <v>318</v>
      </c>
      <c s="34" t="s">
        <v>4162</v>
      </c>
      <c s="35" t="s">
        <v>5</v>
      </c>
      <c s="6" t="s">
        <v>3904</v>
      </c>
      <c s="36" t="s">
        <v>244</v>
      </c>
      <c s="37">
        <v>1</v>
      </c>
      <c s="36">
        <v>0</v>
      </c>
      <c s="36">
        <f>ROUND(G103*H103,6)</f>
      </c>
      <c r="L103" s="38">
        <v>0</v>
      </c>
      <c s="32">
        <f>ROUND(ROUND(L103,2)*ROUND(G103,3),2)</f>
      </c>
      <c s="36" t="s">
        <v>55</v>
      </c>
      <c>
        <f>(M103*21)/100</f>
      </c>
      <c t="s">
        <v>28</v>
      </c>
    </row>
    <row r="104" spans="1:5" ht="12.75">
      <c r="A104" s="35" t="s">
        <v>56</v>
      </c>
      <c r="E104" s="39" t="s">
        <v>3904</v>
      </c>
    </row>
    <row r="105" spans="1:5" ht="12.75">
      <c r="A105" s="35" t="s">
        <v>57</v>
      </c>
      <c r="E105" s="40" t="s">
        <v>5</v>
      </c>
    </row>
    <row r="106" spans="1:5" ht="12.75">
      <c r="A106" t="s">
        <v>59</v>
      </c>
      <c r="E106" s="39" t="s">
        <v>5</v>
      </c>
    </row>
    <row r="107" spans="1:13" ht="12.75">
      <c r="A107" t="s">
        <v>47</v>
      </c>
      <c r="C107" s="31" t="s">
        <v>2957</v>
      </c>
      <c r="E107" s="33" t="s">
        <v>5949</v>
      </c>
      <c r="J107" s="32">
        <f>0</f>
      </c>
      <c s="32">
        <f>0</f>
      </c>
      <c s="32">
        <f>0+L108+L112</f>
      </c>
      <c s="32">
        <f>0+M108+M112</f>
      </c>
    </row>
    <row r="108" spans="1:16" ht="12.75">
      <c r="A108" t="s">
        <v>50</v>
      </c>
      <c s="34" t="s">
        <v>322</v>
      </c>
      <c s="34" t="s">
        <v>5950</v>
      </c>
      <c s="35" t="s">
        <v>5</v>
      </c>
      <c s="6" t="s">
        <v>5904</v>
      </c>
      <c s="36" t="s">
        <v>2857</v>
      </c>
      <c s="37">
        <v>1</v>
      </c>
      <c s="36">
        <v>0</v>
      </c>
      <c s="36">
        <f>ROUND(G108*H108,6)</f>
      </c>
      <c r="L108" s="38">
        <v>0</v>
      </c>
      <c s="32">
        <f>ROUND(ROUND(L108,2)*ROUND(G108,3),2)</f>
      </c>
      <c s="36" t="s">
        <v>55</v>
      </c>
      <c>
        <f>(M108*21)/100</f>
      </c>
      <c t="s">
        <v>28</v>
      </c>
    </row>
    <row r="109" spans="1:5" ht="12.75">
      <c r="A109" s="35" t="s">
        <v>56</v>
      </c>
      <c r="E109" s="39" t="s">
        <v>5904</v>
      </c>
    </row>
    <row r="110" spans="1:5" ht="12.75">
      <c r="A110" s="35" t="s">
        <v>57</v>
      </c>
      <c r="E110" s="40" t="s">
        <v>5951</v>
      </c>
    </row>
    <row r="111" spans="1:5" ht="12.75">
      <c r="A111" t="s">
        <v>59</v>
      </c>
      <c r="E111" s="39" t="s">
        <v>5</v>
      </c>
    </row>
    <row r="112" spans="1:16" ht="12.75">
      <c r="A112" t="s">
        <v>50</v>
      </c>
      <c s="34" t="s">
        <v>326</v>
      </c>
      <c s="34" t="s">
        <v>5952</v>
      </c>
      <c s="35" t="s">
        <v>5</v>
      </c>
      <c s="6" t="s">
        <v>5953</v>
      </c>
      <c s="36" t="s">
        <v>2857</v>
      </c>
      <c s="37">
        <v>1</v>
      </c>
      <c s="36">
        <v>0</v>
      </c>
      <c s="36">
        <f>ROUND(G112*H112,6)</f>
      </c>
      <c r="L112" s="38">
        <v>0</v>
      </c>
      <c s="32">
        <f>ROUND(ROUND(L112,2)*ROUND(G112,3),2)</f>
      </c>
      <c s="36" t="s">
        <v>55</v>
      </c>
      <c>
        <f>(M112*21)/100</f>
      </c>
      <c t="s">
        <v>28</v>
      </c>
    </row>
    <row r="113" spans="1:5" ht="12.75">
      <c r="A113" s="35" t="s">
        <v>56</v>
      </c>
      <c r="E113" s="39" t="s">
        <v>5953</v>
      </c>
    </row>
    <row r="114" spans="1:5" ht="12.75">
      <c r="A114" s="35" t="s">
        <v>57</v>
      </c>
      <c r="E114" s="40" t="s">
        <v>5</v>
      </c>
    </row>
    <row r="115" spans="1:5" ht="12.75">
      <c r="A115" t="s">
        <v>59</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COUNTIFS(L8:L76,"=0",A8:A76,"P")+COUNTIFS(L8:L76,"",A8:A76,"P")+SUM(Q8:Q76)</f>
      </c>
    </row>
    <row r="8" spans="1:13" ht="12.75">
      <c r="A8" t="s">
        <v>45</v>
      </c>
      <c r="C8" s="28" t="s">
        <v>5956</v>
      </c>
      <c r="E8" s="30" t="s">
        <v>5955</v>
      </c>
      <c r="J8" s="29">
        <f>0+J9+J18+J27+J36+J41+J46+J75</f>
      </c>
      <c s="29">
        <f>0+K9+K18+K27+K36+K41+K46+K75</f>
      </c>
      <c s="29">
        <f>0+L9+L18+L27+L36+L41+L46+L75</f>
      </c>
      <c s="29">
        <f>0+M9+M18+M27+M36+M41+M46+M75</f>
      </c>
    </row>
    <row r="9" spans="1:13" ht="12.75">
      <c r="A9" t="s">
        <v>47</v>
      </c>
      <c r="C9" s="31" t="s">
        <v>271</v>
      </c>
      <c r="E9" s="33" t="s">
        <v>5957</v>
      </c>
      <c r="J9" s="32">
        <f>0</f>
      </c>
      <c s="32">
        <f>0</f>
      </c>
      <c s="32">
        <f>0+L10+L14</f>
      </c>
      <c s="32">
        <f>0+M10+M14</f>
      </c>
    </row>
    <row r="10" spans="1:16" ht="12.75">
      <c r="A10" t="s">
        <v>50</v>
      </c>
      <c s="34" t="s">
        <v>96</v>
      </c>
      <c s="34" t="s">
        <v>5958</v>
      </c>
      <c s="35" t="s">
        <v>5</v>
      </c>
      <c s="6" t="s">
        <v>5959</v>
      </c>
      <c s="36" t="s">
        <v>244</v>
      </c>
      <c s="37">
        <v>4</v>
      </c>
      <c s="36">
        <v>0</v>
      </c>
      <c s="36">
        <f>ROUND(G10*H10,6)</f>
      </c>
      <c r="L10" s="38">
        <v>0</v>
      </c>
      <c s="32">
        <f>ROUND(ROUND(L10,2)*ROUND(G10,3),2)</f>
      </c>
      <c s="36" t="s">
        <v>55</v>
      </c>
      <c>
        <f>(M10*21)/100</f>
      </c>
      <c t="s">
        <v>28</v>
      </c>
    </row>
    <row r="11" spans="1:5" ht="12.75">
      <c r="A11" s="35" t="s">
        <v>56</v>
      </c>
      <c r="E11" s="39" t="s">
        <v>5959</v>
      </c>
    </row>
    <row r="12" spans="1:5" ht="12.75">
      <c r="A12" s="35" t="s">
        <v>57</v>
      </c>
      <c r="E12" s="40" t="s">
        <v>5960</v>
      </c>
    </row>
    <row r="13" spans="1:5" ht="63.75">
      <c r="A13" t="s">
        <v>59</v>
      </c>
      <c r="E13" s="39" t="s">
        <v>5961</v>
      </c>
    </row>
    <row r="14" spans="1:16" ht="12.75">
      <c r="A14" t="s">
        <v>50</v>
      </c>
      <c s="34" t="s">
        <v>28</v>
      </c>
      <c s="34" t="s">
        <v>4376</v>
      </c>
      <c s="35" t="s">
        <v>5</v>
      </c>
      <c s="6" t="s">
        <v>4377</v>
      </c>
      <c s="36" t="s">
        <v>244</v>
      </c>
      <c s="37">
        <v>2</v>
      </c>
      <c s="36">
        <v>0</v>
      </c>
      <c s="36">
        <f>ROUND(G14*H14,6)</f>
      </c>
      <c r="L14" s="38">
        <v>0</v>
      </c>
      <c s="32">
        <f>ROUND(ROUND(L14,2)*ROUND(G14,3),2)</f>
      </c>
      <c s="36" t="s">
        <v>55</v>
      </c>
      <c>
        <f>(M14*21)/100</f>
      </c>
      <c t="s">
        <v>28</v>
      </c>
    </row>
    <row r="15" spans="1:5" ht="12.75">
      <c r="A15" s="35" t="s">
        <v>56</v>
      </c>
      <c r="E15" s="39" t="s">
        <v>4377</v>
      </c>
    </row>
    <row r="16" spans="1:5" ht="12.75">
      <c r="A16" s="35" t="s">
        <v>57</v>
      </c>
      <c r="E16" s="40" t="s">
        <v>5</v>
      </c>
    </row>
    <row r="17" spans="1:5" ht="63.75">
      <c r="A17" t="s">
        <v>59</v>
      </c>
      <c r="E17" s="39" t="s">
        <v>5961</v>
      </c>
    </row>
    <row r="18" spans="1:13" ht="12.75">
      <c r="A18" t="s">
        <v>47</v>
      </c>
      <c r="C18" s="31" t="s">
        <v>277</v>
      </c>
      <c r="E18" s="33" t="s">
        <v>5962</v>
      </c>
      <c r="J18" s="32">
        <f>0</f>
      </c>
      <c s="32">
        <f>0</f>
      </c>
      <c s="32">
        <f>0+L19+L23</f>
      </c>
      <c s="32">
        <f>0+M19+M23</f>
      </c>
    </row>
    <row r="19" spans="1:16" ht="12.75">
      <c r="A19" t="s">
        <v>50</v>
      </c>
      <c s="34" t="s">
        <v>26</v>
      </c>
      <c s="34" t="s">
        <v>5963</v>
      </c>
      <c s="35" t="s">
        <v>5</v>
      </c>
      <c s="6" t="s">
        <v>5964</v>
      </c>
      <c s="36" t="s">
        <v>147</v>
      </c>
      <c s="37">
        <v>120</v>
      </c>
      <c s="36">
        <v>0</v>
      </c>
      <c s="36">
        <f>ROUND(G19*H19,6)</f>
      </c>
      <c r="L19" s="38">
        <v>0</v>
      </c>
      <c s="32">
        <f>ROUND(ROUND(L19,2)*ROUND(G19,3),2)</f>
      </c>
      <c s="36" t="s">
        <v>55</v>
      </c>
      <c>
        <f>(M19*21)/100</f>
      </c>
      <c t="s">
        <v>28</v>
      </c>
    </row>
    <row r="20" spans="1:5" ht="12.75">
      <c r="A20" s="35" t="s">
        <v>56</v>
      </c>
      <c r="E20" s="39" t="s">
        <v>5964</v>
      </c>
    </row>
    <row r="21" spans="1:5" ht="12.75">
      <c r="A21" s="35" t="s">
        <v>57</v>
      </c>
      <c r="E21" s="40" t="s">
        <v>5965</v>
      </c>
    </row>
    <row r="22" spans="1:5" ht="12.75">
      <c r="A22" t="s">
        <v>59</v>
      </c>
      <c r="E22" s="39" t="s">
        <v>5</v>
      </c>
    </row>
    <row r="23" spans="1:16" ht="25.5">
      <c r="A23" t="s">
        <v>50</v>
      </c>
      <c s="34" t="s">
        <v>66</v>
      </c>
      <c s="34" t="s">
        <v>5966</v>
      </c>
      <c s="35" t="s">
        <v>5</v>
      </c>
      <c s="6" t="s">
        <v>5967</v>
      </c>
      <c s="36" t="s">
        <v>244</v>
      </c>
      <c s="37">
        <v>4</v>
      </c>
      <c s="36">
        <v>0</v>
      </c>
      <c s="36">
        <f>ROUND(G23*H23,6)</f>
      </c>
      <c r="L23" s="38">
        <v>0</v>
      </c>
      <c s="32">
        <f>ROUND(ROUND(L23,2)*ROUND(G23,3),2)</f>
      </c>
      <c s="36" t="s">
        <v>55</v>
      </c>
      <c>
        <f>(M23*21)/100</f>
      </c>
      <c t="s">
        <v>28</v>
      </c>
    </row>
    <row r="24" spans="1:5" ht="25.5">
      <c r="A24" s="35" t="s">
        <v>56</v>
      </c>
      <c r="E24" s="39" t="s">
        <v>5967</v>
      </c>
    </row>
    <row r="25" spans="1:5" ht="12.75">
      <c r="A25" s="35" t="s">
        <v>57</v>
      </c>
      <c r="E25" s="40" t="s">
        <v>5</v>
      </c>
    </row>
    <row r="26" spans="1:5" ht="25.5">
      <c r="A26" t="s">
        <v>59</v>
      </c>
      <c r="E26" s="39" t="s">
        <v>4118</v>
      </c>
    </row>
    <row r="27" spans="1:13" ht="12.75">
      <c r="A27" t="s">
        <v>47</v>
      </c>
      <c r="C27" s="31" t="s">
        <v>285</v>
      </c>
      <c r="E27" s="33" t="s">
        <v>5968</v>
      </c>
      <c r="J27" s="32">
        <f>0</f>
      </c>
      <c s="32">
        <f>0</f>
      </c>
      <c s="32">
        <f>0+L28+L32</f>
      </c>
      <c s="32">
        <f>0+M28+M32</f>
      </c>
    </row>
    <row r="28" spans="1:16" ht="25.5">
      <c r="A28" t="s">
        <v>50</v>
      </c>
      <c s="34" t="s">
        <v>72</v>
      </c>
      <c s="34" t="s">
        <v>4015</v>
      </c>
      <c s="35" t="s">
        <v>5</v>
      </c>
      <c s="6" t="s">
        <v>4016</v>
      </c>
      <c s="36" t="s">
        <v>147</v>
      </c>
      <c s="37">
        <v>155</v>
      </c>
      <c s="36">
        <v>0</v>
      </c>
      <c s="36">
        <f>ROUND(G28*H28,6)</f>
      </c>
      <c r="L28" s="38">
        <v>0</v>
      </c>
      <c s="32">
        <f>ROUND(ROUND(L28,2)*ROUND(G28,3),2)</f>
      </c>
      <c s="36" t="s">
        <v>55</v>
      </c>
      <c>
        <f>(M28*21)/100</f>
      </c>
      <c t="s">
        <v>28</v>
      </c>
    </row>
    <row r="29" spans="1:5" ht="25.5">
      <c r="A29" s="35" t="s">
        <v>56</v>
      </c>
      <c r="E29" s="39" t="s">
        <v>4016</v>
      </c>
    </row>
    <row r="30" spans="1:5" ht="12.75">
      <c r="A30" s="35" t="s">
        <v>57</v>
      </c>
      <c r="E30" s="40" t="s">
        <v>5969</v>
      </c>
    </row>
    <row r="31" spans="1:5" ht="12.75">
      <c r="A31" t="s">
        <v>59</v>
      </c>
      <c r="E31" s="39" t="s">
        <v>5</v>
      </c>
    </row>
    <row r="32" spans="1:16" ht="12.75">
      <c r="A32" t="s">
        <v>50</v>
      </c>
      <c s="34" t="s">
        <v>27</v>
      </c>
      <c s="34" t="s">
        <v>5931</v>
      </c>
      <c s="35" t="s">
        <v>5</v>
      </c>
      <c s="6" t="s">
        <v>5932</v>
      </c>
      <c s="36" t="s">
        <v>147</v>
      </c>
      <c s="37">
        <v>35</v>
      </c>
      <c s="36">
        <v>0</v>
      </c>
      <c s="36">
        <f>ROUND(G32*H32,6)</f>
      </c>
      <c r="L32" s="38">
        <v>0</v>
      </c>
      <c s="32">
        <f>ROUND(ROUND(L32,2)*ROUND(G32,3),2)</f>
      </c>
      <c s="36" t="s">
        <v>55</v>
      </c>
      <c>
        <f>(M32*21)/100</f>
      </c>
      <c t="s">
        <v>28</v>
      </c>
    </row>
    <row r="33" spans="1:5" ht="12.75">
      <c r="A33" s="35" t="s">
        <v>56</v>
      </c>
      <c r="E33" s="39" t="s">
        <v>5932</v>
      </c>
    </row>
    <row r="34" spans="1:5" ht="12.75">
      <c r="A34" s="35" t="s">
        <v>57</v>
      </c>
      <c r="E34" s="40" t="s">
        <v>3768</v>
      </c>
    </row>
    <row r="35" spans="1:5" ht="12.75">
      <c r="A35" t="s">
        <v>59</v>
      </c>
      <c r="E35" s="39" t="s">
        <v>5</v>
      </c>
    </row>
    <row r="36" spans="1:13" ht="12.75">
      <c r="A36" t="s">
        <v>47</v>
      </c>
      <c r="C36" s="31" t="s">
        <v>313</v>
      </c>
      <c r="E36" s="33" t="s">
        <v>5970</v>
      </c>
      <c r="J36" s="32">
        <f>0</f>
      </c>
      <c s="32">
        <f>0</f>
      </c>
      <c s="32">
        <f>0+L37</f>
      </c>
      <c s="32">
        <f>0+M37</f>
      </c>
    </row>
    <row r="37" spans="1:16" ht="12.75">
      <c r="A37" t="s">
        <v>50</v>
      </c>
      <c s="34" t="s">
        <v>81</v>
      </c>
      <c s="34" t="s">
        <v>5971</v>
      </c>
      <c s="35" t="s">
        <v>5</v>
      </c>
      <c s="6" t="s">
        <v>4028</v>
      </c>
      <c s="36" t="s">
        <v>244</v>
      </c>
      <c s="37">
        <v>2</v>
      </c>
      <c s="36">
        <v>0</v>
      </c>
      <c s="36">
        <f>ROUND(G37*H37,6)</f>
      </c>
      <c r="L37" s="38">
        <v>0</v>
      </c>
      <c s="32">
        <f>ROUND(ROUND(L37,2)*ROUND(G37,3),2)</f>
      </c>
      <c s="36" t="s">
        <v>55</v>
      </c>
      <c>
        <f>(M37*21)/100</f>
      </c>
      <c t="s">
        <v>28</v>
      </c>
    </row>
    <row r="38" spans="1:5" ht="12.75">
      <c r="A38" s="35" t="s">
        <v>56</v>
      </c>
      <c r="E38" s="39" t="s">
        <v>4028</v>
      </c>
    </row>
    <row r="39" spans="1:5" ht="12.75">
      <c r="A39" s="35" t="s">
        <v>57</v>
      </c>
      <c r="E39" s="40" t="s">
        <v>5972</v>
      </c>
    </row>
    <row r="40" spans="1:5" ht="12.75">
      <c r="A40" t="s">
        <v>59</v>
      </c>
      <c r="E40" s="39" t="s">
        <v>5</v>
      </c>
    </row>
    <row r="41" spans="1:13" ht="12.75">
      <c r="A41" t="s">
        <v>47</v>
      </c>
      <c r="C41" s="31" t="s">
        <v>2903</v>
      </c>
      <c r="E41" s="33" t="s">
        <v>5973</v>
      </c>
      <c r="J41" s="32">
        <f>0</f>
      </c>
      <c s="32">
        <f>0</f>
      </c>
      <c s="32">
        <f>0+L42</f>
      </c>
      <c s="32">
        <f>0+M42</f>
      </c>
    </row>
    <row r="42" spans="1:16" ht="12.75">
      <c r="A42" t="s">
        <v>50</v>
      </c>
      <c s="34" t="s">
        <v>86</v>
      </c>
      <c s="34" t="s">
        <v>5974</v>
      </c>
      <c s="35" t="s">
        <v>5</v>
      </c>
      <c s="6" t="s">
        <v>3890</v>
      </c>
      <c s="36" t="s">
        <v>275</v>
      </c>
      <c s="37">
        <v>1</v>
      </c>
      <c s="36">
        <v>0</v>
      </c>
      <c s="36">
        <f>ROUND(G42*H42,6)</f>
      </c>
      <c r="L42" s="38">
        <v>0</v>
      </c>
      <c s="32">
        <f>ROUND(ROUND(L42,2)*ROUND(G42,3),2)</f>
      </c>
      <c s="36" t="s">
        <v>55</v>
      </c>
      <c>
        <f>(M42*21)/100</f>
      </c>
      <c t="s">
        <v>28</v>
      </c>
    </row>
    <row r="43" spans="1:5" ht="12.75">
      <c r="A43" s="35" t="s">
        <v>56</v>
      </c>
      <c r="E43" s="39" t="s">
        <v>3890</v>
      </c>
    </row>
    <row r="44" spans="1:5" ht="12.75">
      <c r="A44" s="35" t="s">
        <v>57</v>
      </c>
      <c r="E44" s="40" t="s">
        <v>5</v>
      </c>
    </row>
    <row r="45" spans="1:5" ht="25.5">
      <c r="A45" t="s">
        <v>59</v>
      </c>
      <c r="E45" s="39" t="s">
        <v>4292</v>
      </c>
    </row>
    <row r="46" spans="1:13" ht="12.75">
      <c r="A46" t="s">
        <v>47</v>
      </c>
      <c r="C46" s="31" t="s">
        <v>2950</v>
      </c>
      <c r="E46" s="33" t="s">
        <v>5975</v>
      </c>
      <c r="J46" s="32">
        <f>0</f>
      </c>
      <c s="32">
        <f>0</f>
      </c>
      <c s="32">
        <f>0+L47+L51+L55+L59+L63+L67+L71</f>
      </c>
      <c s="32">
        <f>0+M47+M51+M55+M59+M63+M67+M71</f>
      </c>
    </row>
    <row r="47" spans="1:16" ht="12.75">
      <c r="A47" t="s">
        <v>50</v>
      </c>
      <c s="34" t="s">
        <v>159</v>
      </c>
      <c s="34" t="s">
        <v>5976</v>
      </c>
      <c s="35" t="s">
        <v>5</v>
      </c>
      <c s="6" t="s">
        <v>5977</v>
      </c>
      <c s="36" t="s">
        <v>244</v>
      </c>
      <c s="37">
        <v>1</v>
      </c>
      <c s="36">
        <v>0</v>
      </c>
      <c s="36">
        <f>ROUND(G47*H47,6)</f>
      </c>
      <c r="L47" s="38">
        <v>0</v>
      </c>
      <c s="32">
        <f>ROUND(ROUND(L47,2)*ROUND(G47,3),2)</f>
      </c>
      <c s="36" t="s">
        <v>55</v>
      </c>
      <c>
        <f>(M47*21)/100</f>
      </c>
      <c t="s">
        <v>28</v>
      </c>
    </row>
    <row r="48" spans="1:5" ht="12.75">
      <c r="A48" s="35" t="s">
        <v>56</v>
      </c>
      <c r="E48" s="39" t="s">
        <v>5977</v>
      </c>
    </row>
    <row r="49" spans="1:5" ht="12.75">
      <c r="A49" s="35" t="s">
        <v>57</v>
      </c>
      <c r="E49" s="40" t="s">
        <v>5</v>
      </c>
    </row>
    <row r="50" spans="1:5" ht="63.75">
      <c r="A50" t="s">
        <v>59</v>
      </c>
      <c r="E50" s="39" t="s">
        <v>5961</v>
      </c>
    </row>
    <row r="51" spans="1:16" ht="25.5">
      <c r="A51" t="s">
        <v>50</v>
      </c>
      <c s="34" t="s">
        <v>164</v>
      </c>
      <c s="34" t="s">
        <v>5978</v>
      </c>
      <c s="35" t="s">
        <v>5</v>
      </c>
      <c s="6" t="s">
        <v>4045</v>
      </c>
      <c s="36" t="s">
        <v>244</v>
      </c>
      <c s="37">
        <v>1</v>
      </c>
      <c s="36">
        <v>0</v>
      </c>
      <c s="36">
        <f>ROUND(G51*H51,6)</f>
      </c>
      <c r="L51" s="38">
        <v>0</v>
      </c>
      <c s="32">
        <f>ROUND(ROUND(L51,2)*ROUND(G51,3),2)</f>
      </c>
      <c s="36" t="s">
        <v>55</v>
      </c>
      <c>
        <f>(M51*21)/100</f>
      </c>
      <c t="s">
        <v>28</v>
      </c>
    </row>
    <row r="52" spans="1:5" ht="25.5">
      <c r="A52" s="35" t="s">
        <v>56</v>
      </c>
      <c r="E52" s="39" t="s">
        <v>4045</v>
      </c>
    </row>
    <row r="53" spans="1:5" ht="12.75">
      <c r="A53" s="35" t="s">
        <v>57</v>
      </c>
      <c r="E53" s="40" t="s">
        <v>5</v>
      </c>
    </row>
    <row r="54" spans="1:5" ht="12.75">
      <c r="A54" t="s">
        <v>59</v>
      </c>
      <c r="E54" s="39" t="s">
        <v>5</v>
      </c>
    </row>
    <row r="55" spans="1:16" ht="12.75">
      <c r="A55" t="s">
        <v>50</v>
      </c>
      <c s="34" t="s">
        <v>167</v>
      </c>
      <c s="34" t="s">
        <v>5979</v>
      </c>
      <c s="35" t="s">
        <v>5</v>
      </c>
      <c s="6" t="s">
        <v>4267</v>
      </c>
      <c s="36" t="s">
        <v>244</v>
      </c>
      <c s="37">
        <v>1</v>
      </c>
      <c s="36">
        <v>0</v>
      </c>
      <c s="36">
        <f>ROUND(G55*H55,6)</f>
      </c>
      <c r="L55" s="38">
        <v>0</v>
      </c>
      <c s="32">
        <f>ROUND(ROUND(L55,2)*ROUND(G55,3),2)</f>
      </c>
      <c s="36" t="s">
        <v>55</v>
      </c>
      <c>
        <f>(M55*21)/100</f>
      </c>
      <c t="s">
        <v>28</v>
      </c>
    </row>
    <row r="56" spans="1:5" ht="12.75">
      <c r="A56" s="35" t="s">
        <v>56</v>
      </c>
      <c r="E56" s="39" t="s">
        <v>4267</v>
      </c>
    </row>
    <row r="57" spans="1:5" ht="12.75">
      <c r="A57" s="35" t="s">
        <v>57</v>
      </c>
      <c r="E57" s="40" t="s">
        <v>5</v>
      </c>
    </row>
    <row r="58" spans="1:5" ht="12.75">
      <c r="A58" t="s">
        <v>59</v>
      </c>
      <c r="E58" s="39" t="s">
        <v>5</v>
      </c>
    </row>
    <row r="59" spans="1:16" ht="12.75">
      <c r="A59" t="s">
        <v>50</v>
      </c>
      <c s="34" t="s">
        <v>112</v>
      </c>
      <c s="34" t="s">
        <v>282</v>
      </c>
      <c s="35" t="s">
        <v>5</v>
      </c>
      <c s="6" t="s">
        <v>283</v>
      </c>
      <c s="36" t="s">
        <v>244</v>
      </c>
      <c s="37">
        <v>4</v>
      </c>
      <c s="36">
        <v>0</v>
      </c>
      <c s="36">
        <f>ROUND(G59*H59,6)</f>
      </c>
      <c r="L59" s="38">
        <v>0</v>
      </c>
      <c s="32">
        <f>ROUND(ROUND(L59,2)*ROUND(G59,3),2)</f>
      </c>
      <c s="36" t="s">
        <v>55</v>
      </c>
      <c>
        <f>(M59*21)/100</f>
      </c>
      <c t="s">
        <v>28</v>
      </c>
    </row>
    <row r="60" spans="1:5" ht="12.75">
      <c r="A60" s="35" t="s">
        <v>56</v>
      </c>
      <c r="E60" s="39" t="s">
        <v>283</v>
      </c>
    </row>
    <row r="61" spans="1:5" ht="12.75">
      <c r="A61" s="35" t="s">
        <v>57</v>
      </c>
      <c r="E61" s="40" t="s">
        <v>5</v>
      </c>
    </row>
    <row r="62" spans="1:5" ht="12.75">
      <c r="A62" t="s">
        <v>59</v>
      </c>
      <c r="E62" s="39" t="s">
        <v>5</v>
      </c>
    </row>
    <row r="63" spans="1:16" ht="12.75">
      <c r="A63" t="s">
        <v>50</v>
      </c>
      <c s="34" t="s">
        <v>175</v>
      </c>
      <c s="34" t="s">
        <v>5980</v>
      </c>
      <c s="35" t="s">
        <v>5</v>
      </c>
      <c s="6" t="s">
        <v>5947</v>
      </c>
      <c s="36" t="s">
        <v>244</v>
      </c>
      <c s="37">
        <v>1</v>
      </c>
      <c s="36">
        <v>0</v>
      </c>
      <c s="36">
        <f>ROUND(G63*H63,6)</f>
      </c>
      <c r="L63" s="38">
        <v>0</v>
      </c>
      <c s="32">
        <f>ROUND(ROUND(L63,2)*ROUND(G63,3),2)</f>
      </c>
      <c s="36" t="s">
        <v>55</v>
      </c>
      <c>
        <f>(M63*21)/100</f>
      </c>
      <c t="s">
        <v>28</v>
      </c>
    </row>
    <row r="64" spans="1:5" ht="12.75">
      <c r="A64" s="35" t="s">
        <v>56</v>
      </c>
      <c r="E64" s="39" t="s">
        <v>5947</v>
      </c>
    </row>
    <row r="65" spans="1:5" ht="12.75">
      <c r="A65" s="35" t="s">
        <v>57</v>
      </c>
      <c r="E65" s="40" t="s">
        <v>5</v>
      </c>
    </row>
    <row r="66" spans="1:5" ht="63.75">
      <c r="A66" t="s">
        <v>59</v>
      </c>
      <c r="E66" s="39" t="s">
        <v>5961</v>
      </c>
    </row>
    <row r="67" spans="1:16" ht="12.75">
      <c r="A67" t="s">
        <v>50</v>
      </c>
      <c s="34" t="s">
        <v>122</v>
      </c>
      <c s="34" t="s">
        <v>5981</v>
      </c>
      <c s="35" t="s">
        <v>5</v>
      </c>
      <c s="6" t="s">
        <v>4055</v>
      </c>
      <c s="36" t="s">
        <v>244</v>
      </c>
      <c s="37">
        <v>1</v>
      </c>
      <c s="36">
        <v>0</v>
      </c>
      <c s="36">
        <f>ROUND(G67*H67,6)</f>
      </c>
      <c r="L67" s="38">
        <v>0</v>
      </c>
      <c s="32">
        <f>ROUND(ROUND(L67,2)*ROUND(G67,3),2)</f>
      </c>
      <c s="36" t="s">
        <v>55</v>
      </c>
      <c>
        <f>(M67*21)/100</f>
      </c>
      <c t="s">
        <v>28</v>
      </c>
    </row>
    <row r="68" spans="1:5" ht="12.75">
      <c r="A68" s="35" t="s">
        <v>56</v>
      </c>
      <c r="E68" s="39" t="s">
        <v>4055</v>
      </c>
    </row>
    <row r="69" spans="1:5" ht="12.75">
      <c r="A69" s="35" t="s">
        <v>57</v>
      </c>
      <c r="E69" s="40" t="s">
        <v>5</v>
      </c>
    </row>
    <row r="70" spans="1:5" ht="12.75">
      <c r="A70" t="s">
        <v>59</v>
      </c>
      <c r="E70" s="39" t="s">
        <v>5</v>
      </c>
    </row>
    <row r="71" spans="1:16" ht="12.75">
      <c r="A71" t="s">
        <v>50</v>
      </c>
      <c s="34" t="s">
        <v>187</v>
      </c>
      <c s="34" t="s">
        <v>4162</v>
      </c>
      <c s="35" t="s">
        <v>5</v>
      </c>
      <c s="6" t="s">
        <v>3904</v>
      </c>
      <c s="36" t="s">
        <v>244</v>
      </c>
      <c s="37">
        <v>1</v>
      </c>
      <c s="36">
        <v>0</v>
      </c>
      <c s="36">
        <f>ROUND(G71*H71,6)</f>
      </c>
      <c r="L71" s="38">
        <v>0</v>
      </c>
      <c s="32">
        <f>ROUND(ROUND(L71,2)*ROUND(G71,3),2)</f>
      </c>
      <c s="36" t="s">
        <v>55</v>
      </c>
      <c>
        <f>(M71*21)/100</f>
      </c>
      <c t="s">
        <v>28</v>
      </c>
    </row>
    <row r="72" spans="1:5" ht="12.75">
      <c r="A72" s="35" t="s">
        <v>56</v>
      </c>
      <c r="E72" s="39" t="s">
        <v>3904</v>
      </c>
    </row>
    <row r="73" spans="1:5" ht="12.75">
      <c r="A73" s="35" t="s">
        <v>57</v>
      </c>
      <c r="E73" s="40" t="s">
        <v>5</v>
      </c>
    </row>
    <row r="74" spans="1:5" ht="12.75">
      <c r="A74" t="s">
        <v>59</v>
      </c>
      <c r="E74" s="39" t="s">
        <v>5</v>
      </c>
    </row>
    <row r="75" spans="1:13" ht="12.75">
      <c r="A75" t="s">
        <v>47</v>
      </c>
      <c r="C75" s="31" t="s">
        <v>2957</v>
      </c>
      <c r="E75" s="33" t="s">
        <v>5982</v>
      </c>
      <c r="J75" s="32">
        <f>0</f>
      </c>
      <c s="32">
        <f>0</f>
      </c>
      <c s="32">
        <f>0+L76</f>
      </c>
      <c s="32">
        <f>0+M76</f>
      </c>
    </row>
    <row r="76" spans="1:16" ht="12.75">
      <c r="A76" t="s">
        <v>50</v>
      </c>
      <c s="34" t="s">
        <v>130</v>
      </c>
      <c s="34" t="s">
        <v>5983</v>
      </c>
      <c s="35" t="s">
        <v>5</v>
      </c>
      <c s="6" t="s">
        <v>5904</v>
      </c>
      <c s="36" t="s">
        <v>2857</v>
      </c>
      <c s="37">
        <v>1</v>
      </c>
      <c s="36">
        <v>0</v>
      </c>
      <c s="36">
        <f>ROUND(G76*H76,6)</f>
      </c>
      <c r="L76" s="38">
        <v>0</v>
      </c>
      <c s="32">
        <f>ROUND(ROUND(L76,2)*ROUND(G76,3),2)</f>
      </c>
      <c s="36" t="s">
        <v>55</v>
      </c>
      <c>
        <f>(M76*21)/100</f>
      </c>
      <c t="s">
        <v>28</v>
      </c>
    </row>
    <row r="77" spans="1:5" ht="12.75">
      <c r="A77" s="35" t="s">
        <v>56</v>
      </c>
      <c r="E77" s="39" t="s">
        <v>5904</v>
      </c>
    </row>
    <row r="78" spans="1:5" ht="12.75">
      <c r="A78" s="35" t="s">
        <v>57</v>
      </c>
      <c r="E78" s="40" t="s">
        <v>5984</v>
      </c>
    </row>
    <row r="79" spans="1:5" ht="12.75">
      <c r="A79" t="s">
        <v>59</v>
      </c>
      <c r="E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198</v>
      </c>
      <c r="E8" s="30" t="s">
        <v>197</v>
      </c>
      <c r="J8" s="29">
        <f>0+J9+J18+J27+J36+J41+J50+J71+J80+J85+J90</f>
      </c>
      <c s="29">
        <f>0+K9+K18+K27+K36+K41+K50+K71+K80+K85+K90</f>
      </c>
      <c s="29">
        <f>0+L9+L18+L27+L36+L41+L50+L71+L80+L85+L90</f>
      </c>
      <c s="29">
        <f>0+M9+M18+M27+M36+M41+M50+M71+M80+M85+M90</f>
      </c>
    </row>
    <row r="9" spans="1:13" ht="12.75">
      <c r="A9" t="s">
        <v>47</v>
      </c>
      <c r="C9" s="31" t="s">
        <v>112</v>
      </c>
      <c r="E9" s="33" t="s">
        <v>113</v>
      </c>
      <c r="J9" s="32">
        <f>0</f>
      </c>
      <c s="32">
        <f>0</f>
      </c>
      <c s="32">
        <f>0+L10+L14</f>
      </c>
      <c s="32">
        <f>0+M10+M14</f>
      </c>
    </row>
    <row r="10" spans="1:16" ht="12.75">
      <c r="A10" t="s">
        <v>50</v>
      </c>
      <c s="34" t="s">
        <v>96</v>
      </c>
      <c s="34" t="s">
        <v>114</v>
      </c>
      <c s="35" t="s">
        <v>5</v>
      </c>
      <c s="6" t="s">
        <v>115</v>
      </c>
      <c s="36" t="s">
        <v>116</v>
      </c>
      <c s="37">
        <v>142.337</v>
      </c>
      <c s="36">
        <v>0</v>
      </c>
      <c s="36">
        <f>ROUND(G10*H10,6)</f>
      </c>
      <c r="L10" s="38">
        <v>0</v>
      </c>
      <c s="32">
        <f>ROUND(ROUND(L10,2)*ROUND(G10,3),2)</f>
      </c>
      <c s="36" t="s">
        <v>117</v>
      </c>
      <c>
        <f>(M10*21)/100</f>
      </c>
      <c t="s">
        <v>28</v>
      </c>
    </row>
    <row r="11" spans="1:5" ht="12.75">
      <c r="A11" s="35" t="s">
        <v>56</v>
      </c>
      <c r="E11" s="39" t="s">
        <v>115</v>
      </c>
    </row>
    <row r="12" spans="1:5" ht="38.25">
      <c r="A12" s="35" t="s">
        <v>57</v>
      </c>
      <c r="E12" s="40" t="s">
        <v>199</v>
      </c>
    </row>
    <row r="13" spans="1:5" ht="12.75">
      <c r="A13" t="s">
        <v>59</v>
      </c>
      <c r="E13" s="39" t="s">
        <v>5</v>
      </c>
    </row>
    <row r="14" spans="1:16" ht="12.75">
      <c r="A14" t="s">
        <v>50</v>
      </c>
      <c s="34" t="s">
        <v>28</v>
      </c>
      <c s="34" t="s">
        <v>119</v>
      </c>
      <c s="35" t="s">
        <v>5</v>
      </c>
      <c s="6" t="s">
        <v>120</v>
      </c>
      <c s="36" t="s">
        <v>116</v>
      </c>
      <c s="37">
        <v>42.701</v>
      </c>
      <c s="36">
        <v>0</v>
      </c>
      <c s="36">
        <f>ROUND(G14*H14,6)</f>
      </c>
      <c r="L14" s="38">
        <v>0</v>
      </c>
      <c s="32">
        <f>ROUND(ROUND(L14,2)*ROUND(G14,3),2)</f>
      </c>
      <c s="36" t="s">
        <v>117</v>
      </c>
      <c>
        <f>(M14*21)/100</f>
      </c>
      <c t="s">
        <v>28</v>
      </c>
    </row>
    <row r="15" spans="1:5" ht="12.75">
      <c r="A15" s="35" t="s">
        <v>56</v>
      </c>
      <c r="E15" s="39" t="s">
        <v>120</v>
      </c>
    </row>
    <row r="16" spans="1:5" ht="12.75">
      <c r="A16" s="35" t="s">
        <v>57</v>
      </c>
      <c r="E16" s="40" t="s">
        <v>200</v>
      </c>
    </row>
    <row r="17" spans="1:5" ht="12.75">
      <c r="A17" t="s">
        <v>59</v>
      </c>
      <c r="E17" s="39" t="s">
        <v>5</v>
      </c>
    </row>
    <row r="18" spans="1:13" ht="12.75">
      <c r="A18" t="s">
        <v>47</v>
      </c>
      <c r="C18" s="31" t="s">
        <v>122</v>
      </c>
      <c r="E18" s="33" t="s">
        <v>123</v>
      </c>
      <c r="J18" s="32">
        <f>0</f>
      </c>
      <c s="32">
        <f>0</f>
      </c>
      <c s="32">
        <f>0+L19+L23</f>
      </c>
      <c s="32">
        <f>0+M19+M23</f>
      </c>
    </row>
    <row r="19" spans="1:16" ht="12.75">
      <c r="A19" t="s">
        <v>50</v>
      </c>
      <c s="34" t="s">
        <v>26</v>
      </c>
      <c s="34" t="s">
        <v>124</v>
      </c>
      <c s="35" t="s">
        <v>5</v>
      </c>
      <c s="6" t="s">
        <v>125</v>
      </c>
      <c s="36" t="s">
        <v>126</v>
      </c>
      <c s="37">
        <v>344.6</v>
      </c>
      <c s="36">
        <v>0</v>
      </c>
      <c s="36">
        <f>ROUND(G19*H19,6)</f>
      </c>
      <c r="L19" s="38">
        <v>0</v>
      </c>
      <c s="32">
        <f>ROUND(ROUND(L19,2)*ROUND(G19,3),2)</f>
      </c>
      <c s="36" t="s">
        <v>117</v>
      </c>
      <c>
        <f>(M19*21)/100</f>
      </c>
      <c t="s">
        <v>28</v>
      </c>
    </row>
    <row r="20" spans="1:5" ht="12.75">
      <c r="A20" s="35" t="s">
        <v>56</v>
      </c>
      <c r="E20" s="39" t="s">
        <v>125</v>
      </c>
    </row>
    <row r="21" spans="1:5" ht="25.5">
      <c r="A21" s="35" t="s">
        <v>57</v>
      </c>
      <c r="E21" s="40" t="s">
        <v>201</v>
      </c>
    </row>
    <row r="22" spans="1:5" ht="12.75">
      <c r="A22" t="s">
        <v>59</v>
      </c>
      <c r="E22" s="39" t="s">
        <v>5</v>
      </c>
    </row>
    <row r="23" spans="1:16" ht="12.75">
      <c r="A23" t="s">
        <v>50</v>
      </c>
      <c s="34" t="s">
        <v>66</v>
      </c>
      <c s="34" t="s">
        <v>128</v>
      </c>
      <c s="35" t="s">
        <v>5</v>
      </c>
      <c s="6" t="s">
        <v>129</v>
      </c>
      <c s="36" t="s">
        <v>126</v>
      </c>
      <c s="37">
        <v>344.6</v>
      </c>
      <c s="36">
        <v>0</v>
      </c>
      <c s="36">
        <f>ROUND(G23*H23,6)</f>
      </c>
      <c r="L23" s="38">
        <v>0</v>
      </c>
      <c s="32">
        <f>ROUND(ROUND(L23,2)*ROUND(G23,3),2)</f>
      </c>
      <c s="36" t="s">
        <v>117</v>
      </c>
      <c>
        <f>(M23*21)/100</f>
      </c>
      <c t="s">
        <v>28</v>
      </c>
    </row>
    <row r="24" spans="1:5" ht="12.75">
      <c r="A24" s="35" t="s">
        <v>56</v>
      </c>
      <c r="E24" s="39" t="s">
        <v>129</v>
      </c>
    </row>
    <row r="25" spans="1:5" ht="25.5">
      <c r="A25" s="35" t="s">
        <v>57</v>
      </c>
      <c r="E25" s="40" t="s">
        <v>201</v>
      </c>
    </row>
    <row r="26" spans="1:5" ht="12.75">
      <c r="A26" t="s">
        <v>59</v>
      </c>
      <c r="E26" s="39" t="s">
        <v>5</v>
      </c>
    </row>
    <row r="27" spans="1:13" ht="12.75">
      <c r="A27" t="s">
        <v>47</v>
      </c>
      <c r="C27" s="31" t="s">
        <v>130</v>
      </c>
      <c r="E27" s="33" t="s">
        <v>131</v>
      </c>
      <c r="J27" s="32">
        <f>0</f>
      </c>
      <c s="32">
        <f>0</f>
      </c>
      <c s="32">
        <f>0+L28+L32</f>
      </c>
      <c s="32">
        <f>0+M28+M32</f>
      </c>
    </row>
    <row r="28" spans="1:16" ht="12.75">
      <c r="A28" t="s">
        <v>50</v>
      </c>
      <c s="34" t="s">
        <v>72</v>
      </c>
      <c s="34" t="s">
        <v>132</v>
      </c>
      <c s="35" t="s">
        <v>5</v>
      </c>
      <c s="6" t="s">
        <v>133</v>
      </c>
      <c s="36" t="s">
        <v>116</v>
      </c>
      <c s="37">
        <v>21.62</v>
      </c>
      <c s="36">
        <v>0</v>
      </c>
      <c s="36">
        <f>ROUND(G28*H28,6)</f>
      </c>
      <c r="L28" s="38">
        <v>0</v>
      </c>
      <c s="32">
        <f>ROUND(ROUND(L28,2)*ROUND(G28,3),2)</f>
      </c>
      <c s="36" t="s">
        <v>117</v>
      </c>
      <c>
        <f>(M28*21)/100</f>
      </c>
      <c t="s">
        <v>28</v>
      </c>
    </row>
    <row r="29" spans="1:5" ht="12.75">
      <c r="A29" s="35" t="s">
        <v>56</v>
      </c>
      <c r="E29" s="39" t="s">
        <v>133</v>
      </c>
    </row>
    <row r="30" spans="1:5" ht="25.5">
      <c r="A30" s="35" t="s">
        <v>57</v>
      </c>
      <c r="E30" s="40" t="s">
        <v>202</v>
      </c>
    </row>
    <row r="31" spans="1:5" ht="12.75">
      <c r="A31" t="s">
        <v>59</v>
      </c>
      <c r="E31" s="39" t="s">
        <v>5</v>
      </c>
    </row>
    <row r="32" spans="1:16" ht="12.75">
      <c r="A32" t="s">
        <v>50</v>
      </c>
      <c s="34" t="s">
        <v>27</v>
      </c>
      <c s="34" t="s">
        <v>135</v>
      </c>
      <c s="35" t="s">
        <v>5</v>
      </c>
      <c s="6" t="s">
        <v>136</v>
      </c>
      <c s="36" t="s">
        <v>116</v>
      </c>
      <c s="37">
        <v>134.514</v>
      </c>
      <c s="36">
        <v>0</v>
      </c>
      <c s="36">
        <f>ROUND(G32*H32,6)</f>
      </c>
      <c r="L32" s="38">
        <v>0</v>
      </c>
      <c s="32">
        <f>ROUND(ROUND(L32,2)*ROUND(G32,3),2)</f>
      </c>
      <c s="36" t="s">
        <v>117</v>
      </c>
      <c>
        <f>(M32*21)/100</f>
      </c>
      <c t="s">
        <v>28</v>
      </c>
    </row>
    <row r="33" spans="1:5" ht="12.75">
      <c r="A33" s="35" t="s">
        <v>56</v>
      </c>
      <c r="E33" s="39" t="s">
        <v>136</v>
      </c>
    </row>
    <row r="34" spans="1:5" ht="38.25">
      <c r="A34" s="35" t="s">
        <v>57</v>
      </c>
      <c r="E34" s="40" t="s">
        <v>203</v>
      </c>
    </row>
    <row r="35" spans="1:5" ht="12.75">
      <c r="A35" t="s">
        <v>59</v>
      </c>
      <c r="E35" s="39" t="s">
        <v>5</v>
      </c>
    </row>
    <row r="36" spans="1:13" ht="12.75">
      <c r="A36" t="s">
        <v>47</v>
      </c>
      <c r="C36" s="31" t="s">
        <v>138</v>
      </c>
      <c r="E36" s="33" t="s">
        <v>139</v>
      </c>
      <c r="J36" s="32">
        <f>0</f>
      </c>
      <c s="32">
        <f>0</f>
      </c>
      <c s="32">
        <f>0+L37</f>
      </c>
      <c s="32">
        <f>0+M37</f>
      </c>
    </row>
    <row r="37" spans="1:16" ht="12.75">
      <c r="A37" t="s">
        <v>50</v>
      </c>
      <c s="34" t="s">
        <v>81</v>
      </c>
      <c s="34" t="s">
        <v>140</v>
      </c>
      <c s="35" t="s">
        <v>5</v>
      </c>
      <c s="6" t="s">
        <v>141</v>
      </c>
      <c s="36" t="s">
        <v>116</v>
      </c>
      <c s="37">
        <v>9.74</v>
      </c>
      <c s="36">
        <v>0</v>
      </c>
      <c s="36">
        <f>ROUND(G37*H37,6)</f>
      </c>
      <c r="L37" s="38">
        <v>0</v>
      </c>
      <c s="32">
        <f>ROUND(ROUND(L37,2)*ROUND(G37,3),2)</f>
      </c>
      <c s="36" t="s">
        <v>117</v>
      </c>
      <c>
        <f>(M37*21)/100</f>
      </c>
      <c t="s">
        <v>28</v>
      </c>
    </row>
    <row r="38" spans="1:5" ht="12.75">
      <c r="A38" s="35" t="s">
        <v>56</v>
      </c>
      <c r="E38" s="39" t="s">
        <v>141</v>
      </c>
    </row>
    <row r="39" spans="1:5" ht="25.5">
      <c r="A39" s="35" t="s">
        <v>57</v>
      </c>
      <c r="E39" s="40" t="s">
        <v>204</v>
      </c>
    </row>
    <row r="40" spans="1:5" ht="12.75">
      <c r="A40" t="s">
        <v>59</v>
      </c>
      <c r="E40" s="39" t="s">
        <v>5</v>
      </c>
    </row>
    <row r="41" spans="1:13" ht="12.75">
      <c r="A41" t="s">
        <v>47</v>
      </c>
      <c r="C41" s="31" t="s">
        <v>143</v>
      </c>
      <c r="E41" s="33" t="s">
        <v>144</v>
      </c>
      <c r="J41" s="32">
        <f>0</f>
      </c>
      <c s="32">
        <f>0</f>
      </c>
      <c s="32">
        <f>0+L42+L46</f>
      </c>
      <c s="32">
        <f>0+M42+M46</f>
      </c>
    </row>
    <row r="42" spans="1:16" ht="12.75">
      <c r="A42" t="s">
        <v>50</v>
      </c>
      <c s="34" t="s">
        <v>86</v>
      </c>
      <c s="34" t="s">
        <v>205</v>
      </c>
      <c s="35" t="s">
        <v>5</v>
      </c>
      <c s="6" t="s">
        <v>206</v>
      </c>
      <c s="36" t="s">
        <v>147</v>
      </c>
      <c s="37">
        <v>97.05</v>
      </c>
      <c s="36">
        <v>0</v>
      </c>
      <c s="36">
        <f>ROUND(G42*H42,6)</f>
      </c>
      <c r="L42" s="38">
        <v>0</v>
      </c>
      <c s="32">
        <f>ROUND(ROUND(L42,2)*ROUND(G42,3),2)</f>
      </c>
      <c s="36" t="s">
        <v>117</v>
      </c>
      <c>
        <f>(M42*21)/100</f>
      </c>
      <c t="s">
        <v>28</v>
      </c>
    </row>
    <row r="43" spans="1:5" ht="12.75">
      <c r="A43" s="35" t="s">
        <v>56</v>
      </c>
      <c r="E43" s="39" t="s">
        <v>206</v>
      </c>
    </row>
    <row r="44" spans="1:5" ht="12.75">
      <c r="A44" s="35" t="s">
        <v>57</v>
      </c>
      <c r="E44" s="40" t="s">
        <v>207</v>
      </c>
    </row>
    <row r="45" spans="1:5" ht="12.75">
      <c r="A45" t="s">
        <v>59</v>
      </c>
      <c r="E45" s="39" t="s">
        <v>5</v>
      </c>
    </row>
    <row r="46" spans="1:16" ht="12.75">
      <c r="A46" t="s">
        <v>50</v>
      </c>
      <c s="34" t="s">
        <v>149</v>
      </c>
      <c s="34" t="s">
        <v>208</v>
      </c>
      <c s="35" t="s">
        <v>5</v>
      </c>
      <c s="6" t="s">
        <v>209</v>
      </c>
      <c s="36" t="s">
        <v>147</v>
      </c>
      <c s="37">
        <v>101.903</v>
      </c>
      <c s="36">
        <v>0</v>
      </c>
      <c s="36">
        <f>ROUND(G46*H46,6)</f>
      </c>
      <c r="L46" s="38">
        <v>0</v>
      </c>
      <c s="32">
        <f>ROUND(ROUND(L46,2)*ROUND(G46,3),2)</f>
      </c>
      <c s="36" t="s">
        <v>117</v>
      </c>
      <c>
        <f>(M46*21)/100</f>
      </c>
      <c t="s">
        <v>28</v>
      </c>
    </row>
    <row r="47" spans="1:5" ht="12.75">
      <c r="A47" s="35" t="s">
        <v>56</v>
      </c>
      <c r="E47" s="39" t="s">
        <v>209</v>
      </c>
    </row>
    <row r="48" spans="1:5" ht="25.5">
      <c r="A48" s="35" t="s">
        <v>57</v>
      </c>
      <c r="E48" s="40" t="s">
        <v>210</v>
      </c>
    </row>
    <row r="49" spans="1:5" ht="12.75">
      <c r="A49" t="s">
        <v>59</v>
      </c>
      <c r="E49" s="39" t="s">
        <v>5</v>
      </c>
    </row>
    <row r="50" spans="1:13" ht="12.75">
      <c r="A50" t="s">
        <v>47</v>
      </c>
      <c r="C50" s="31" t="s">
        <v>157</v>
      </c>
      <c r="E50" s="33" t="s">
        <v>158</v>
      </c>
      <c r="J50" s="32">
        <f>0</f>
      </c>
      <c s="32">
        <f>0</f>
      </c>
      <c s="32">
        <f>0+L51+L55+L59+L63+L67</f>
      </c>
      <c s="32">
        <f>0+M51+M55+M59+M63+M67</f>
      </c>
    </row>
    <row r="51" spans="1:16" ht="12.75">
      <c r="A51" t="s">
        <v>50</v>
      </c>
      <c s="34" t="s">
        <v>159</v>
      </c>
      <c s="34" t="s">
        <v>171</v>
      </c>
      <c s="35" t="s">
        <v>5</v>
      </c>
      <c s="6" t="s">
        <v>172</v>
      </c>
      <c s="36" t="s">
        <v>147</v>
      </c>
      <c s="37">
        <v>97.05</v>
      </c>
      <c s="36">
        <v>0</v>
      </c>
      <c s="36">
        <f>ROUND(G51*H51,6)</f>
      </c>
      <c r="L51" s="38">
        <v>0</v>
      </c>
      <c s="32">
        <f>ROUND(ROUND(L51,2)*ROUND(G51,3),2)</f>
      </c>
      <c s="36" t="s">
        <v>117</v>
      </c>
      <c>
        <f>(M51*21)/100</f>
      </c>
      <c t="s">
        <v>28</v>
      </c>
    </row>
    <row r="52" spans="1:5" ht="12.75">
      <c r="A52" s="35" t="s">
        <v>56</v>
      </c>
      <c r="E52" s="39" t="s">
        <v>172</v>
      </c>
    </row>
    <row r="53" spans="1:5" ht="25.5">
      <c r="A53" s="35" t="s">
        <v>57</v>
      </c>
      <c r="E53" s="40" t="s">
        <v>211</v>
      </c>
    </row>
    <row r="54" spans="1:5" ht="12.75">
      <c r="A54" t="s">
        <v>59</v>
      </c>
      <c r="E54" s="39" t="s">
        <v>5</v>
      </c>
    </row>
    <row r="55" spans="1:16" ht="12.75">
      <c r="A55" t="s">
        <v>50</v>
      </c>
      <c s="34" t="s">
        <v>164</v>
      </c>
      <c s="34" t="s">
        <v>212</v>
      </c>
      <c s="35" t="s">
        <v>5</v>
      </c>
      <c s="6" t="s">
        <v>213</v>
      </c>
      <c s="36" t="s">
        <v>147</v>
      </c>
      <c s="37">
        <v>97.05</v>
      </c>
      <c s="36">
        <v>0</v>
      </c>
      <c s="36">
        <f>ROUND(G55*H55,6)</f>
      </c>
      <c r="L55" s="38">
        <v>0</v>
      </c>
      <c s="32">
        <f>ROUND(ROUND(L55,2)*ROUND(G55,3),2)</f>
      </c>
      <c s="36" t="s">
        <v>117</v>
      </c>
      <c>
        <f>(M55*21)/100</f>
      </c>
      <c t="s">
        <v>28</v>
      </c>
    </row>
    <row r="56" spans="1:5" ht="12.75">
      <c r="A56" s="35" t="s">
        <v>56</v>
      </c>
      <c r="E56" s="39" t="s">
        <v>213</v>
      </c>
    </row>
    <row r="57" spans="1:5" ht="25.5">
      <c r="A57" s="35" t="s">
        <v>57</v>
      </c>
      <c r="E57" s="40" t="s">
        <v>214</v>
      </c>
    </row>
    <row r="58" spans="1:5" ht="12.75">
      <c r="A58" t="s">
        <v>59</v>
      </c>
      <c r="E58" s="39" t="s">
        <v>5</v>
      </c>
    </row>
    <row r="59" spans="1:16" ht="12.75">
      <c r="A59" t="s">
        <v>50</v>
      </c>
      <c s="34" t="s">
        <v>167</v>
      </c>
      <c s="34" t="s">
        <v>215</v>
      </c>
      <c s="35" t="s">
        <v>5</v>
      </c>
      <c s="6" t="s">
        <v>216</v>
      </c>
      <c s="36" t="s">
        <v>147</v>
      </c>
      <c s="37">
        <v>97.05</v>
      </c>
      <c s="36">
        <v>0</v>
      </c>
      <c s="36">
        <f>ROUND(G59*H59,6)</f>
      </c>
      <c r="L59" s="38">
        <v>0</v>
      </c>
      <c s="32">
        <f>ROUND(ROUND(L59,2)*ROUND(G59,3),2)</f>
      </c>
      <c s="36" t="s">
        <v>117</v>
      </c>
      <c>
        <f>(M59*21)/100</f>
      </c>
      <c t="s">
        <v>28</v>
      </c>
    </row>
    <row r="60" spans="1:5" ht="12.75">
      <c r="A60" s="35" t="s">
        <v>56</v>
      </c>
      <c r="E60" s="39" t="s">
        <v>216</v>
      </c>
    </row>
    <row r="61" spans="1:5" ht="25.5">
      <c r="A61" s="35" t="s">
        <v>57</v>
      </c>
      <c r="E61" s="40" t="s">
        <v>214</v>
      </c>
    </row>
    <row r="62" spans="1:5" ht="12.75">
      <c r="A62" t="s">
        <v>59</v>
      </c>
      <c r="E62" s="39" t="s">
        <v>5</v>
      </c>
    </row>
    <row r="63" spans="1:16" ht="12.75">
      <c r="A63" t="s">
        <v>50</v>
      </c>
      <c s="34" t="s">
        <v>112</v>
      </c>
      <c s="34" t="s">
        <v>217</v>
      </c>
      <c s="35" t="s">
        <v>5</v>
      </c>
      <c s="6" t="s">
        <v>218</v>
      </c>
      <c s="36" t="s">
        <v>219</v>
      </c>
      <c s="37">
        <v>1</v>
      </c>
      <c s="36">
        <v>0</v>
      </c>
      <c s="36">
        <f>ROUND(G63*H63,6)</f>
      </c>
      <c r="L63" s="38">
        <v>0</v>
      </c>
      <c s="32">
        <f>ROUND(ROUND(L63,2)*ROUND(G63,3),2)</f>
      </c>
      <c s="36" t="s">
        <v>117</v>
      </c>
      <c>
        <f>(M63*21)/100</f>
      </c>
      <c t="s">
        <v>28</v>
      </c>
    </row>
    <row r="64" spans="1:5" ht="12.75">
      <c r="A64" s="35" t="s">
        <v>56</v>
      </c>
      <c r="E64" s="39" t="s">
        <v>218</v>
      </c>
    </row>
    <row r="65" spans="1:5" ht="25.5">
      <c r="A65" s="35" t="s">
        <v>57</v>
      </c>
      <c r="E65" s="40" t="s">
        <v>220</v>
      </c>
    </row>
    <row r="66" spans="1:5" ht="12.75">
      <c r="A66" t="s">
        <v>59</v>
      </c>
      <c r="E66" s="39" t="s">
        <v>5</v>
      </c>
    </row>
    <row r="67" spans="1:16" ht="12.75">
      <c r="A67" t="s">
        <v>50</v>
      </c>
      <c s="34" t="s">
        <v>175</v>
      </c>
      <c s="34" t="s">
        <v>221</v>
      </c>
      <c s="35" t="s">
        <v>5</v>
      </c>
      <c s="6" t="s">
        <v>222</v>
      </c>
      <c s="36" t="s">
        <v>162</v>
      </c>
      <c s="37">
        <v>1</v>
      </c>
      <c s="36">
        <v>0</v>
      </c>
      <c s="36">
        <f>ROUND(G67*H67,6)</f>
      </c>
      <c r="L67" s="38">
        <v>0</v>
      </c>
      <c s="32">
        <f>ROUND(ROUND(L67,2)*ROUND(G67,3),2)</f>
      </c>
      <c s="36" t="s">
        <v>117</v>
      </c>
      <c>
        <f>(M67*21)/100</f>
      </c>
      <c t="s">
        <v>28</v>
      </c>
    </row>
    <row r="68" spans="1:5" ht="12.75">
      <c r="A68" s="35" t="s">
        <v>56</v>
      </c>
      <c r="E68" s="39" t="s">
        <v>222</v>
      </c>
    </row>
    <row r="69" spans="1:5" ht="25.5">
      <c r="A69" s="35" t="s">
        <v>57</v>
      </c>
      <c r="E69" s="40" t="s">
        <v>220</v>
      </c>
    </row>
    <row r="70" spans="1:5" ht="12.75">
      <c r="A70" t="s">
        <v>59</v>
      </c>
      <c r="E70" s="39" t="s">
        <v>5</v>
      </c>
    </row>
    <row r="71" spans="1:13" ht="12.75">
      <c r="A71" t="s">
        <v>47</v>
      </c>
      <c r="C71" s="31" t="s">
        <v>173</v>
      </c>
      <c r="E71" s="33" t="s">
        <v>174</v>
      </c>
      <c r="J71" s="32">
        <f>0</f>
      </c>
      <c s="32">
        <f>0</f>
      </c>
      <c s="32">
        <f>0+L72+L76</f>
      </c>
      <c s="32">
        <f>0+M72+M76</f>
      </c>
    </row>
    <row r="72" spans="1:16" ht="12.75">
      <c r="A72" t="s">
        <v>50</v>
      </c>
      <c s="34" t="s">
        <v>122</v>
      </c>
      <c s="34" t="s">
        <v>223</v>
      </c>
      <c s="35" t="s">
        <v>5</v>
      </c>
      <c s="6" t="s">
        <v>224</v>
      </c>
      <c s="36" t="s">
        <v>178</v>
      </c>
      <c s="37">
        <v>150</v>
      </c>
      <c s="36">
        <v>0</v>
      </c>
      <c s="36">
        <f>ROUND(G72*H72,6)</f>
      </c>
      <c r="L72" s="38">
        <v>0</v>
      </c>
      <c s="32">
        <f>ROUND(ROUND(L72,2)*ROUND(G72,3),2)</f>
      </c>
      <c s="36" t="s">
        <v>55</v>
      </c>
      <c>
        <f>(M72*21)/100</f>
      </c>
      <c t="s">
        <v>28</v>
      </c>
    </row>
    <row r="73" spans="1:5" ht="12.75">
      <c r="A73" s="35" t="s">
        <v>56</v>
      </c>
      <c r="E73" s="39" t="s">
        <v>224</v>
      </c>
    </row>
    <row r="74" spans="1:5" ht="38.25">
      <c r="A74" s="35" t="s">
        <v>57</v>
      </c>
      <c r="E74" s="40" t="s">
        <v>225</v>
      </c>
    </row>
    <row r="75" spans="1:5" ht="12.75">
      <c r="A75" t="s">
        <v>59</v>
      </c>
      <c r="E75" s="39" t="s">
        <v>5</v>
      </c>
    </row>
    <row r="76" spans="1:16" ht="12.75">
      <c r="A76" t="s">
        <v>50</v>
      </c>
      <c s="34" t="s">
        <v>187</v>
      </c>
      <c s="34" t="s">
        <v>226</v>
      </c>
      <c s="35" t="s">
        <v>5</v>
      </c>
      <c s="6" t="s">
        <v>227</v>
      </c>
      <c s="36" t="s">
        <v>178</v>
      </c>
      <c s="37">
        <v>16</v>
      </c>
      <c s="36">
        <v>0</v>
      </c>
      <c s="36">
        <f>ROUND(G76*H76,6)</f>
      </c>
      <c r="L76" s="38">
        <v>0</v>
      </c>
      <c s="32">
        <f>ROUND(ROUND(L76,2)*ROUND(G76,3),2)</f>
      </c>
      <c s="36" t="s">
        <v>55</v>
      </c>
      <c>
        <f>(M76*21)/100</f>
      </c>
      <c t="s">
        <v>28</v>
      </c>
    </row>
    <row r="77" spans="1:5" ht="12.75">
      <c r="A77" s="35" t="s">
        <v>56</v>
      </c>
      <c r="E77" s="39" t="s">
        <v>227</v>
      </c>
    </row>
    <row r="78" spans="1:5" ht="25.5">
      <c r="A78" s="35" t="s">
        <v>57</v>
      </c>
      <c r="E78" s="40" t="s">
        <v>228</v>
      </c>
    </row>
    <row r="79" spans="1:5" ht="12.75">
      <c r="A79" t="s">
        <v>59</v>
      </c>
      <c r="E79" s="39" t="s">
        <v>5</v>
      </c>
    </row>
    <row r="80" spans="1:13" ht="12.75">
      <c r="A80" t="s">
        <v>47</v>
      </c>
      <c r="C80" s="31" t="s">
        <v>180</v>
      </c>
      <c r="E80" s="33" t="s">
        <v>181</v>
      </c>
      <c r="J80" s="32">
        <f>0</f>
      </c>
      <c s="32">
        <f>0</f>
      </c>
      <c s="32">
        <f>0+L81</f>
      </c>
      <c s="32">
        <f>0+M81</f>
      </c>
    </row>
    <row r="81" spans="1:16" ht="12.75">
      <c r="A81" t="s">
        <v>50</v>
      </c>
      <c s="34" t="s">
        <v>130</v>
      </c>
      <c s="34" t="s">
        <v>182</v>
      </c>
      <c s="35" t="s">
        <v>5</v>
      </c>
      <c s="6" t="s">
        <v>183</v>
      </c>
      <c s="36" t="s">
        <v>147</v>
      </c>
      <c s="37">
        <v>32.69</v>
      </c>
      <c s="36">
        <v>0</v>
      </c>
      <c s="36">
        <f>ROUND(G81*H81,6)</f>
      </c>
      <c r="L81" s="38">
        <v>0</v>
      </c>
      <c s="32">
        <f>ROUND(ROUND(L81,2)*ROUND(G81,3),2)</f>
      </c>
      <c s="36" t="s">
        <v>117</v>
      </c>
      <c>
        <f>(M81*21)/100</f>
      </c>
      <c t="s">
        <v>28</v>
      </c>
    </row>
    <row r="82" spans="1:5" ht="12.75">
      <c r="A82" s="35" t="s">
        <v>56</v>
      </c>
      <c r="E82" s="39" t="s">
        <v>183</v>
      </c>
    </row>
    <row r="83" spans="1:5" ht="25.5">
      <c r="A83" s="35" t="s">
        <v>57</v>
      </c>
      <c r="E83" s="40" t="s">
        <v>229</v>
      </c>
    </row>
    <row r="84" spans="1:5" ht="12.75">
      <c r="A84" t="s">
        <v>59</v>
      </c>
      <c r="E84" s="39" t="s">
        <v>5</v>
      </c>
    </row>
    <row r="85" spans="1:13" ht="12.75">
      <c r="A85" t="s">
        <v>47</v>
      </c>
      <c r="C85" s="31" t="s">
        <v>185</v>
      </c>
      <c r="E85" s="33" t="s">
        <v>186</v>
      </c>
      <c r="J85" s="32">
        <f>0</f>
      </c>
      <c s="32">
        <f>0</f>
      </c>
      <c s="32">
        <f>0+L86</f>
      </c>
      <c s="32">
        <f>0+M86</f>
      </c>
    </row>
    <row r="86" spans="1:16" ht="12.75">
      <c r="A86" t="s">
        <v>50</v>
      </c>
      <c s="34" t="s">
        <v>153</v>
      </c>
      <c s="34" t="s">
        <v>188</v>
      </c>
      <c s="35" t="s">
        <v>5</v>
      </c>
      <c s="6" t="s">
        <v>189</v>
      </c>
      <c s="36" t="s">
        <v>54</v>
      </c>
      <c s="37">
        <v>57.587</v>
      </c>
      <c s="36">
        <v>0</v>
      </c>
      <c s="36">
        <f>ROUND(G86*H86,6)</f>
      </c>
      <c r="L86" s="38">
        <v>0</v>
      </c>
      <c s="32">
        <f>ROUND(ROUND(L86,2)*ROUND(G86,3),2)</f>
      </c>
      <c s="36" t="s">
        <v>117</v>
      </c>
      <c>
        <f>(M86*21)/100</f>
      </c>
      <c t="s">
        <v>28</v>
      </c>
    </row>
    <row r="87" spans="1:5" ht="12.75">
      <c r="A87" s="35" t="s">
        <v>56</v>
      </c>
      <c r="E87" s="39" t="s">
        <v>189</v>
      </c>
    </row>
    <row r="88" spans="1:5" ht="12.75">
      <c r="A88" s="35" t="s">
        <v>57</v>
      </c>
      <c r="E88" s="40" t="s">
        <v>230</v>
      </c>
    </row>
    <row r="89" spans="1:5" ht="12.75">
      <c r="A89" t="s">
        <v>59</v>
      </c>
      <c r="E89" s="39" t="s">
        <v>5</v>
      </c>
    </row>
    <row r="90" spans="1:13" ht="12.75">
      <c r="A90" t="s">
        <v>47</v>
      </c>
      <c r="C90" s="31" t="s">
        <v>191</v>
      </c>
      <c r="E90" s="33" t="s">
        <v>192</v>
      </c>
      <c r="J90" s="32">
        <f>0</f>
      </c>
      <c s="32">
        <f>0</f>
      </c>
      <c s="32">
        <f>0+L91</f>
      </c>
      <c s="32">
        <f>0+M91</f>
      </c>
    </row>
    <row r="91" spans="1:16" ht="12.75">
      <c r="A91" t="s">
        <v>50</v>
      </c>
      <c s="34" t="s">
        <v>231</v>
      </c>
      <c s="34" t="s">
        <v>193</v>
      </c>
      <c s="35" t="s">
        <v>5</v>
      </c>
      <c s="6" t="s">
        <v>194</v>
      </c>
      <c s="36" t="s">
        <v>147</v>
      </c>
      <c s="37">
        <v>97.05</v>
      </c>
      <c s="36">
        <v>0</v>
      </c>
      <c s="36">
        <f>ROUND(G91*H91,6)</f>
      </c>
      <c r="L91" s="38">
        <v>0</v>
      </c>
      <c s="32">
        <f>ROUND(ROUND(L91,2)*ROUND(G91,3),2)</f>
      </c>
      <c s="36" t="s">
        <v>117</v>
      </c>
      <c>
        <f>(M91*21)/100</f>
      </c>
      <c t="s">
        <v>28</v>
      </c>
    </row>
    <row r="92" spans="1:5" ht="12.75">
      <c r="A92" s="35" t="s">
        <v>56</v>
      </c>
      <c r="E92" s="39" t="s">
        <v>194</v>
      </c>
    </row>
    <row r="93" spans="1:5" ht="25.5">
      <c r="A93" s="35" t="s">
        <v>57</v>
      </c>
      <c r="E93" s="40" t="s">
        <v>232</v>
      </c>
    </row>
    <row r="94" spans="1:5" ht="12.75">
      <c r="A94" t="s">
        <v>59</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COUNTIFS(L8:L177,"=0",A8:A177,"P")+COUNTIFS(L8:L177,"",A8:A177,"P")+SUM(Q8:Q177)</f>
      </c>
    </row>
    <row r="8" spans="1:13" ht="12.75">
      <c r="A8" t="s">
        <v>45</v>
      </c>
      <c r="C8" s="28" t="s">
        <v>5987</v>
      </c>
      <c r="E8" s="30" t="s">
        <v>5986</v>
      </c>
      <c r="J8" s="29">
        <f>0+J9+J46+J103+J136+J149+J158+J167+J172</f>
      </c>
      <c s="29">
        <f>0+K9+K46+K103+K136+K149+K158+K167+K172</f>
      </c>
      <c s="29">
        <f>0+L9+L46+L103+L136+L149+L158+L167+L172</f>
      </c>
      <c s="29">
        <f>0+M9+M46+M103+M136+M149+M158+M167+M172</f>
      </c>
    </row>
    <row r="9" spans="1:13" ht="12.75">
      <c r="A9" t="s">
        <v>47</v>
      </c>
      <c r="C9" s="31" t="s">
        <v>96</v>
      </c>
      <c r="E9" s="33" t="s">
        <v>415</v>
      </c>
      <c r="J9" s="32">
        <f>0</f>
      </c>
      <c s="32">
        <f>0</f>
      </c>
      <c s="32">
        <f>0+L10+L14+L18+L22+L26+L30+L34+L38+L42</f>
      </c>
      <c s="32">
        <f>0+M10+M14+M18+M22+M26+M30+M34+M38+M42</f>
      </c>
    </row>
    <row r="10" spans="1:16" ht="25.5">
      <c r="A10" t="s">
        <v>50</v>
      </c>
      <c s="34" t="s">
        <v>96</v>
      </c>
      <c s="34" t="s">
        <v>4390</v>
      </c>
      <c s="35" t="s">
        <v>5</v>
      </c>
      <c s="6" t="s">
        <v>4391</v>
      </c>
      <c s="36" t="s">
        <v>116</v>
      </c>
      <c s="37">
        <v>0.8</v>
      </c>
      <c s="36">
        <v>0</v>
      </c>
      <c s="36">
        <f>ROUND(G10*H10,6)</f>
      </c>
      <c r="L10" s="38">
        <v>0</v>
      </c>
      <c s="32">
        <f>ROUND(ROUND(L10,2)*ROUND(G10,3),2)</f>
      </c>
      <c s="36" t="s">
        <v>55</v>
      </c>
      <c>
        <f>(M10*21)/100</f>
      </c>
      <c t="s">
        <v>28</v>
      </c>
    </row>
    <row r="11" spans="1:5" ht="25.5">
      <c r="A11" s="35" t="s">
        <v>56</v>
      </c>
      <c r="E11" s="39" t="s">
        <v>4392</v>
      </c>
    </row>
    <row r="12" spans="1:5" ht="25.5">
      <c r="A12" s="35" t="s">
        <v>57</v>
      </c>
      <c r="E12" s="40" t="s">
        <v>4393</v>
      </c>
    </row>
    <row r="13" spans="1:5" ht="12.75">
      <c r="A13" t="s">
        <v>59</v>
      </c>
      <c r="E13" s="39" t="s">
        <v>5</v>
      </c>
    </row>
    <row r="14" spans="1:16" ht="38.25">
      <c r="A14" t="s">
        <v>50</v>
      </c>
      <c s="34" t="s">
        <v>28</v>
      </c>
      <c s="34" t="s">
        <v>4394</v>
      </c>
      <c s="35" t="s">
        <v>5</v>
      </c>
      <c s="6" t="s">
        <v>432</v>
      </c>
      <c s="36" t="s">
        <v>116</v>
      </c>
      <c s="37">
        <v>0.24</v>
      </c>
      <c s="36">
        <v>0</v>
      </c>
      <c s="36">
        <f>ROUND(G14*H14,6)</f>
      </c>
      <c r="L14" s="38">
        <v>0</v>
      </c>
      <c s="32">
        <f>ROUND(ROUND(L14,2)*ROUND(G14,3),2)</f>
      </c>
      <c s="36" t="s">
        <v>307</v>
      </c>
      <c>
        <f>(M14*21)/100</f>
      </c>
      <c t="s">
        <v>28</v>
      </c>
    </row>
    <row r="15" spans="1:5" ht="38.25">
      <c r="A15" s="35" t="s">
        <v>56</v>
      </c>
      <c r="E15" s="39" t="s">
        <v>4395</v>
      </c>
    </row>
    <row r="16" spans="1:5" ht="25.5">
      <c r="A16" s="35" t="s">
        <v>57</v>
      </c>
      <c r="E16" s="40" t="s">
        <v>4398</v>
      </c>
    </row>
    <row r="17" spans="1:5" ht="12.75">
      <c r="A17" t="s">
        <v>59</v>
      </c>
      <c r="E17" s="39" t="s">
        <v>5</v>
      </c>
    </row>
    <row r="18" spans="1:16" ht="25.5">
      <c r="A18" t="s">
        <v>50</v>
      </c>
      <c s="34" t="s">
        <v>26</v>
      </c>
      <c s="34" t="s">
        <v>4396</v>
      </c>
      <c s="35" t="s">
        <v>5</v>
      </c>
      <c s="6" t="s">
        <v>4397</v>
      </c>
      <c s="36" t="s">
        <v>116</v>
      </c>
      <c s="37">
        <v>0.24</v>
      </c>
      <c s="36">
        <v>0</v>
      </c>
      <c s="36">
        <f>ROUND(G18*H18,6)</f>
      </c>
      <c r="L18" s="38">
        <v>0</v>
      </c>
      <c s="32">
        <f>ROUND(ROUND(L18,2)*ROUND(G18,3),2)</f>
      </c>
      <c s="36" t="s">
        <v>307</v>
      </c>
      <c>
        <f>(M18*21)/100</f>
      </c>
      <c t="s">
        <v>28</v>
      </c>
    </row>
    <row r="19" spans="1:5" ht="25.5">
      <c r="A19" s="35" t="s">
        <v>56</v>
      </c>
      <c r="E19" s="39" t="s">
        <v>4397</v>
      </c>
    </row>
    <row r="20" spans="1:5" ht="12.75">
      <c r="A20" s="35" t="s">
        <v>57</v>
      </c>
      <c r="E20" s="40" t="s">
        <v>5</v>
      </c>
    </row>
    <row r="21" spans="1:5" ht="12.75">
      <c r="A21" t="s">
        <v>59</v>
      </c>
      <c r="E21" s="39" t="s">
        <v>5</v>
      </c>
    </row>
    <row r="22" spans="1:16" ht="25.5">
      <c r="A22" t="s">
        <v>50</v>
      </c>
      <c s="34" t="s">
        <v>66</v>
      </c>
      <c s="34" t="s">
        <v>4399</v>
      </c>
      <c s="35" t="s">
        <v>5</v>
      </c>
      <c s="6" t="s">
        <v>4400</v>
      </c>
      <c s="36" t="s">
        <v>116</v>
      </c>
      <c s="37">
        <v>0.24</v>
      </c>
      <c s="36">
        <v>0</v>
      </c>
      <c s="36">
        <f>ROUND(G22*H22,6)</f>
      </c>
      <c r="L22" s="38">
        <v>0</v>
      </c>
      <c s="32">
        <f>ROUND(ROUND(L22,2)*ROUND(G22,3),2)</f>
      </c>
      <c s="36" t="s">
        <v>307</v>
      </c>
      <c>
        <f>(M22*21)/100</f>
      </c>
      <c t="s">
        <v>28</v>
      </c>
    </row>
    <row r="23" spans="1:5" ht="25.5">
      <c r="A23" s="35" t="s">
        <v>56</v>
      </c>
      <c r="E23" s="39" t="s">
        <v>4400</v>
      </c>
    </row>
    <row r="24" spans="1:5" ht="12.75">
      <c r="A24" s="35" t="s">
        <v>57</v>
      </c>
      <c r="E24" s="40" t="s">
        <v>5</v>
      </c>
    </row>
    <row r="25" spans="1:5" ht="12.75">
      <c r="A25" t="s">
        <v>59</v>
      </c>
      <c r="E25" s="39" t="s">
        <v>5</v>
      </c>
    </row>
    <row r="26" spans="1:16" ht="25.5">
      <c r="A26" t="s">
        <v>50</v>
      </c>
      <c s="34" t="s">
        <v>27</v>
      </c>
      <c s="34" t="s">
        <v>4401</v>
      </c>
      <c s="35" t="s">
        <v>5</v>
      </c>
      <c s="6" t="s">
        <v>446</v>
      </c>
      <c s="36" t="s">
        <v>116</v>
      </c>
      <c s="37">
        <v>0.24</v>
      </c>
      <c s="36">
        <v>0</v>
      </c>
      <c s="36">
        <f>ROUND(G26*H26,6)</f>
      </c>
      <c r="L26" s="38">
        <v>0</v>
      </c>
      <c s="32">
        <f>ROUND(ROUND(L26,2)*ROUND(G26,3),2)</f>
      </c>
      <c s="36" t="s">
        <v>307</v>
      </c>
      <c>
        <f>(M26*21)/100</f>
      </c>
      <c t="s">
        <v>28</v>
      </c>
    </row>
    <row r="27" spans="1:5" ht="25.5">
      <c r="A27" s="35" t="s">
        <v>56</v>
      </c>
      <c r="E27" s="39" t="s">
        <v>446</v>
      </c>
    </row>
    <row r="28" spans="1:5" ht="25.5">
      <c r="A28" s="35" t="s">
        <v>57</v>
      </c>
      <c r="E28" s="40" t="s">
        <v>4398</v>
      </c>
    </row>
    <row r="29" spans="1:5" ht="12.75">
      <c r="A29" t="s">
        <v>59</v>
      </c>
      <c r="E29" s="39" t="s">
        <v>5</v>
      </c>
    </row>
    <row r="30" spans="1:16" ht="25.5">
      <c r="A30" t="s">
        <v>50</v>
      </c>
      <c s="34" t="s">
        <v>81</v>
      </c>
      <c s="34" t="s">
        <v>4402</v>
      </c>
      <c s="35" t="s">
        <v>5</v>
      </c>
      <c s="6" t="s">
        <v>4403</v>
      </c>
      <c s="36" t="s">
        <v>116</v>
      </c>
      <c s="37">
        <v>0.24</v>
      </c>
      <c s="36">
        <v>0</v>
      </c>
      <c s="36">
        <f>ROUND(G30*H30,6)</f>
      </c>
      <c r="L30" s="38">
        <v>0</v>
      </c>
      <c s="32">
        <f>ROUND(ROUND(L30,2)*ROUND(G30,3),2)</f>
      </c>
      <c s="36" t="s">
        <v>307</v>
      </c>
      <c>
        <f>(M30*21)/100</f>
      </c>
      <c t="s">
        <v>28</v>
      </c>
    </row>
    <row r="31" spans="1:5" ht="38.25">
      <c r="A31" s="35" t="s">
        <v>56</v>
      </c>
      <c r="E31" s="39" t="s">
        <v>4404</v>
      </c>
    </row>
    <row r="32" spans="1:5" ht="12.75">
      <c r="A32" s="35" t="s">
        <v>57</v>
      </c>
      <c r="E32" s="40" t="s">
        <v>5</v>
      </c>
    </row>
    <row r="33" spans="1:5" ht="12.75">
      <c r="A33" t="s">
        <v>59</v>
      </c>
      <c r="E33" s="39" t="s">
        <v>5</v>
      </c>
    </row>
    <row r="34" spans="1:16" ht="12.75">
      <c r="A34" t="s">
        <v>50</v>
      </c>
      <c s="34" t="s">
        <v>86</v>
      </c>
      <c s="34" t="s">
        <v>4405</v>
      </c>
      <c s="35" t="s">
        <v>5</v>
      </c>
      <c s="6" t="s">
        <v>4406</v>
      </c>
      <c s="36" t="s">
        <v>54</v>
      </c>
      <c s="37">
        <v>0.528</v>
      </c>
      <c s="36">
        <v>1</v>
      </c>
      <c s="36">
        <f>ROUND(G34*H34,6)</f>
      </c>
      <c r="L34" s="38">
        <v>0</v>
      </c>
      <c s="32">
        <f>ROUND(ROUND(L34,2)*ROUND(G34,3),2)</f>
      </c>
      <c s="36" t="s">
        <v>307</v>
      </c>
      <c>
        <f>(M34*21)/100</f>
      </c>
      <c t="s">
        <v>28</v>
      </c>
    </row>
    <row r="35" spans="1:5" ht="12.75">
      <c r="A35" s="35" t="s">
        <v>56</v>
      </c>
      <c r="E35" s="39" t="s">
        <v>4406</v>
      </c>
    </row>
    <row r="36" spans="1:5" ht="25.5">
      <c r="A36" s="35" t="s">
        <v>57</v>
      </c>
      <c r="E36" s="40" t="s">
        <v>4407</v>
      </c>
    </row>
    <row r="37" spans="1:5" ht="12.75">
      <c r="A37" t="s">
        <v>59</v>
      </c>
      <c r="E37" s="39" t="s">
        <v>5</v>
      </c>
    </row>
    <row r="38" spans="1:16" ht="25.5">
      <c r="A38" t="s">
        <v>50</v>
      </c>
      <c s="34" t="s">
        <v>149</v>
      </c>
      <c s="34" t="s">
        <v>4408</v>
      </c>
      <c s="35" t="s">
        <v>5</v>
      </c>
      <c s="6" t="s">
        <v>4409</v>
      </c>
      <c s="36" t="s">
        <v>126</v>
      </c>
      <c s="37">
        <v>0.8</v>
      </c>
      <c s="36">
        <v>0</v>
      </c>
      <c s="36">
        <f>ROUND(G38*H38,6)</f>
      </c>
      <c r="L38" s="38">
        <v>0</v>
      </c>
      <c s="32">
        <f>ROUND(ROUND(L38,2)*ROUND(G38,3),2)</f>
      </c>
      <c s="36" t="s">
        <v>307</v>
      </c>
      <c>
        <f>(M38*21)/100</f>
      </c>
      <c t="s">
        <v>28</v>
      </c>
    </row>
    <row r="39" spans="1:5" ht="25.5">
      <c r="A39" s="35" t="s">
        <v>56</v>
      </c>
      <c r="E39" s="39" t="s">
        <v>4409</v>
      </c>
    </row>
    <row r="40" spans="1:5" ht="25.5">
      <c r="A40" s="35" t="s">
        <v>57</v>
      </c>
      <c r="E40" s="40" t="s">
        <v>4410</v>
      </c>
    </row>
    <row r="41" spans="1:5" ht="12.75">
      <c r="A41" t="s">
        <v>59</v>
      </c>
      <c r="E41" s="39" t="s">
        <v>5</v>
      </c>
    </row>
    <row r="42" spans="1:16" ht="25.5">
      <c r="A42" t="s">
        <v>50</v>
      </c>
      <c s="34" t="s">
        <v>558</v>
      </c>
      <c s="34" t="s">
        <v>87</v>
      </c>
      <c s="35" t="s">
        <v>88</v>
      </c>
      <c s="6" t="s">
        <v>451</v>
      </c>
      <c s="36" t="s">
        <v>54</v>
      </c>
      <c s="37">
        <v>0.36</v>
      </c>
      <c s="36">
        <v>0</v>
      </c>
      <c s="36">
        <f>ROUND(G42*H42,6)</f>
      </c>
      <c r="L42" s="38">
        <v>0</v>
      </c>
      <c s="32">
        <f>ROUND(ROUND(L42,2)*ROUND(G42,3),2)</f>
      </c>
      <c s="36" t="s">
        <v>55</v>
      </c>
      <c>
        <f>(M42*21)/100</f>
      </c>
      <c t="s">
        <v>28</v>
      </c>
    </row>
    <row r="43" spans="1:5" ht="25.5">
      <c r="A43" s="35" t="s">
        <v>56</v>
      </c>
      <c r="E43" s="39" t="s">
        <v>451</v>
      </c>
    </row>
    <row r="44" spans="1:5" ht="12.75">
      <c r="A44" s="35" t="s">
        <v>57</v>
      </c>
      <c r="E44" s="40" t="s">
        <v>5</v>
      </c>
    </row>
    <row r="45" spans="1:5" ht="140.25">
      <c r="A45" t="s">
        <v>59</v>
      </c>
      <c r="E45" s="39" t="s">
        <v>453</v>
      </c>
    </row>
    <row r="46" spans="1:13" ht="12.75">
      <c r="A46" t="s">
        <v>47</v>
      </c>
      <c r="C46" s="31" t="s">
        <v>4411</v>
      </c>
      <c r="E46" s="33" t="s">
        <v>4412</v>
      </c>
      <c r="J46" s="32">
        <f>0</f>
      </c>
      <c s="32">
        <f>0</f>
      </c>
      <c s="32">
        <f>0+L47+L51+L55+L59+L63+L67+L71+L75+L79+L83+L87+L91+L95+L99</f>
      </c>
      <c s="32">
        <f>0+M47+M51+M55+M59+M63+M67+M71+M75+M79+M83+M87+M91+M95+M99</f>
      </c>
    </row>
    <row r="47" spans="1:16" ht="12.75">
      <c r="A47" t="s">
        <v>50</v>
      </c>
      <c s="34" t="s">
        <v>326</v>
      </c>
      <c s="34" t="s">
        <v>4417</v>
      </c>
      <c s="35" t="s">
        <v>5</v>
      </c>
      <c s="6" t="s">
        <v>4418</v>
      </c>
      <c s="36" t="s">
        <v>162</v>
      </c>
      <c s="37">
        <v>1</v>
      </c>
      <c s="36">
        <v>2.6E-05</v>
      </c>
      <c s="36">
        <f>ROUND(G47*H47,6)</f>
      </c>
      <c r="L47" s="38">
        <v>0</v>
      </c>
      <c s="32">
        <f>ROUND(ROUND(L47,2)*ROUND(G47,3),2)</f>
      </c>
      <c s="36" t="s">
        <v>307</v>
      </c>
      <c>
        <f>(M47*21)/100</f>
      </c>
      <c t="s">
        <v>28</v>
      </c>
    </row>
    <row r="48" spans="1:5" ht="12.75">
      <c r="A48" s="35" t="s">
        <v>56</v>
      </c>
      <c r="E48" s="39" t="s">
        <v>4418</v>
      </c>
    </row>
    <row r="49" spans="1:5" ht="12.75">
      <c r="A49" s="35" t="s">
        <v>57</v>
      </c>
      <c r="E49" s="40" t="s">
        <v>5</v>
      </c>
    </row>
    <row r="50" spans="1:5" ht="12.75">
      <c r="A50" t="s">
        <v>59</v>
      </c>
      <c r="E50" s="39" t="s">
        <v>5</v>
      </c>
    </row>
    <row r="51" spans="1:16" ht="12.75">
      <c r="A51" t="s">
        <v>50</v>
      </c>
      <c s="34" t="s">
        <v>330</v>
      </c>
      <c s="34" t="s">
        <v>4419</v>
      </c>
      <c s="35" t="s">
        <v>5</v>
      </c>
      <c s="6" t="s">
        <v>5988</v>
      </c>
      <c s="36" t="s">
        <v>244</v>
      </c>
      <c s="37">
        <v>1</v>
      </c>
      <c s="36">
        <v>0</v>
      </c>
      <c s="36">
        <f>ROUND(G51*H51,6)</f>
      </c>
      <c r="L51" s="38">
        <v>0</v>
      </c>
      <c s="32">
        <f>ROUND(ROUND(L51,2)*ROUND(G51,3),2)</f>
      </c>
      <c s="36" t="s">
        <v>55</v>
      </c>
      <c>
        <f>(M51*21)/100</f>
      </c>
      <c t="s">
        <v>28</v>
      </c>
    </row>
    <row r="52" spans="1:5" ht="12.75">
      <c r="A52" s="35" t="s">
        <v>56</v>
      </c>
      <c r="E52" s="39" t="s">
        <v>5988</v>
      </c>
    </row>
    <row r="53" spans="1:5" ht="12.75">
      <c r="A53" s="35" t="s">
        <v>57</v>
      </c>
      <c r="E53" s="40" t="s">
        <v>5</v>
      </c>
    </row>
    <row r="54" spans="1:5" ht="12.75">
      <c r="A54" t="s">
        <v>59</v>
      </c>
      <c r="E54" s="39" t="s">
        <v>5</v>
      </c>
    </row>
    <row r="55" spans="1:16" ht="12.75">
      <c r="A55" t="s">
        <v>50</v>
      </c>
      <c s="34" t="s">
        <v>304</v>
      </c>
      <c s="34" t="s">
        <v>4421</v>
      </c>
      <c s="35" t="s">
        <v>5</v>
      </c>
      <c s="6" t="s">
        <v>4422</v>
      </c>
      <c s="36" t="s">
        <v>162</v>
      </c>
      <c s="37">
        <v>1</v>
      </c>
      <c s="36">
        <v>2.7E-05</v>
      </c>
      <c s="36">
        <f>ROUND(G55*H55,6)</f>
      </c>
      <c r="L55" s="38">
        <v>0</v>
      </c>
      <c s="32">
        <f>ROUND(ROUND(L55,2)*ROUND(G55,3),2)</f>
      </c>
      <c s="36" t="s">
        <v>307</v>
      </c>
      <c>
        <f>(M55*21)/100</f>
      </c>
      <c t="s">
        <v>28</v>
      </c>
    </row>
    <row r="56" spans="1:5" ht="12.75">
      <c r="A56" s="35" t="s">
        <v>56</v>
      </c>
      <c r="E56" s="39" t="s">
        <v>4422</v>
      </c>
    </row>
    <row r="57" spans="1:5" ht="12.75">
      <c r="A57" s="35" t="s">
        <v>57</v>
      </c>
      <c r="E57" s="40" t="s">
        <v>5</v>
      </c>
    </row>
    <row r="58" spans="1:5" ht="12.75">
      <c r="A58" t="s">
        <v>59</v>
      </c>
      <c r="E58" s="39" t="s">
        <v>5</v>
      </c>
    </row>
    <row r="59" spans="1:16" ht="12.75">
      <c r="A59" t="s">
        <v>50</v>
      </c>
      <c s="34" t="s">
        <v>309</v>
      </c>
      <c s="34" t="s">
        <v>4424</v>
      </c>
      <c s="35" t="s">
        <v>5</v>
      </c>
      <c s="6" t="s">
        <v>4425</v>
      </c>
      <c s="36" t="s">
        <v>162</v>
      </c>
      <c s="37">
        <v>1</v>
      </c>
      <c s="36">
        <v>9E-05</v>
      </c>
      <c s="36">
        <f>ROUND(G59*H59,6)</f>
      </c>
      <c r="L59" s="38">
        <v>0</v>
      </c>
      <c s="32">
        <f>ROUND(ROUND(L59,2)*ROUND(G59,3),2)</f>
      </c>
      <c s="36" t="s">
        <v>307</v>
      </c>
      <c>
        <f>(M59*21)/100</f>
      </c>
      <c t="s">
        <v>28</v>
      </c>
    </row>
    <row r="60" spans="1:5" ht="12.75">
      <c r="A60" s="35" t="s">
        <v>56</v>
      </c>
      <c r="E60" s="39" t="s">
        <v>4425</v>
      </c>
    </row>
    <row r="61" spans="1:5" ht="12.75">
      <c r="A61" s="35" t="s">
        <v>57</v>
      </c>
      <c r="E61" s="40" t="s">
        <v>5</v>
      </c>
    </row>
    <row r="62" spans="1:5" ht="12.75">
      <c r="A62" t="s">
        <v>59</v>
      </c>
      <c r="E62" s="39" t="s">
        <v>5</v>
      </c>
    </row>
    <row r="63" spans="1:16" ht="12.75">
      <c r="A63" t="s">
        <v>50</v>
      </c>
      <c s="34" t="s">
        <v>511</v>
      </c>
      <c s="34" t="s">
        <v>4428</v>
      </c>
      <c s="35" t="s">
        <v>5</v>
      </c>
      <c s="6" t="s">
        <v>4429</v>
      </c>
      <c s="36" t="s">
        <v>162</v>
      </c>
      <c s="37">
        <v>1</v>
      </c>
      <c s="36">
        <v>0</v>
      </c>
      <c s="36">
        <f>ROUND(G63*H63,6)</f>
      </c>
      <c r="L63" s="38">
        <v>0</v>
      </c>
      <c s="32">
        <f>ROUND(ROUND(L63,2)*ROUND(G63,3),2)</f>
      </c>
      <c s="36" t="s">
        <v>307</v>
      </c>
      <c>
        <f>(M63*21)/100</f>
      </c>
      <c t="s">
        <v>28</v>
      </c>
    </row>
    <row r="64" spans="1:5" ht="12.75">
      <c r="A64" s="35" t="s">
        <v>56</v>
      </c>
      <c r="E64" s="39" t="s">
        <v>4429</v>
      </c>
    </row>
    <row r="65" spans="1:5" ht="12.75">
      <c r="A65" s="35" t="s">
        <v>57</v>
      </c>
      <c r="E65" s="40" t="s">
        <v>5</v>
      </c>
    </row>
    <row r="66" spans="1:5" ht="12.75">
      <c r="A66" t="s">
        <v>59</v>
      </c>
      <c r="E66" s="39" t="s">
        <v>5</v>
      </c>
    </row>
    <row r="67" spans="1:16" ht="12.75">
      <c r="A67" t="s">
        <v>50</v>
      </c>
      <c s="34" t="s">
        <v>516</v>
      </c>
      <c s="34" t="s">
        <v>5989</v>
      </c>
      <c s="35" t="s">
        <v>5</v>
      </c>
      <c s="6" t="s">
        <v>5990</v>
      </c>
      <c s="36" t="s">
        <v>162</v>
      </c>
      <c s="37">
        <v>1</v>
      </c>
      <c s="36">
        <v>2.9E-05</v>
      </c>
      <c s="36">
        <f>ROUND(G67*H67,6)</f>
      </c>
      <c r="L67" s="38">
        <v>0</v>
      </c>
      <c s="32">
        <f>ROUND(ROUND(L67,2)*ROUND(G67,3),2)</f>
      </c>
      <c s="36" t="s">
        <v>307</v>
      </c>
      <c>
        <f>(M67*21)/100</f>
      </c>
      <c t="s">
        <v>28</v>
      </c>
    </row>
    <row r="68" spans="1:5" ht="12.75">
      <c r="A68" s="35" t="s">
        <v>56</v>
      </c>
      <c r="E68" s="39" t="s">
        <v>5990</v>
      </c>
    </row>
    <row r="69" spans="1:5" ht="12.75">
      <c r="A69" s="35" t="s">
        <v>57</v>
      </c>
      <c r="E69" s="40" t="s">
        <v>5</v>
      </c>
    </row>
    <row r="70" spans="1:5" ht="12.75">
      <c r="A70" t="s">
        <v>59</v>
      </c>
      <c r="E70" s="39" t="s">
        <v>5</v>
      </c>
    </row>
    <row r="71" spans="1:16" ht="12.75">
      <c r="A71" t="s">
        <v>50</v>
      </c>
      <c s="34" t="s">
        <v>520</v>
      </c>
      <c s="34" t="s">
        <v>5991</v>
      </c>
      <c s="35" t="s">
        <v>5</v>
      </c>
      <c s="6" t="s">
        <v>5992</v>
      </c>
      <c s="36" t="s">
        <v>162</v>
      </c>
      <c s="37">
        <v>1</v>
      </c>
      <c s="36">
        <v>0.0002</v>
      </c>
      <c s="36">
        <f>ROUND(G71*H71,6)</f>
      </c>
      <c r="L71" s="38">
        <v>0</v>
      </c>
      <c s="32">
        <f>ROUND(ROUND(L71,2)*ROUND(G71,3),2)</f>
      </c>
      <c s="36" t="s">
        <v>307</v>
      </c>
      <c>
        <f>(M71*21)/100</f>
      </c>
      <c t="s">
        <v>28</v>
      </c>
    </row>
    <row r="72" spans="1:5" ht="12.75">
      <c r="A72" s="35" t="s">
        <v>56</v>
      </c>
      <c r="E72" s="39" t="s">
        <v>5992</v>
      </c>
    </row>
    <row r="73" spans="1:5" ht="12.75">
      <c r="A73" s="35" t="s">
        <v>57</v>
      </c>
      <c r="E73" s="40" t="s">
        <v>5</v>
      </c>
    </row>
    <row r="74" spans="1:5" ht="12.75">
      <c r="A74" t="s">
        <v>59</v>
      </c>
      <c r="E74" s="39" t="s">
        <v>5</v>
      </c>
    </row>
    <row r="75" spans="1:16" ht="12.75">
      <c r="A75" t="s">
        <v>50</v>
      </c>
      <c s="34" t="s">
        <v>524</v>
      </c>
      <c s="34" t="s">
        <v>4430</v>
      </c>
      <c s="35" t="s">
        <v>5</v>
      </c>
      <c s="6" t="s">
        <v>4431</v>
      </c>
      <c s="36" t="s">
        <v>2857</v>
      </c>
      <c s="37">
        <v>1</v>
      </c>
      <c s="36">
        <v>0</v>
      </c>
      <c s="36">
        <f>ROUND(G75*H75,6)</f>
      </c>
      <c r="L75" s="38">
        <v>0</v>
      </c>
      <c s="32">
        <f>ROUND(ROUND(L75,2)*ROUND(G75,3),2)</f>
      </c>
      <c s="36" t="s">
        <v>307</v>
      </c>
      <c>
        <f>(M75*21)/100</f>
      </c>
      <c t="s">
        <v>28</v>
      </c>
    </row>
    <row r="76" spans="1:5" ht="12.75">
      <c r="A76" s="35" t="s">
        <v>56</v>
      </c>
      <c r="E76" s="39" t="s">
        <v>4431</v>
      </c>
    </row>
    <row r="77" spans="1:5" ht="12.75">
      <c r="A77" s="35" t="s">
        <v>57</v>
      </c>
      <c r="E77" s="40" t="s">
        <v>5</v>
      </c>
    </row>
    <row r="78" spans="1:5" ht="12.75">
      <c r="A78" t="s">
        <v>59</v>
      </c>
      <c r="E78" s="39" t="s">
        <v>5</v>
      </c>
    </row>
    <row r="79" spans="1:16" ht="12.75">
      <c r="A79" t="s">
        <v>50</v>
      </c>
      <c s="34" t="s">
        <v>526</v>
      </c>
      <c s="34" t="s">
        <v>4436</v>
      </c>
      <c s="35" t="s">
        <v>5</v>
      </c>
      <c s="6" t="s">
        <v>4437</v>
      </c>
      <c s="36" t="s">
        <v>147</v>
      </c>
      <c s="37">
        <v>12.6</v>
      </c>
      <c s="36">
        <v>0</v>
      </c>
      <c s="36">
        <f>ROUND(G79*H79,6)</f>
      </c>
      <c r="L79" s="38">
        <v>0</v>
      </c>
      <c s="32">
        <f>ROUND(ROUND(L79,2)*ROUND(G79,3),2)</f>
      </c>
      <c s="36" t="s">
        <v>307</v>
      </c>
      <c>
        <f>(M79*21)/100</f>
      </c>
      <c t="s">
        <v>28</v>
      </c>
    </row>
    <row r="80" spans="1:5" ht="12.75">
      <c r="A80" s="35" t="s">
        <v>56</v>
      </c>
      <c r="E80" s="39" t="s">
        <v>4437</v>
      </c>
    </row>
    <row r="81" spans="1:5" ht="12.75">
      <c r="A81" s="35" t="s">
        <v>57</v>
      </c>
      <c r="E81" s="40" t="s">
        <v>5</v>
      </c>
    </row>
    <row r="82" spans="1:5" ht="12.75">
      <c r="A82" t="s">
        <v>59</v>
      </c>
      <c r="E82" s="39" t="s">
        <v>5</v>
      </c>
    </row>
    <row r="83" spans="1:16" ht="12.75">
      <c r="A83" t="s">
        <v>50</v>
      </c>
      <c s="34" t="s">
        <v>531</v>
      </c>
      <c s="34" t="s">
        <v>4442</v>
      </c>
      <c s="35" t="s">
        <v>5</v>
      </c>
      <c s="6" t="s">
        <v>4443</v>
      </c>
      <c s="36" t="s">
        <v>162</v>
      </c>
      <c s="37">
        <v>2</v>
      </c>
      <c s="36">
        <v>0.000141</v>
      </c>
      <c s="36">
        <f>ROUND(G83*H83,6)</f>
      </c>
      <c r="L83" s="38">
        <v>0</v>
      </c>
      <c s="32">
        <f>ROUND(ROUND(L83,2)*ROUND(G83,3),2)</f>
      </c>
      <c s="36" t="s">
        <v>307</v>
      </c>
      <c>
        <f>(M83*21)/100</f>
      </c>
      <c t="s">
        <v>28</v>
      </c>
    </row>
    <row r="84" spans="1:5" ht="12.75">
      <c r="A84" s="35" t="s">
        <v>56</v>
      </c>
      <c r="E84" s="39" t="s">
        <v>4443</v>
      </c>
    </row>
    <row r="85" spans="1:5" ht="12.75">
      <c r="A85" s="35" t="s">
        <v>57</v>
      </c>
      <c r="E85" s="40" t="s">
        <v>5</v>
      </c>
    </row>
    <row r="86" spans="1:5" ht="12.75">
      <c r="A86" t="s">
        <v>59</v>
      </c>
      <c r="E86" s="39" t="s">
        <v>5</v>
      </c>
    </row>
    <row r="87" spans="1:16" ht="12.75">
      <c r="A87" t="s">
        <v>50</v>
      </c>
      <c s="34" t="s">
        <v>535</v>
      </c>
      <c s="34" t="s">
        <v>4444</v>
      </c>
      <c s="35" t="s">
        <v>5</v>
      </c>
      <c s="6" t="s">
        <v>4445</v>
      </c>
      <c s="36" t="s">
        <v>162</v>
      </c>
      <c s="37">
        <v>2</v>
      </c>
      <c s="36">
        <v>0</v>
      </c>
      <c s="36">
        <f>ROUND(G87*H87,6)</f>
      </c>
      <c r="L87" s="38">
        <v>0</v>
      </c>
      <c s="32">
        <f>ROUND(ROUND(L87,2)*ROUND(G87,3),2)</f>
      </c>
      <c s="36" t="s">
        <v>55</v>
      </c>
      <c>
        <f>(M87*21)/100</f>
      </c>
      <c t="s">
        <v>28</v>
      </c>
    </row>
    <row r="88" spans="1:5" ht="12.75">
      <c r="A88" s="35" t="s">
        <v>56</v>
      </c>
      <c r="E88" s="39" t="s">
        <v>4445</v>
      </c>
    </row>
    <row r="89" spans="1:5" ht="12.75">
      <c r="A89" s="35" t="s">
        <v>57</v>
      </c>
      <c r="E89" s="40" t="s">
        <v>5</v>
      </c>
    </row>
    <row r="90" spans="1:5" ht="12.75">
      <c r="A90" t="s">
        <v>59</v>
      </c>
      <c r="E90" s="39" t="s">
        <v>5</v>
      </c>
    </row>
    <row r="91" spans="1:16" ht="25.5">
      <c r="A91" t="s">
        <v>50</v>
      </c>
      <c s="34" t="s">
        <v>539</v>
      </c>
      <c s="34" t="s">
        <v>5993</v>
      </c>
      <c s="35" t="s">
        <v>5</v>
      </c>
      <c s="6" t="s">
        <v>5994</v>
      </c>
      <c s="36" t="s">
        <v>162</v>
      </c>
      <c s="37">
        <v>3</v>
      </c>
      <c s="36">
        <v>0</v>
      </c>
      <c s="36">
        <f>ROUND(G91*H91,6)</f>
      </c>
      <c r="L91" s="38">
        <v>0</v>
      </c>
      <c s="32">
        <f>ROUND(ROUND(L91,2)*ROUND(G91,3),2)</f>
      </c>
      <c s="36" t="s">
        <v>307</v>
      </c>
      <c>
        <f>(M91*21)/100</f>
      </c>
      <c t="s">
        <v>28</v>
      </c>
    </row>
    <row r="92" spans="1:5" ht="25.5">
      <c r="A92" s="35" t="s">
        <v>56</v>
      </c>
      <c r="E92" s="39" t="s">
        <v>5994</v>
      </c>
    </row>
    <row r="93" spans="1:5" ht="12.75">
      <c r="A93" s="35" t="s">
        <v>57</v>
      </c>
      <c r="E93" s="40" t="s">
        <v>5</v>
      </c>
    </row>
    <row r="94" spans="1:5" ht="12.75">
      <c r="A94" t="s">
        <v>59</v>
      </c>
      <c r="E94" s="39" t="s">
        <v>5</v>
      </c>
    </row>
    <row r="95" spans="1:16" ht="12.75">
      <c r="A95" t="s">
        <v>50</v>
      </c>
      <c s="34" t="s">
        <v>543</v>
      </c>
      <c s="34" t="s">
        <v>5995</v>
      </c>
      <c s="35" t="s">
        <v>5</v>
      </c>
      <c s="6" t="s">
        <v>5996</v>
      </c>
      <c s="36" t="s">
        <v>162</v>
      </c>
      <c s="37">
        <v>2</v>
      </c>
      <c s="36">
        <v>0.0001</v>
      </c>
      <c s="36">
        <f>ROUND(G95*H95,6)</f>
      </c>
      <c r="L95" s="38">
        <v>0</v>
      </c>
      <c s="32">
        <f>ROUND(ROUND(L95,2)*ROUND(G95,3),2)</f>
      </c>
      <c s="36" t="s">
        <v>307</v>
      </c>
      <c>
        <f>(M95*21)/100</f>
      </c>
      <c t="s">
        <v>28</v>
      </c>
    </row>
    <row r="96" spans="1:5" ht="12.75">
      <c r="A96" s="35" t="s">
        <v>56</v>
      </c>
      <c r="E96" s="39" t="s">
        <v>5996</v>
      </c>
    </row>
    <row r="97" spans="1:5" ht="12.75">
      <c r="A97" s="35" t="s">
        <v>57</v>
      </c>
      <c r="E97" s="40" t="s">
        <v>5</v>
      </c>
    </row>
    <row r="98" spans="1:5" ht="12.75">
      <c r="A98" t="s">
        <v>59</v>
      </c>
      <c r="E98" s="39" t="s">
        <v>5</v>
      </c>
    </row>
    <row r="99" spans="1:16" ht="25.5">
      <c r="A99" t="s">
        <v>50</v>
      </c>
      <c s="34" t="s">
        <v>547</v>
      </c>
      <c s="34" t="s">
        <v>5997</v>
      </c>
      <c s="35" t="s">
        <v>5</v>
      </c>
      <c s="6" t="s">
        <v>5998</v>
      </c>
      <c s="36" t="s">
        <v>244</v>
      </c>
      <c s="37">
        <v>1</v>
      </c>
      <c s="36">
        <v>0</v>
      </c>
      <c s="36">
        <f>ROUND(G99*H99,6)</f>
      </c>
      <c r="L99" s="38">
        <v>0</v>
      </c>
      <c s="32">
        <f>ROUND(ROUND(L99,2)*ROUND(G99,3),2)</f>
      </c>
      <c s="36" t="s">
        <v>55</v>
      </c>
      <c>
        <f>(M99*21)/100</f>
      </c>
      <c t="s">
        <v>28</v>
      </c>
    </row>
    <row r="100" spans="1:5" ht="25.5">
      <c r="A100" s="35" t="s">
        <v>56</v>
      </c>
      <c r="E100" s="39" t="s">
        <v>5998</v>
      </c>
    </row>
    <row r="101" spans="1:5" ht="12.75">
      <c r="A101" s="35" t="s">
        <v>57</v>
      </c>
      <c r="E101" s="40" t="s">
        <v>5</v>
      </c>
    </row>
    <row r="102" spans="1:5" ht="12.75">
      <c r="A102" t="s">
        <v>59</v>
      </c>
      <c r="E102" s="39" t="s">
        <v>5</v>
      </c>
    </row>
    <row r="103" spans="1:13" ht="12.75">
      <c r="A103" t="s">
        <v>47</v>
      </c>
      <c r="C103" s="31" t="s">
        <v>4458</v>
      </c>
      <c r="E103" s="33" t="s">
        <v>4459</v>
      </c>
      <c r="J103" s="32">
        <f>0</f>
      </c>
      <c s="32">
        <f>0</f>
      </c>
      <c s="32">
        <f>0+L104+L108+L112+L116+L120+L124+L128+L132</f>
      </c>
      <c s="32">
        <f>0+M104+M108+M112+M116+M120+M124+M128+M132</f>
      </c>
    </row>
    <row r="104" spans="1:16" ht="25.5">
      <c r="A104" t="s">
        <v>50</v>
      </c>
      <c s="34" t="s">
        <v>112</v>
      </c>
      <c s="34" t="s">
        <v>4460</v>
      </c>
      <c s="35" t="s">
        <v>5</v>
      </c>
      <c s="6" t="s">
        <v>4461</v>
      </c>
      <c s="36" t="s">
        <v>147</v>
      </c>
      <c s="37">
        <v>12.6</v>
      </c>
      <c s="36">
        <v>0.002642</v>
      </c>
      <c s="36">
        <f>ROUND(G104*H104,6)</f>
      </c>
      <c r="L104" s="38">
        <v>0</v>
      </c>
      <c s="32">
        <f>ROUND(ROUND(L104,2)*ROUND(G104,3),2)</f>
      </c>
      <c s="36" t="s">
        <v>307</v>
      </c>
      <c>
        <f>(M104*21)/100</f>
      </c>
      <c t="s">
        <v>28</v>
      </c>
    </row>
    <row r="105" spans="1:5" ht="25.5">
      <c r="A105" s="35" t="s">
        <v>56</v>
      </c>
      <c r="E105" s="39" t="s">
        <v>4461</v>
      </c>
    </row>
    <row r="106" spans="1:5" ht="38.25">
      <c r="A106" s="35" t="s">
        <v>57</v>
      </c>
      <c r="E106" s="42" t="s">
        <v>5999</v>
      </c>
    </row>
    <row r="107" spans="1:5" ht="12.75">
      <c r="A107" t="s">
        <v>59</v>
      </c>
      <c r="E107" s="39" t="s">
        <v>5</v>
      </c>
    </row>
    <row r="108" spans="1:16" ht="12.75">
      <c r="A108" t="s">
        <v>50</v>
      </c>
      <c s="34" t="s">
        <v>175</v>
      </c>
      <c s="34" t="s">
        <v>4462</v>
      </c>
      <c s="35" t="s">
        <v>5</v>
      </c>
      <c s="6" t="s">
        <v>4463</v>
      </c>
      <c s="36" t="s">
        <v>162</v>
      </c>
      <c s="37">
        <v>2</v>
      </c>
      <c s="36">
        <v>0.00012</v>
      </c>
      <c s="36">
        <f>ROUND(G108*H108,6)</f>
      </c>
      <c r="L108" s="38">
        <v>0</v>
      </c>
      <c s="32">
        <f>ROUND(ROUND(L108,2)*ROUND(G108,3),2)</f>
      </c>
      <c s="36" t="s">
        <v>307</v>
      </c>
      <c>
        <f>(M108*21)/100</f>
      </c>
      <c t="s">
        <v>28</v>
      </c>
    </row>
    <row r="109" spans="1:5" ht="12.75">
      <c r="A109" s="35" t="s">
        <v>56</v>
      </c>
      <c r="E109" s="39" t="s">
        <v>4463</v>
      </c>
    </row>
    <row r="110" spans="1:5" ht="12.75">
      <c r="A110" s="35" t="s">
        <v>57</v>
      </c>
      <c r="E110" s="40" t="s">
        <v>5</v>
      </c>
    </row>
    <row r="111" spans="1:5" ht="12.75">
      <c r="A111" t="s">
        <v>59</v>
      </c>
      <c r="E111" s="39" t="s">
        <v>5</v>
      </c>
    </row>
    <row r="112" spans="1:16" ht="12.75">
      <c r="A112" t="s">
        <v>50</v>
      </c>
      <c s="34" t="s">
        <v>122</v>
      </c>
      <c s="34" t="s">
        <v>4479</v>
      </c>
      <c s="35" t="s">
        <v>5</v>
      </c>
      <c s="6" t="s">
        <v>4480</v>
      </c>
      <c s="36" t="s">
        <v>147</v>
      </c>
      <c s="37">
        <v>0.1</v>
      </c>
      <c s="36">
        <v>0.00468</v>
      </c>
      <c s="36">
        <f>ROUND(G112*H112,6)</f>
      </c>
      <c r="L112" s="38">
        <v>0</v>
      </c>
      <c s="32">
        <f>ROUND(ROUND(L112,2)*ROUND(G112,3),2)</f>
      </c>
      <c s="36" t="s">
        <v>307</v>
      </c>
      <c>
        <f>(M112*21)/100</f>
      </c>
      <c t="s">
        <v>28</v>
      </c>
    </row>
    <row r="113" spans="1:5" ht="12.75">
      <c r="A113" s="35" t="s">
        <v>56</v>
      </c>
      <c r="E113" s="39" t="s">
        <v>4480</v>
      </c>
    </row>
    <row r="114" spans="1:5" ht="12.75">
      <c r="A114" s="35" t="s">
        <v>57</v>
      </c>
      <c r="E114" s="40" t="s">
        <v>5</v>
      </c>
    </row>
    <row r="115" spans="1:5" ht="12.75">
      <c r="A115" t="s">
        <v>59</v>
      </c>
      <c r="E115" s="39" t="s">
        <v>5</v>
      </c>
    </row>
    <row r="116" spans="1:16" ht="12.75">
      <c r="A116" t="s">
        <v>50</v>
      </c>
      <c s="34" t="s">
        <v>187</v>
      </c>
      <c s="34" t="s">
        <v>6000</v>
      </c>
      <c s="35" t="s">
        <v>5</v>
      </c>
      <c s="6" t="s">
        <v>6001</v>
      </c>
      <c s="36" t="s">
        <v>147</v>
      </c>
      <c s="37">
        <v>0.1</v>
      </c>
      <c s="36">
        <v>0</v>
      </c>
      <c s="36">
        <f>ROUND(G116*H116,6)</f>
      </c>
      <c r="L116" s="38">
        <v>0</v>
      </c>
      <c s="32">
        <f>ROUND(ROUND(L116,2)*ROUND(G116,3),2)</f>
      </c>
      <c s="36" t="s">
        <v>55</v>
      </c>
      <c>
        <f>(M116*21)/100</f>
      </c>
      <c t="s">
        <v>28</v>
      </c>
    </row>
    <row r="117" spans="1:5" ht="12.75">
      <c r="A117" s="35" t="s">
        <v>56</v>
      </c>
      <c r="E117" s="39" t="s">
        <v>6001</v>
      </c>
    </row>
    <row r="118" spans="1:5" ht="12.75">
      <c r="A118" s="35" t="s">
        <v>57</v>
      </c>
      <c r="E118" s="40" t="s">
        <v>5</v>
      </c>
    </row>
    <row r="119" spans="1:5" ht="12.75">
      <c r="A119" t="s">
        <v>59</v>
      </c>
      <c r="E119" s="39" t="s">
        <v>5</v>
      </c>
    </row>
    <row r="120" spans="1:16" ht="12.75">
      <c r="A120" t="s">
        <v>50</v>
      </c>
      <c s="34" t="s">
        <v>130</v>
      </c>
      <c s="34" t="s">
        <v>6002</v>
      </c>
      <c s="35" t="s">
        <v>5</v>
      </c>
      <c s="6" t="s">
        <v>6003</v>
      </c>
      <c s="36" t="s">
        <v>162</v>
      </c>
      <c s="37">
        <v>1</v>
      </c>
      <c s="36">
        <v>0.00032</v>
      </c>
      <c s="36">
        <f>ROUND(G120*H120,6)</f>
      </c>
      <c r="L120" s="38">
        <v>0</v>
      </c>
      <c s="32">
        <f>ROUND(ROUND(L120,2)*ROUND(G120,3),2)</f>
      </c>
      <c s="36" t="s">
        <v>55</v>
      </c>
      <c>
        <f>(M120*21)/100</f>
      </c>
      <c t="s">
        <v>28</v>
      </c>
    </row>
    <row r="121" spans="1:5" ht="12.75">
      <c r="A121" s="35" t="s">
        <v>56</v>
      </c>
      <c r="E121" s="39" t="s">
        <v>6003</v>
      </c>
    </row>
    <row r="122" spans="1:5" ht="12.75">
      <c r="A122" s="35" t="s">
        <v>57</v>
      </c>
      <c r="E122" s="40" t="s">
        <v>5</v>
      </c>
    </row>
    <row r="123" spans="1:5" ht="12.75">
      <c r="A123" t="s">
        <v>59</v>
      </c>
      <c r="E123" s="39" t="s">
        <v>5</v>
      </c>
    </row>
    <row r="124" spans="1:16" ht="12.75">
      <c r="A124" t="s">
        <v>50</v>
      </c>
      <c s="34" t="s">
        <v>153</v>
      </c>
      <c s="34" t="s">
        <v>4494</v>
      </c>
      <c s="35" t="s">
        <v>5</v>
      </c>
      <c s="6" t="s">
        <v>4495</v>
      </c>
      <c s="36" t="s">
        <v>162</v>
      </c>
      <c s="37">
        <v>1</v>
      </c>
      <c s="36">
        <v>0</v>
      </c>
      <c s="36">
        <f>ROUND(G124*H124,6)</f>
      </c>
      <c r="L124" s="38">
        <v>0</v>
      </c>
      <c s="32">
        <f>ROUND(ROUND(L124,2)*ROUND(G124,3),2)</f>
      </c>
      <c s="36" t="s">
        <v>307</v>
      </c>
      <c>
        <f>(M124*21)/100</f>
      </c>
      <c t="s">
        <v>28</v>
      </c>
    </row>
    <row r="125" spans="1:5" ht="12.75">
      <c r="A125" s="35" t="s">
        <v>56</v>
      </c>
      <c r="E125" s="39" t="s">
        <v>4495</v>
      </c>
    </row>
    <row r="126" spans="1:5" ht="12.75">
      <c r="A126" s="35" t="s">
        <v>57</v>
      </c>
      <c r="E126" s="40" t="s">
        <v>5</v>
      </c>
    </row>
    <row r="127" spans="1:5" ht="12.75">
      <c r="A127" t="s">
        <v>59</v>
      </c>
      <c r="E127" s="39" t="s">
        <v>5</v>
      </c>
    </row>
    <row r="128" spans="1:16" ht="25.5">
      <c r="A128" t="s">
        <v>50</v>
      </c>
      <c s="34" t="s">
        <v>231</v>
      </c>
      <c s="34" t="s">
        <v>4496</v>
      </c>
      <c s="35" t="s">
        <v>5</v>
      </c>
      <c s="6" t="s">
        <v>4497</v>
      </c>
      <c s="36" t="s">
        <v>162</v>
      </c>
      <c s="37">
        <v>1</v>
      </c>
      <c s="36">
        <v>0.00061</v>
      </c>
      <c s="36">
        <f>ROUND(G128*H128,6)</f>
      </c>
      <c r="L128" s="38">
        <v>0</v>
      </c>
      <c s="32">
        <f>ROUND(ROUND(L128,2)*ROUND(G128,3),2)</f>
      </c>
      <c s="36" t="s">
        <v>307</v>
      </c>
      <c>
        <f>(M128*21)/100</f>
      </c>
      <c t="s">
        <v>28</v>
      </c>
    </row>
    <row r="129" spans="1:5" ht="25.5">
      <c r="A129" s="35" t="s">
        <v>56</v>
      </c>
      <c r="E129" s="39" t="s">
        <v>4497</v>
      </c>
    </row>
    <row r="130" spans="1:5" ht="12.75">
      <c r="A130" s="35" t="s">
        <v>57</v>
      </c>
      <c r="E130" s="40" t="s">
        <v>5</v>
      </c>
    </row>
    <row r="131" spans="1:5" ht="12.75">
      <c r="A131" t="s">
        <v>59</v>
      </c>
      <c r="E131" s="39" t="s">
        <v>5</v>
      </c>
    </row>
    <row r="132" spans="1:16" ht="25.5">
      <c r="A132" t="s">
        <v>50</v>
      </c>
      <c s="34" t="s">
        <v>294</v>
      </c>
      <c s="34" t="s">
        <v>4498</v>
      </c>
      <c s="35" t="s">
        <v>5</v>
      </c>
      <c s="6" t="s">
        <v>4499</v>
      </c>
      <c s="36" t="s">
        <v>54</v>
      </c>
      <c s="37">
        <v>0.035</v>
      </c>
      <c s="36">
        <v>0</v>
      </c>
      <c s="36">
        <f>ROUND(G132*H132,6)</f>
      </c>
      <c r="L132" s="38">
        <v>0</v>
      </c>
      <c s="32">
        <f>ROUND(ROUND(L132,2)*ROUND(G132,3),2)</f>
      </c>
      <c s="36" t="s">
        <v>307</v>
      </c>
      <c>
        <f>(M132*21)/100</f>
      </c>
      <c t="s">
        <v>28</v>
      </c>
    </row>
    <row r="133" spans="1:5" ht="25.5">
      <c r="A133" s="35" t="s">
        <v>56</v>
      </c>
      <c r="E133" s="39" t="s">
        <v>4499</v>
      </c>
    </row>
    <row r="134" spans="1:5" ht="12.75">
      <c r="A134" s="35" t="s">
        <v>57</v>
      </c>
      <c r="E134" s="40" t="s">
        <v>5</v>
      </c>
    </row>
    <row r="135" spans="1:5" ht="12.75">
      <c r="A135" t="s">
        <v>59</v>
      </c>
      <c r="E135" s="39" t="s">
        <v>5</v>
      </c>
    </row>
    <row r="136" spans="1:13" ht="12.75">
      <c r="A136" t="s">
        <v>47</v>
      </c>
      <c r="C136" s="31" t="s">
        <v>4500</v>
      </c>
      <c r="E136" s="33" t="s">
        <v>4501</v>
      </c>
      <c r="J136" s="32">
        <f>0</f>
      </c>
      <c s="32">
        <f>0</f>
      </c>
      <c s="32">
        <f>0+L137+L141+L145</f>
      </c>
      <c s="32">
        <f>0+M137+M141+M145</f>
      </c>
    </row>
    <row r="137" spans="1:16" ht="25.5">
      <c r="A137" t="s">
        <v>50</v>
      </c>
      <c s="34" t="s">
        <v>299</v>
      </c>
      <c s="34" t="s">
        <v>4502</v>
      </c>
      <c s="35" t="s">
        <v>5</v>
      </c>
      <c s="6" t="s">
        <v>4503</v>
      </c>
      <c s="36" t="s">
        <v>147</v>
      </c>
      <c s="37">
        <v>12.6</v>
      </c>
      <c s="36">
        <v>0.000172</v>
      </c>
      <c s="36">
        <f>ROUND(G137*H137,6)</f>
      </c>
      <c r="L137" s="38">
        <v>0</v>
      </c>
      <c s="32">
        <f>ROUND(ROUND(L137,2)*ROUND(G137,3),2)</f>
      </c>
      <c s="36" t="s">
        <v>307</v>
      </c>
      <c>
        <f>(M137*21)/100</f>
      </c>
      <c t="s">
        <v>28</v>
      </c>
    </row>
    <row r="138" spans="1:5" ht="25.5">
      <c r="A138" s="35" t="s">
        <v>56</v>
      </c>
      <c r="E138" s="39" t="s">
        <v>4503</v>
      </c>
    </row>
    <row r="139" spans="1:5" ht="12.75">
      <c r="A139" s="35" t="s">
        <v>57</v>
      </c>
      <c r="E139" s="40" t="s">
        <v>5</v>
      </c>
    </row>
    <row r="140" spans="1:5" ht="12.75">
      <c r="A140" t="s">
        <v>59</v>
      </c>
      <c r="E140" s="39" t="s">
        <v>5</v>
      </c>
    </row>
    <row r="141" spans="1:16" ht="12.75">
      <c r="A141" t="s">
        <v>50</v>
      </c>
      <c s="34" t="s">
        <v>315</v>
      </c>
      <c s="34" t="s">
        <v>4505</v>
      </c>
      <c s="35" t="s">
        <v>5</v>
      </c>
      <c s="6" t="s">
        <v>4506</v>
      </c>
      <c s="36" t="s">
        <v>162</v>
      </c>
      <c s="37">
        <v>6</v>
      </c>
      <c s="36">
        <v>0.00016</v>
      </c>
      <c s="36">
        <f>ROUND(G141*H141,6)</f>
      </c>
      <c r="L141" s="38">
        <v>0</v>
      </c>
      <c s="32">
        <f>ROUND(ROUND(L141,2)*ROUND(G141,3),2)</f>
      </c>
      <c s="36" t="s">
        <v>307</v>
      </c>
      <c>
        <f>(M141*21)/100</f>
      </c>
      <c t="s">
        <v>28</v>
      </c>
    </row>
    <row r="142" spans="1:5" ht="12.75">
      <c r="A142" s="35" t="s">
        <v>56</v>
      </c>
      <c r="E142" s="39" t="s">
        <v>4506</v>
      </c>
    </row>
    <row r="143" spans="1:5" ht="12.75">
      <c r="A143" s="35" t="s">
        <v>57</v>
      </c>
      <c r="E143" s="40" t="s">
        <v>5</v>
      </c>
    </row>
    <row r="144" spans="1:5" ht="12.75">
      <c r="A144" t="s">
        <v>59</v>
      </c>
      <c r="E144" s="39" t="s">
        <v>5</v>
      </c>
    </row>
    <row r="145" spans="1:16" ht="12.75">
      <c r="A145" t="s">
        <v>50</v>
      </c>
      <c s="34" t="s">
        <v>395</v>
      </c>
      <c s="34" t="s">
        <v>4511</v>
      </c>
      <c s="35" t="s">
        <v>5</v>
      </c>
      <c s="6" t="s">
        <v>4512</v>
      </c>
      <c s="36" t="s">
        <v>162</v>
      </c>
      <c s="37">
        <v>6</v>
      </c>
      <c s="36">
        <v>0.00065</v>
      </c>
      <c s="36">
        <f>ROUND(G145*H145,6)</f>
      </c>
      <c r="L145" s="38">
        <v>0</v>
      </c>
      <c s="32">
        <f>ROUND(ROUND(L145,2)*ROUND(G145,3),2)</f>
      </c>
      <c s="36" t="s">
        <v>307</v>
      </c>
      <c>
        <f>(M145*21)/100</f>
      </c>
      <c t="s">
        <v>28</v>
      </c>
    </row>
    <row r="146" spans="1:5" ht="12.75">
      <c r="A146" s="35" t="s">
        <v>56</v>
      </c>
      <c r="E146" s="39" t="s">
        <v>4512</v>
      </c>
    </row>
    <row r="147" spans="1:5" ht="12.75">
      <c r="A147" s="35" t="s">
        <v>57</v>
      </c>
      <c r="E147" s="40" t="s">
        <v>5</v>
      </c>
    </row>
    <row r="148" spans="1:5" ht="12.75">
      <c r="A148" t="s">
        <v>59</v>
      </c>
      <c r="E148" s="39" t="s">
        <v>5</v>
      </c>
    </row>
    <row r="149" spans="1:13" ht="12.75">
      <c r="A149" t="s">
        <v>47</v>
      </c>
      <c r="C149" s="31" t="s">
        <v>4523</v>
      </c>
      <c r="E149" s="33" t="s">
        <v>4524</v>
      </c>
      <c r="J149" s="32">
        <f>0</f>
      </c>
      <c s="32">
        <f>0</f>
      </c>
      <c s="32">
        <f>0+L150+L154</f>
      </c>
      <c s="32">
        <f>0+M150+M154</f>
      </c>
    </row>
    <row r="150" spans="1:16" ht="25.5">
      <c r="A150" t="s">
        <v>50</v>
      </c>
      <c s="34" t="s">
        <v>318</v>
      </c>
      <c s="34" t="s">
        <v>4525</v>
      </c>
      <c s="35" t="s">
        <v>5</v>
      </c>
      <c s="6" t="s">
        <v>4526</v>
      </c>
      <c s="36" t="s">
        <v>147</v>
      </c>
      <c s="37">
        <v>12.6</v>
      </c>
      <c s="36">
        <v>2.4E-05</v>
      </c>
      <c s="36">
        <f>ROUND(G150*H150,6)</f>
      </c>
      <c r="L150" s="38">
        <v>0</v>
      </c>
      <c s="32">
        <f>ROUND(ROUND(L150,2)*ROUND(G150,3),2)</f>
      </c>
      <c s="36" t="s">
        <v>307</v>
      </c>
      <c>
        <f>(M150*21)/100</f>
      </c>
      <c t="s">
        <v>28</v>
      </c>
    </row>
    <row r="151" spans="1:5" ht="25.5">
      <c r="A151" s="35" t="s">
        <v>56</v>
      </c>
      <c r="E151" s="39" t="s">
        <v>4526</v>
      </c>
    </row>
    <row r="152" spans="1:5" ht="12.75">
      <c r="A152" s="35" t="s">
        <v>57</v>
      </c>
      <c r="E152" s="40" t="s">
        <v>5</v>
      </c>
    </row>
    <row r="153" spans="1:5" ht="12.75">
      <c r="A153" t="s">
        <v>59</v>
      </c>
      <c r="E153" s="39" t="s">
        <v>5</v>
      </c>
    </row>
    <row r="154" spans="1:16" ht="25.5">
      <c r="A154" t="s">
        <v>50</v>
      </c>
      <c s="34" t="s">
        <v>322</v>
      </c>
      <c s="34" t="s">
        <v>4531</v>
      </c>
      <c s="35" t="s">
        <v>5</v>
      </c>
      <c s="6" t="s">
        <v>4532</v>
      </c>
      <c s="36" t="s">
        <v>147</v>
      </c>
      <c s="37">
        <v>12.6</v>
      </c>
      <c s="36">
        <v>3.2E-05</v>
      </c>
      <c s="36">
        <f>ROUND(G154*H154,6)</f>
      </c>
      <c r="L154" s="38">
        <v>0</v>
      </c>
      <c s="32">
        <f>ROUND(ROUND(L154,2)*ROUND(G154,3),2)</f>
      </c>
      <c s="36" t="s">
        <v>307</v>
      </c>
      <c>
        <f>(M154*21)/100</f>
      </c>
      <c t="s">
        <v>28</v>
      </c>
    </row>
    <row r="155" spans="1:5" ht="25.5">
      <c r="A155" s="35" t="s">
        <v>56</v>
      </c>
      <c r="E155" s="39" t="s">
        <v>4532</v>
      </c>
    </row>
    <row r="156" spans="1:5" ht="12.75">
      <c r="A156" s="35" t="s">
        <v>57</v>
      </c>
      <c r="E156" s="40" t="s">
        <v>5</v>
      </c>
    </row>
    <row r="157" spans="1:5" ht="12.75">
      <c r="A157" t="s">
        <v>59</v>
      </c>
      <c r="E157" s="39" t="s">
        <v>5</v>
      </c>
    </row>
    <row r="158" spans="1:13" ht="12.75">
      <c r="A158" t="s">
        <v>47</v>
      </c>
      <c r="C158" s="31" t="s">
        <v>86</v>
      </c>
      <c r="E158" s="33" t="s">
        <v>4535</v>
      </c>
      <c r="J158" s="32">
        <f>0</f>
      </c>
      <c s="32">
        <f>0</f>
      </c>
      <c s="32">
        <f>0+L159+L163</f>
      </c>
      <c s="32">
        <f>0+M159+M163</f>
      </c>
    </row>
    <row r="159" spans="1:16" ht="12.75">
      <c r="A159" t="s">
        <v>50</v>
      </c>
      <c s="34" t="s">
        <v>159</v>
      </c>
      <c s="34" t="s">
        <v>4536</v>
      </c>
      <c s="35" t="s">
        <v>5</v>
      </c>
      <c s="6" t="s">
        <v>4537</v>
      </c>
      <c s="36" t="s">
        <v>147</v>
      </c>
      <c s="37">
        <v>1</v>
      </c>
      <c s="36">
        <v>0.000192</v>
      </c>
      <c s="36">
        <f>ROUND(G159*H159,6)</f>
      </c>
      <c r="L159" s="38">
        <v>0</v>
      </c>
      <c s="32">
        <f>ROUND(ROUND(L159,2)*ROUND(G159,3),2)</f>
      </c>
      <c s="36" t="s">
        <v>307</v>
      </c>
      <c>
        <f>(M159*21)/100</f>
      </c>
      <c t="s">
        <v>28</v>
      </c>
    </row>
    <row r="160" spans="1:5" ht="12.75">
      <c r="A160" s="35" t="s">
        <v>56</v>
      </c>
      <c r="E160" s="39" t="s">
        <v>4537</v>
      </c>
    </row>
    <row r="161" spans="1:5" ht="12.75">
      <c r="A161" s="35" t="s">
        <v>57</v>
      </c>
      <c r="E161" s="40" t="s">
        <v>5</v>
      </c>
    </row>
    <row r="162" spans="1:5" ht="12.75">
      <c r="A162" t="s">
        <v>59</v>
      </c>
      <c r="E162" s="39" t="s">
        <v>5</v>
      </c>
    </row>
    <row r="163" spans="1:16" ht="12.75">
      <c r="A163" t="s">
        <v>50</v>
      </c>
      <c s="34" t="s">
        <v>164</v>
      </c>
      <c s="34" t="s">
        <v>4538</v>
      </c>
      <c s="35" t="s">
        <v>5</v>
      </c>
      <c s="6" t="s">
        <v>4539</v>
      </c>
      <c s="36" t="s">
        <v>147</v>
      </c>
      <c s="37">
        <v>1</v>
      </c>
      <c s="36">
        <v>0.000126</v>
      </c>
      <c s="36">
        <f>ROUND(G163*H163,6)</f>
      </c>
      <c r="L163" s="38">
        <v>0</v>
      </c>
      <c s="32">
        <f>ROUND(ROUND(L163,2)*ROUND(G163,3),2)</f>
      </c>
      <c s="36" t="s">
        <v>307</v>
      </c>
      <c>
        <f>(M163*21)/100</f>
      </c>
      <c t="s">
        <v>28</v>
      </c>
    </row>
    <row r="164" spans="1:5" ht="12.75">
      <c r="A164" s="35" t="s">
        <v>56</v>
      </c>
      <c r="E164" s="39" t="s">
        <v>4539</v>
      </c>
    </row>
    <row r="165" spans="1:5" ht="12.75">
      <c r="A165" s="35" t="s">
        <v>57</v>
      </c>
      <c r="E165" s="40" t="s">
        <v>5</v>
      </c>
    </row>
    <row r="166" spans="1:5" ht="12.75">
      <c r="A166" t="s">
        <v>59</v>
      </c>
      <c r="E166" s="39" t="s">
        <v>5</v>
      </c>
    </row>
    <row r="167" spans="1:13" ht="12.75">
      <c r="A167" t="s">
        <v>47</v>
      </c>
      <c r="C167" s="31" t="s">
        <v>4540</v>
      </c>
      <c r="E167" s="33" t="s">
        <v>4541</v>
      </c>
      <c r="J167" s="32">
        <f>0</f>
      </c>
      <c s="32">
        <f>0</f>
      </c>
      <c s="32">
        <f>0+L168</f>
      </c>
      <c s="32">
        <f>0+M168</f>
      </c>
    </row>
    <row r="168" spans="1:16" ht="38.25">
      <c r="A168" t="s">
        <v>50</v>
      </c>
      <c s="34" t="s">
        <v>167</v>
      </c>
      <c s="34" t="s">
        <v>4542</v>
      </c>
      <c s="35" t="s">
        <v>5</v>
      </c>
      <c s="6" t="s">
        <v>4543</v>
      </c>
      <c s="36" t="s">
        <v>54</v>
      </c>
      <c s="37">
        <v>0.528</v>
      </c>
      <c s="36">
        <v>0</v>
      </c>
      <c s="36">
        <f>ROUND(G168*H168,6)</f>
      </c>
      <c r="L168" s="38">
        <v>0</v>
      </c>
      <c s="32">
        <f>ROUND(ROUND(L168,2)*ROUND(G168,3),2)</f>
      </c>
      <c s="36" t="s">
        <v>307</v>
      </c>
      <c>
        <f>(M168*21)/100</f>
      </c>
      <c t="s">
        <v>28</v>
      </c>
    </row>
    <row r="169" spans="1:5" ht="38.25">
      <c r="A169" s="35" t="s">
        <v>56</v>
      </c>
      <c r="E169" s="39" t="s">
        <v>4544</v>
      </c>
    </row>
    <row r="170" spans="1:5" ht="12.75">
      <c r="A170" s="35" t="s">
        <v>57</v>
      </c>
      <c r="E170" s="40" t="s">
        <v>5</v>
      </c>
    </row>
    <row r="171" spans="1:5" ht="12.75">
      <c r="A171" t="s">
        <v>59</v>
      </c>
      <c r="E171" s="39" t="s">
        <v>5</v>
      </c>
    </row>
    <row r="172" spans="1:13" ht="12.75">
      <c r="A172" t="s">
        <v>47</v>
      </c>
      <c r="C172" s="31" t="s">
        <v>2569</v>
      </c>
      <c r="E172" s="33" t="s">
        <v>4545</v>
      </c>
      <c r="J172" s="32">
        <f>0</f>
      </c>
      <c s="32">
        <f>0</f>
      </c>
      <c s="32">
        <f>0+L173+L177</f>
      </c>
      <c s="32">
        <f>0+M173+M177</f>
      </c>
    </row>
    <row r="173" spans="1:16" ht="25.5">
      <c r="A173" t="s">
        <v>50</v>
      </c>
      <c s="34" t="s">
        <v>550</v>
      </c>
      <c s="34" t="s">
        <v>4546</v>
      </c>
      <c s="35" t="s">
        <v>5</v>
      </c>
      <c s="6" t="s">
        <v>4547</v>
      </c>
      <c s="36" t="s">
        <v>4548</v>
      </c>
      <c s="37">
        <v>8</v>
      </c>
      <c s="36">
        <v>0</v>
      </c>
      <c s="36">
        <f>ROUND(G173*H173,6)</f>
      </c>
      <c r="L173" s="38">
        <v>0</v>
      </c>
      <c s="32">
        <f>ROUND(ROUND(L173,2)*ROUND(G173,3),2)</f>
      </c>
      <c s="36" t="s">
        <v>307</v>
      </c>
      <c>
        <f>(M173*21)/100</f>
      </c>
      <c t="s">
        <v>28</v>
      </c>
    </row>
    <row r="174" spans="1:5" ht="25.5">
      <c r="A174" s="35" t="s">
        <v>56</v>
      </c>
      <c r="E174" s="39" t="s">
        <v>4547</v>
      </c>
    </row>
    <row r="175" spans="1:5" ht="12.75">
      <c r="A175" s="35" t="s">
        <v>57</v>
      </c>
      <c r="E175" s="40" t="s">
        <v>5</v>
      </c>
    </row>
    <row r="176" spans="1:5" ht="12.75">
      <c r="A176" t="s">
        <v>59</v>
      </c>
      <c r="E176" s="39" t="s">
        <v>5</v>
      </c>
    </row>
    <row r="177" spans="1:16" ht="25.5">
      <c r="A177" t="s">
        <v>50</v>
      </c>
      <c s="34" t="s">
        <v>554</v>
      </c>
      <c s="34" t="s">
        <v>4549</v>
      </c>
      <c s="35" t="s">
        <v>5</v>
      </c>
      <c s="6" t="s">
        <v>4550</v>
      </c>
      <c s="36" t="s">
        <v>4548</v>
      </c>
      <c s="37">
        <v>8</v>
      </c>
      <c s="36">
        <v>0</v>
      </c>
      <c s="36">
        <f>ROUND(G177*H177,6)</f>
      </c>
      <c r="L177" s="38">
        <v>0</v>
      </c>
      <c s="32">
        <f>ROUND(ROUND(L177,2)*ROUND(G177,3),2)</f>
      </c>
      <c s="36" t="s">
        <v>307</v>
      </c>
      <c>
        <f>(M177*21)/100</f>
      </c>
      <c t="s">
        <v>28</v>
      </c>
    </row>
    <row r="178" spans="1:5" ht="25.5">
      <c r="A178" s="35" t="s">
        <v>56</v>
      </c>
      <c r="E178" s="39" t="s">
        <v>4550</v>
      </c>
    </row>
    <row r="179" spans="1:5" ht="12.75">
      <c r="A179" s="35" t="s">
        <v>57</v>
      </c>
      <c r="E179" s="40" t="s">
        <v>5</v>
      </c>
    </row>
    <row r="180" spans="1:5" ht="12.75">
      <c r="A180" t="s">
        <v>59</v>
      </c>
      <c r="E1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COUNTIFS(L8:L391,"=0",A8:A391,"P")+COUNTIFS(L8:L391,"",A8:A391,"P")+SUM(Q8:Q391)</f>
      </c>
    </row>
    <row r="8" spans="1:13" ht="25.5">
      <c r="A8" t="s">
        <v>45</v>
      </c>
      <c r="C8" s="28" t="s">
        <v>6006</v>
      </c>
      <c r="E8" s="30" t="s">
        <v>6005</v>
      </c>
      <c r="J8" s="29">
        <f>0+J9+J18+J59+J128+J169+J182+J207+J248+J289+J338</f>
      </c>
      <c s="29">
        <f>0+K9+K18+K59+K128+K169+K182+K207+K248+K289+K338</f>
      </c>
      <c s="29">
        <f>0+L9+L18+L59+L128+L169+L182+L207+L248+L289+L338</f>
      </c>
      <c s="29">
        <f>0+M9+M18+M59+M128+M169+M182+M207+M248+M289+M338</f>
      </c>
    </row>
    <row r="9" spans="1:13" ht="12.75">
      <c r="A9" t="s">
        <v>47</v>
      </c>
      <c r="C9" s="31" t="s">
        <v>4540</v>
      </c>
      <c r="E9" s="33" t="s">
        <v>4541</v>
      </c>
      <c r="J9" s="32">
        <f>0</f>
      </c>
      <c s="32">
        <f>0</f>
      </c>
      <c s="32">
        <f>0+L10+L14</f>
      </c>
      <c s="32">
        <f>0+M10+M14</f>
      </c>
    </row>
    <row r="10" spans="1:16" ht="25.5">
      <c r="A10" t="s">
        <v>50</v>
      </c>
      <c s="34" t="s">
        <v>895</v>
      </c>
      <c s="34" t="s">
        <v>6007</v>
      </c>
      <c s="35" t="s">
        <v>5</v>
      </c>
      <c s="6" t="s">
        <v>6008</v>
      </c>
      <c s="36" t="s">
        <v>54</v>
      </c>
      <c s="37">
        <v>102.792</v>
      </c>
      <c s="36">
        <v>0</v>
      </c>
      <c s="36">
        <f>ROUND(G10*H10,6)</f>
      </c>
      <c r="L10" s="38">
        <v>0</v>
      </c>
      <c s="32">
        <f>ROUND(ROUND(L10,2)*ROUND(G10,3),2)</f>
      </c>
      <c s="36" t="s">
        <v>307</v>
      </c>
      <c>
        <f>(M10*21)/100</f>
      </c>
      <c t="s">
        <v>28</v>
      </c>
    </row>
    <row r="11" spans="1:5" ht="25.5">
      <c r="A11" s="35" t="s">
        <v>56</v>
      </c>
      <c r="E11" s="39" t="s">
        <v>6008</v>
      </c>
    </row>
    <row r="12" spans="1:5" ht="12.75">
      <c r="A12" s="35" t="s">
        <v>57</v>
      </c>
      <c r="E12" s="40" t="s">
        <v>5</v>
      </c>
    </row>
    <row r="13" spans="1:5" ht="12.75">
      <c r="A13" t="s">
        <v>59</v>
      </c>
      <c r="E13" s="39" t="s">
        <v>5</v>
      </c>
    </row>
    <row r="14" spans="1:16" ht="25.5">
      <c r="A14" t="s">
        <v>50</v>
      </c>
      <c s="34" t="s">
        <v>180</v>
      </c>
      <c s="34" t="s">
        <v>6009</v>
      </c>
      <c s="35" t="s">
        <v>5</v>
      </c>
      <c s="6" t="s">
        <v>6010</v>
      </c>
      <c s="36" t="s">
        <v>54</v>
      </c>
      <c s="37">
        <v>348.764</v>
      </c>
      <c s="36">
        <v>0</v>
      </c>
      <c s="36">
        <f>ROUND(G14*H14,6)</f>
      </c>
      <c r="L14" s="38">
        <v>0</v>
      </c>
      <c s="32">
        <f>ROUND(ROUND(L14,2)*ROUND(G14,3),2)</f>
      </c>
      <c s="36" t="s">
        <v>307</v>
      </c>
      <c>
        <f>(M14*21)/100</f>
      </c>
      <c t="s">
        <v>28</v>
      </c>
    </row>
    <row r="15" spans="1:5" ht="25.5">
      <c r="A15" s="35" t="s">
        <v>56</v>
      </c>
      <c r="E15" s="39" t="s">
        <v>6010</v>
      </c>
    </row>
    <row r="16" spans="1:5" ht="12.75">
      <c r="A16" s="35" t="s">
        <v>57</v>
      </c>
      <c r="E16" s="40" t="s">
        <v>5</v>
      </c>
    </row>
    <row r="17" spans="1:5" ht="12.75">
      <c r="A17" t="s">
        <v>59</v>
      </c>
      <c r="E17" s="39" t="s">
        <v>5</v>
      </c>
    </row>
    <row r="18" spans="1:13" ht="12.75">
      <c r="A18" t="s">
        <v>47</v>
      </c>
      <c r="C18" s="31" t="s">
        <v>6011</v>
      </c>
      <c r="E18" s="33" t="s">
        <v>415</v>
      </c>
      <c r="J18" s="32">
        <f>0</f>
      </c>
      <c s="32">
        <f>0</f>
      </c>
      <c s="32">
        <f>0+L19+L23+L27+L31+L35+L39+L43+L47+L51+L55</f>
      </c>
      <c s="32">
        <f>0+M19+M23+M27+M31+M35+M39+M43+M47+M51+M55</f>
      </c>
    </row>
    <row r="19" spans="1:16" ht="25.5">
      <c r="A19" t="s">
        <v>50</v>
      </c>
      <c s="34" t="s">
        <v>96</v>
      </c>
      <c s="34" t="s">
        <v>6012</v>
      </c>
      <c s="35" t="s">
        <v>5</v>
      </c>
      <c s="6" t="s">
        <v>6013</v>
      </c>
      <c s="36" t="s">
        <v>116</v>
      </c>
      <c s="37">
        <v>2574.63</v>
      </c>
      <c s="36">
        <v>0</v>
      </c>
      <c s="36">
        <f>ROUND(G19*H19,6)</f>
      </c>
      <c r="L19" s="38">
        <v>0</v>
      </c>
      <c s="32">
        <f>ROUND(ROUND(L19,2)*ROUND(G19,3),2)</f>
      </c>
      <c s="36" t="s">
        <v>307</v>
      </c>
      <c>
        <f>(M19*21)/100</f>
      </c>
      <c t="s">
        <v>28</v>
      </c>
    </row>
    <row r="20" spans="1:5" ht="25.5">
      <c r="A20" s="35" t="s">
        <v>56</v>
      </c>
      <c r="E20" s="39" t="s">
        <v>6013</v>
      </c>
    </row>
    <row r="21" spans="1:5" ht="63.75">
      <c r="A21" s="35" t="s">
        <v>57</v>
      </c>
      <c r="E21" s="40" t="s">
        <v>6014</v>
      </c>
    </row>
    <row r="22" spans="1:5" ht="25.5">
      <c r="A22" t="s">
        <v>59</v>
      </c>
      <c r="E22" s="39" t="s">
        <v>4842</v>
      </c>
    </row>
    <row r="23" spans="1:16" ht="38.25">
      <c r="A23" t="s">
        <v>50</v>
      </c>
      <c s="34" t="s">
        <v>28</v>
      </c>
      <c s="34" t="s">
        <v>310</v>
      </c>
      <c s="35" t="s">
        <v>5</v>
      </c>
      <c s="6" t="s">
        <v>311</v>
      </c>
      <c s="36" t="s">
        <v>116</v>
      </c>
      <c s="37">
        <v>35.905</v>
      </c>
      <c s="36">
        <v>0</v>
      </c>
      <c s="36">
        <f>ROUND(G23*H23,6)</f>
      </c>
      <c r="L23" s="38">
        <v>0</v>
      </c>
      <c s="32">
        <f>ROUND(ROUND(L23,2)*ROUND(G23,3),2)</f>
      </c>
      <c s="36" t="s">
        <v>307</v>
      </c>
      <c>
        <f>(M23*21)/100</f>
      </c>
      <c t="s">
        <v>28</v>
      </c>
    </row>
    <row r="24" spans="1:5" ht="38.25">
      <c r="A24" s="35" t="s">
        <v>56</v>
      </c>
      <c r="E24" s="39" t="s">
        <v>311</v>
      </c>
    </row>
    <row r="25" spans="1:5" ht="102">
      <c r="A25" s="35" t="s">
        <v>57</v>
      </c>
      <c r="E25" s="40" t="s">
        <v>6015</v>
      </c>
    </row>
    <row r="26" spans="1:5" ht="25.5">
      <c r="A26" t="s">
        <v>59</v>
      </c>
      <c r="E26" s="39" t="s">
        <v>4846</v>
      </c>
    </row>
    <row r="27" spans="1:16" ht="25.5">
      <c r="A27" t="s">
        <v>50</v>
      </c>
      <c s="34" t="s">
        <v>26</v>
      </c>
      <c s="34" t="s">
        <v>6016</v>
      </c>
      <c s="35" t="s">
        <v>5</v>
      </c>
      <c s="6" t="s">
        <v>6017</v>
      </c>
      <c s="36" t="s">
        <v>126</v>
      </c>
      <c s="37">
        <v>336.8</v>
      </c>
      <c s="36">
        <v>0</v>
      </c>
      <c s="36">
        <f>ROUND(G27*H27,6)</f>
      </c>
      <c r="L27" s="38">
        <v>0</v>
      </c>
      <c s="32">
        <f>ROUND(ROUND(L27,2)*ROUND(G27,3),2)</f>
      </c>
      <c s="36" t="s">
        <v>307</v>
      </c>
      <c>
        <f>(M27*21)/100</f>
      </c>
      <c t="s">
        <v>28</v>
      </c>
    </row>
    <row r="28" spans="1:5" ht="25.5">
      <c r="A28" s="35" t="s">
        <v>56</v>
      </c>
      <c r="E28" s="39" t="s">
        <v>6018</v>
      </c>
    </row>
    <row r="29" spans="1:5" ht="12.75">
      <c r="A29" s="35" t="s">
        <v>57</v>
      </c>
      <c r="E29" s="40" t="s">
        <v>6019</v>
      </c>
    </row>
    <row r="30" spans="1:5" ht="51">
      <c r="A30" t="s">
        <v>59</v>
      </c>
      <c r="E30" s="39" t="s">
        <v>6020</v>
      </c>
    </row>
    <row r="31" spans="1:16" ht="25.5">
      <c r="A31" t="s">
        <v>50</v>
      </c>
      <c s="34" t="s">
        <v>66</v>
      </c>
      <c s="34" t="s">
        <v>447</v>
      </c>
      <c s="35" t="s">
        <v>5</v>
      </c>
      <c s="6" t="s">
        <v>448</v>
      </c>
      <c s="36" t="s">
        <v>126</v>
      </c>
      <c s="37">
        <v>5226.52</v>
      </c>
      <c s="36">
        <v>0</v>
      </c>
      <c s="36">
        <f>ROUND(G31*H31,6)</f>
      </c>
      <c r="L31" s="38">
        <v>0</v>
      </c>
      <c s="32">
        <f>ROUND(ROUND(L31,2)*ROUND(G31,3),2)</f>
      </c>
      <c s="36" t="s">
        <v>307</v>
      </c>
      <c>
        <f>(M31*21)/100</f>
      </c>
      <c t="s">
        <v>28</v>
      </c>
    </row>
    <row r="32" spans="1:5" ht="25.5">
      <c r="A32" s="35" t="s">
        <v>56</v>
      </c>
      <c r="E32" s="39" t="s">
        <v>448</v>
      </c>
    </row>
    <row r="33" spans="1:5" ht="89.25">
      <c r="A33" s="35" t="s">
        <v>57</v>
      </c>
      <c r="E33" s="40" t="s">
        <v>6021</v>
      </c>
    </row>
    <row r="34" spans="1:5" ht="127.5">
      <c r="A34" t="s">
        <v>59</v>
      </c>
      <c r="E34" s="39" t="s">
        <v>450</v>
      </c>
    </row>
    <row r="35" spans="1:16" ht="38.25">
      <c r="A35" t="s">
        <v>50</v>
      </c>
      <c s="34" t="s">
        <v>72</v>
      </c>
      <c s="34" t="s">
        <v>431</v>
      </c>
      <c s="35" t="s">
        <v>5</v>
      </c>
      <c s="6" t="s">
        <v>432</v>
      </c>
      <c s="36" t="s">
        <v>116</v>
      </c>
      <c s="37">
        <v>4170.315</v>
      </c>
      <c s="36">
        <v>0</v>
      </c>
      <c s="36">
        <f>ROUND(G35*H35,6)</f>
      </c>
      <c r="L35" s="38">
        <v>0</v>
      </c>
      <c s="32">
        <f>ROUND(ROUND(L35,2)*ROUND(G35,3),2)</f>
      </c>
      <c s="36" t="s">
        <v>307</v>
      </c>
      <c>
        <f>(M35*21)/100</f>
      </c>
      <c t="s">
        <v>28</v>
      </c>
    </row>
    <row r="36" spans="1:5" ht="38.25">
      <c r="A36" s="35" t="s">
        <v>56</v>
      </c>
      <c r="E36" s="39" t="s">
        <v>433</v>
      </c>
    </row>
    <row r="37" spans="1:5" ht="216.75">
      <c r="A37" s="35" t="s">
        <v>57</v>
      </c>
      <c r="E37" s="40" t="s">
        <v>6022</v>
      </c>
    </row>
    <row r="38" spans="1:5" ht="63.75">
      <c r="A38" t="s">
        <v>59</v>
      </c>
      <c r="E38" s="39" t="s">
        <v>435</v>
      </c>
    </row>
    <row r="39" spans="1:16" ht="38.25">
      <c r="A39" t="s">
        <v>50</v>
      </c>
      <c s="34" t="s">
        <v>27</v>
      </c>
      <c s="34" t="s">
        <v>440</v>
      </c>
      <c s="35" t="s">
        <v>5</v>
      </c>
      <c s="6" t="s">
        <v>441</v>
      </c>
      <c s="36" t="s">
        <v>116</v>
      </c>
      <c s="37">
        <v>1559.78</v>
      </c>
      <c s="36">
        <v>0.0266</v>
      </c>
      <c s="36">
        <f>ROUND(G39*H39,6)</f>
      </c>
      <c r="L39" s="38">
        <v>0</v>
      </c>
      <c s="32">
        <f>ROUND(ROUND(L39,2)*ROUND(G39,3),2)</f>
      </c>
      <c s="36" t="s">
        <v>307</v>
      </c>
      <c>
        <f>(M39*21)/100</f>
      </c>
      <c t="s">
        <v>28</v>
      </c>
    </row>
    <row r="40" spans="1:5" ht="38.25">
      <c r="A40" s="35" t="s">
        <v>56</v>
      </c>
      <c r="E40" s="39" t="s">
        <v>442</v>
      </c>
    </row>
    <row r="41" spans="1:5" ht="38.25">
      <c r="A41" s="35" t="s">
        <v>57</v>
      </c>
      <c r="E41" s="40" t="s">
        <v>6023</v>
      </c>
    </row>
    <row r="42" spans="1:5" ht="191.25">
      <c r="A42" t="s">
        <v>59</v>
      </c>
      <c r="E42" s="39" t="s">
        <v>444</v>
      </c>
    </row>
    <row r="43" spans="1:16" ht="25.5">
      <c r="A43" t="s">
        <v>50</v>
      </c>
      <c s="34" t="s">
        <v>81</v>
      </c>
      <c s="34" t="s">
        <v>6024</v>
      </c>
      <c s="35" t="s">
        <v>5</v>
      </c>
      <c s="6" t="s">
        <v>6025</v>
      </c>
      <c s="36" t="s">
        <v>116</v>
      </c>
      <c s="37">
        <v>2610.535</v>
      </c>
      <c s="36">
        <v>0</v>
      </c>
      <c s="36">
        <f>ROUND(G43*H43,6)</f>
      </c>
      <c r="L43" s="38">
        <v>0</v>
      </c>
      <c s="32">
        <f>ROUND(ROUND(L43,2)*ROUND(G43,3),2)</f>
      </c>
      <c s="36" t="s">
        <v>307</v>
      </c>
      <c>
        <f>(M43*21)/100</f>
      </c>
      <c t="s">
        <v>28</v>
      </c>
    </row>
    <row r="44" spans="1:5" ht="25.5">
      <c r="A44" s="35" t="s">
        <v>56</v>
      </c>
      <c r="E44" s="39" t="s">
        <v>6025</v>
      </c>
    </row>
    <row r="45" spans="1:5" ht="178.5">
      <c r="A45" s="35" t="s">
        <v>57</v>
      </c>
      <c r="E45" s="40" t="s">
        <v>6026</v>
      </c>
    </row>
    <row r="46" spans="1:5" ht="140.25">
      <c r="A46" t="s">
        <v>59</v>
      </c>
      <c r="E46" s="39" t="s">
        <v>439</v>
      </c>
    </row>
    <row r="47" spans="1:16" ht="25.5">
      <c r="A47" t="s">
        <v>50</v>
      </c>
      <c s="34" t="s">
        <v>86</v>
      </c>
      <c s="34" t="s">
        <v>445</v>
      </c>
      <c s="35" t="s">
        <v>5</v>
      </c>
      <c s="6" t="s">
        <v>446</v>
      </c>
      <c s="36" t="s">
        <v>116</v>
      </c>
      <c s="37">
        <v>1559.78</v>
      </c>
      <c s="36">
        <v>0</v>
      </c>
      <c s="36">
        <f>ROUND(G47*H47,6)</f>
      </c>
      <c r="L47" s="38">
        <v>0</v>
      </c>
      <c s="32">
        <f>ROUND(ROUND(L47,2)*ROUND(G47,3),2)</f>
      </c>
      <c s="36" t="s">
        <v>307</v>
      </c>
      <c>
        <f>(M47*21)/100</f>
      </c>
      <c t="s">
        <v>28</v>
      </c>
    </row>
    <row r="48" spans="1:5" ht="25.5">
      <c r="A48" s="35" t="s">
        <v>56</v>
      </c>
      <c r="E48" s="39" t="s">
        <v>446</v>
      </c>
    </row>
    <row r="49" spans="1:5" ht="153">
      <c r="A49" s="35" t="s">
        <v>57</v>
      </c>
      <c r="E49" s="40" t="s">
        <v>6027</v>
      </c>
    </row>
    <row r="50" spans="1:5" ht="242.25">
      <c r="A50" t="s">
        <v>59</v>
      </c>
      <c r="E50" s="39" t="s">
        <v>4855</v>
      </c>
    </row>
    <row r="51" spans="1:16" ht="25.5">
      <c r="A51" t="s">
        <v>50</v>
      </c>
      <c s="34" t="s">
        <v>149</v>
      </c>
      <c s="34" t="s">
        <v>87</v>
      </c>
      <c s="35" t="s">
        <v>88</v>
      </c>
      <c s="6" t="s">
        <v>451</v>
      </c>
      <c s="36" t="s">
        <v>54</v>
      </c>
      <c s="37">
        <v>2101.509</v>
      </c>
      <c s="36">
        <v>0</v>
      </c>
      <c s="36">
        <f>ROUND(G51*H51,6)</f>
      </c>
      <c r="L51" s="38">
        <v>0</v>
      </c>
      <c s="32">
        <f>ROUND(ROUND(L51,2)*ROUND(G51,3),2)</f>
      </c>
      <c s="36" t="s">
        <v>55</v>
      </c>
      <c>
        <f>(M51*21)/100</f>
      </c>
      <c t="s">
        <v>28</v>
      </c>
    </row>
    <row r="52" spans="1:5" ht="25.5">
      <c r="A52" s="35" t="s">
        <v>56</v>
      </c>
      <c r="E52" s="39" t="s">
        <v>451</v>
      </c>
    </row>
    <row r="53" spans="1:5" ht="12.75">
      <c r="A53" s="35" t="s">
        <v>57</v>
      </c>
      <c r="E53" s="40" t="s">
        <v>6028</v>
      </c>
    </row>
    <row r="54" spans="1:5" ht="127.5">
      <c r="A54" t="s">
        <v>59</v>
      </c>
      <c r="E54" s="39" t="s">
        <v>456</v>
      </c>
    </row>
    <row r="55" spans="1:16" ht="25.5">
      <c r="A55" t="s">
        <v>50</v>
      </c>
      <c s="34" t="s">
        <v>159</v>
      </c>
      <c s="34" t="s">
        <v>73</v>
      </c>
      <c s="35" t="s">
        <v>74</v>
      </c>
      <c s="6" t="s">
        <v>6029</v>
      </c>
      <c s="36" t="s">
        <v>54</v>
      </c>
      <c s="37">
        <v>20</v>
      </c>
      <c s="36">
        <v>0</v>
      </c>
      <c s="36">
        <f>ROUND(G55*H55,6)</f>
      </c>
      <c r="L55" s="38">
        <v>0</v>
      </c>
      <c s="32">
        <f>ROUND(ROUND(L55,2)*ROUND(G55,3),2)</f>
      </c>
      <c s="36" t="s">
        <v>55</v>
      </c>
      <c>
        <f>(M55*21)/100</f>
      </c>
      <c t="s">
        <v>28</v>
      </c>
    </row>
    <row r="56" spans="1:5" ht="25.5">
      <c r="A56" s="35" t="s">
        <v>56</v>
      </c>
      <c r="E56" s="39" t="s">
        <v>6029</v>
      </c>
    </row>
    <row r="57" spans="1:5" ht="12.75">
      <c r="A57" s="35" t="s">
        <v>57</v>
      </c>
      <c r="E57" s="40" t="s">
        <v>6030</v>
      </c>
    </row>
    <row r="58" spans="1:5" ht="127.5">
      <c r="A58" t="s">
        <v>59</v>
      </c>
      <c r="E58" s="39" t="s">
        <v>456</v>
      </c>
    </row>
    <row r="59" spans="1:13" ht="12.75">
      <c r="A59" t="s">
        <v>47</v>
      </c>
      <c r="C59" s="31" t="s">
        <v>6031</v>
      </c>
      <c r="E59" s="33" t="s">
        <v>6032</v>
      </c>
      <c r="J59" s="32">
        <f>0</f>
      </c>
      <c s="32">
        <f>0</f>
      </c>
      <c s="32">
        <f>0+L60+L64+L68+L72+L76+L80+L84+L88+L92+L96+L100+L104+L108+L112+L116+L120+L124</f>
      </c>
      <c s="32">
        <f>0+M60+M64+M68+M72+M76+M80+M84+M88+M92+M96+M100+M104+M108+M112+M116+M120+M124</f>
      </c>
    </row>
    <row r="60" spans="1:16" ht="12.75">
      <c r="A60" t="s">
        <v>50</v>
      </c>
      <c s="34" t="s">
        <v>164</v>
      </c>
      <c s="34" t="s">
        <v>6033</v>
      </c>
      <c s="35" t="s">
        <v>5</v>
      </c>
      <c s="6" t="s">
        <v>6034</v>
      </c>
      <c s="36" t="s">
        <v>147</v>
      </c>
      <c s="37">
        <v>132.45</v>
      </c>
      <c s="36">
        <v>2E-05</v>
      </c>
      <c s="36">
        <f>ROUND(G60*H60,6)</f>
      </c>
      <c r="L60" s="38">
        <v>0</v>
      </c>
      <c s="32">
        <f>ROUND(ROUND(L60,2)*ROUND(G60,3),2)</f>
      </c>
      <c s="36" t="s">
        <v>307</v>
      </c>
      <c>
        <f>(M60*21)/100</f>
      </c>
      <c t="s">
        <v>28</v>
      </c>
    </row>
    <row r="61" spans="1:5" ht="12.75">
      <c r="A61" s="35" t="s">
        <v>56</v>
      </c>
      <c r="E61" s="39" t="s">
        <v>6034</v>
      </c>
    </row>
    <row r="62" spans="1:5" ht="25.5">
      <c r="A62" s="35" t="s">
        <v>57</v>
      </c>
      <c r="E62" s="40" t="s">
        <v>6035</v>
      </c>
    </row>
    <row r="63" spans="1:5" ht="12.75">
      <c r="A63" t="s">
        <v>59</v>
      </c>
      <c r="E63" s="39" t="s">
        <v>6036</v>
      </c>
    </row>
    <row r="64" spans="1:16" ht="38.25">
      <c r="A64" t="s">
        <v>50</v>
      </c>
      <c s="34" t="s">
        <v>167</v>
      </c>
      <c s="34" t="s">
        <v>6037</v>
      </c>
      <c s="35" t="s">
        <v>5</v>
      </c>
      <c s="6" t="s">
        <v>6038</v>
      </c>
      <c s="36" t="s">
        <v>126</v>
      </c>
      <c s="37">
        <v>101.94</v>
      </c>
      <c s="36">
        <v>0</v>
      </c>
      <c s="36">
        <f>ROUND(G64*H64,6)</f>
      </c>
      <c r="L64" s="38">
        <v>0</v>
      </c>
      <c s="32">
        <f>ROUND(ROUND(L64,2)*ROUND(G64,3),2)</f>
      </c>
      <c s="36" t="s">
        <v>307</v>
      </c>
      <c>
        <f>(M64*21)/100</f>
      </c>
      <c t="s">
        <v>28</v>
      </c>
    </row>
    <row r="65" spans="1:5" ht="38.25">
      <c r="A65" s="35" t="s">
        <v>56</v>
      </c>
      <c r="E65" s="39" t="s">
        <v>6039</v>
      </c>
    </row>
    <row r="66" spans="1:5" ht="25.5">
      <c r="A66" s="35" t="s">
        <v>57</v>
      </c>
      <c r="E66" s="40" t="s">
        <v>6040</v>
      </c>
    </row>
    <row r="67" spans="1:5" ht="306">
      <c r="A67" t="s">
        <v>59</v>
      </c>
      <c r="E67" s="39" t="s">
        <v>6041</v>
      </c>
    </row>
    <row r="68" spans="1:16" ht="38.25">
      <c r="A68" t="s">
        <v>50</v>
      </c>
      <c s="34" t="s">
        <v>112</v>
      </c>
      <c s="34" t="s">
        <v>6042</v>
      </c>
      <c s="35" t="s">
        <v>5</v>
      </c>
      <c s="6" t="s">
        <v>6038</v>
      </c>
      <c s="36" t="s">
        <v>126</v>
      </c>
      <c s="37">
        <v>203.88</v>
      </c>
      <c s="36">
        <v>0</v>
      </c>
      <c s="36">
        <f>ROUND(G68*H68,6)</f>
      </c>
      <c r="L68" s="38">
        <v>0</v>
      </c>
      <c s="32">
        <f>ROUND(ROUND(L68,2)*ROUND(G68,3),2)</f>
      </c>
      <c s="36" t="s">
        <v>307</v>
      </c>
      <c>
        <f>(M68*21)/100</f>
      </c>
      <c t="s">
        <v>28</v>
      </c>
    </row>
    <row r="69" spans="1:5" ht="38.25">
      <c r="A69" s="35" t="s">
        <v>56</v>
      </c>
      <c r="E69" s="39" t="s">
        <v>6043</v>
      </c>
    </row>
    <row r="70" spans="1:5" ht="25.5">
      <c r="A70" s="35" t="s">
        <v>57</v>
      </c>
      <c r="E70" s="40" t="s">
        <v>6044</v>
      </c>
    </row>
    <row r="71" spans="1:5" ht="306">
      <c r="A71" t="s">
        <v>59</v>
      </c>
      <c r="E71" s="39" t="s">
        <v>6041</v>
      </c>
    </row>
    <row r="72" spans="1:16" ht="25.5">
      <c r="A72" t="s">
        <v>50</v>
      </c>
      <c s="34" t="s">
        <v>175</v>
      </c>
      <c s="34" t="s">
        <v>77</v>
      </c>
      <c s="35" t="s">
        <v>78</v>
      </c>
      <c s="6" t="s">
        <v>6045</v>
      </c>
      <c s="36" t="s">
        <v>54</v>
      </c>
      <c s="37">
        <v>10.194</v>
      </c>
      <c s="36">
        <v>0</v>
      </c>
      <c s="36">
        <f>ROUND(G72*H72,6)</f>
      </c>
      <c r="L72" s="38">
        <v>0</v>
      </c>
      <c s="32">
        <f>ROUND(ROUND(L72,2)*ROUND(G72,3),2)</f>
      </c>
      <c s="36" t="s">
        <v>55</v>
      </c>
      <c>
        <f>(M72*21)/100</f>
      </c>
      <c t="s">
        <v>28</v>
      </c>
    </row>
    <row r="73" spans="1:5" ht="25.5">
      <c r="A73" s="35" t="s">
        <v>56</v>
      </c>
      <c r="E73" s="39" t="s">
        <v>6045</v>
      </c>
    </row>
    <row r="74" spans="1:5" ht="25.5">
      <c r="A74" s="35" t="s">
        <v>57</v>
      </c>
      <c r="E74" s="40" t="s">
        <v>80</v>
      </c>
    </row>
    <row r="75" spans="1:5" ht="127.5">
      <c r="A75" t="s">
        <v>59</v>
      </c>
      <c r="E75" s="39" t="s">
        <v>456</v>
      </c>
    </row>
    <row r="76" spans="1:16" ht="25.5">
      <c r="A76" t="s">
        <v>50</v>
      </c>
      <c s="34" t="s">
        <v>122</v>
      </c>
      <c s="34" t="s">
        <v>82</v>
      </c>
      <c s="35" t="s">
        <v>83</v>
      </c>
      <c s="6" t="s">
        <v>6046</v>
      </c>
      <c s="36" t="s">
        <v>54</v>
      </c>
      <c s="37">
        <v>91.746</v>
      </c>
      <c s="36">
        <v>0</v>
      </c>
      <c s="36">
        <f>ROUND(G76*H76,6)</f>
      </c>
      <c r="L76" s="38">
        <v>0</v>
      </c>
      <c s="32">
        <f>ROUND(ROUND(L76,2)*ROUND(G76,3),2)</f>
      </c>
      <c s="36" t="s">
        <v>55</v>
      </c>
      <c>
        <f>(M76*21)/100</f>
      </c>
      <c t="s">
        <v>28</v>
      </c>
    </row>
    <row r="77" spans="1:5" ht="25.5">
      <c r="A77" s="35" t="s">
        <v>56</v>
      </c>
      <c r="E77" s="39" t="s">
        <v>6046</v>
      </c>
    </row>
    <row r="78" spans="1:5" ht="25.5">
      <c r="A78" s="35" t="s">
        <v>57</v>
      </c>
      <c r="E78" s="40" t="s">
        <v>85</v>
      </c>
    </row>
    <row r="79" spans="1:5" ht="127.5">
      <c r="A79" t="s">
        <v>59</v>
      </c>
      <c r="E79" s="39" t="s">
        <v>456</v>
      </c>
    </row>
    <row r="80" spans="1:16" ht="25.5">
      <c r="A80" t="s">
        <v>50</v>
      </c>
      <c s="34" t="s">
        <v>187</v>
      </c>
      <c s="34" t="s">
        <v>6047</v>
      </c>
      <c s="35" t="s">
        <v>5</v>
      </c>
      <c s="6" t="s">
        <v>6048</v>
      </c>
      <c s="36" t="s">
        <v>147</v>
      </c>
      <c s="37">
        <v>644.97</v>
      </c>
      <c s="36">
        <v>8E-06</v>
      </c>
      <c s="36">
        <f>ROUND(G80*H80,6)</f>
      </c>
      <c r="L80" s="38">
        <v>0</v>
      </c>
      <c s="32">
        <f>ROUND(ROUND(L80,2)*ROUND(G80,3),2)</f>
      </c>
      <c s="36" t="s">
        <v>307</v>
      </c>
      <c>
        <f>(M80*21)/100</f>
      </c>
      <c t="s">
        <v>28</v>
      </c>
    </row>
    <row r="81" spans="1:5" ht="25.5">
      <c r="A81" s="35" t="s">
        <v>56</v>
      </c>
      <c r="E81" s="39" t="s">
        <v>6048</v>
      </c>
    </row>
    <row r="82" spans="1:5" ht="12.75">
      <c r="A82" s="35" t="s">
        <v>57</v>
      </c>
      <c r="E82" s="40" t="s">
        <v>6049</v>
      </c>
    </row>
    <row r="83" spans="1:5" ht="12.75">
      <c r="A83" t="s">
        <v>59</v>
      </c>
      <c r="E83" s="39" t="s">
        <v>4932</v>
      </c>
    </row>
    <row r="84" spans="1:16" ht="12.75">
      <c r="A84" t="s">
        <v>50</v>
      </c>
      <c s="34" t="s">
        <v>130</v>
      </c>
      <c s="34" t="s">
        <v>6050</v>
      </c>
      <c s="35" t="s">
        <v>5</v>
      </c>
      <c s="6" t="s">
        <v>6051</v>
      </c>
      <c s="36" t="s">
        <v>147</v>
      </c>
      <c s="37">
        <v>644.97</v>
      </c>
      <c s="36">
        <v>1E-05</v>
      </c>
      <c s="36">
        <f>ROUND(G84*H84,6)</f>
      </c>
      <c r="L84" s="38">
        <v>0</v>
      </c>
      <c s="32">
        <f>ROUND(ROUND(L84,2)*ROUND(G84,3),2)</f>
      </c>
      <c s="36" t="s">
        <v>55</v>
      </c>
      <c>
        <f>(M84*21)/100</f>
      </c>
      <c t="s">
        <v>28</v>
      </c>
    </row>
    <row r="85" spans="1:5" ht="12.75">
      <c r="A85" s="35" t="s">
        <v>56</v>
      </c>
      <c r="E85" s="39" t="s">
        <v>6051</v>
      </c>
    </row>
    <row r="86" spans="1:5" ht="12.75">
      <c r="A86" s="35" t="s">
        <v>57</v>
      </c>
      <c r="E86" s="40" t="s">
        <v>6052</v>
      </c>
    </row>
    <row r="87" spans="1:5" ht="12.75">
      <c r="A87" t="s">
        <v>59</v>
      </c>
      <c r="E87" s="39" t="s">
        <v>5</v>
      </c>
    </row>
    <row r="88" spans="1:16" ht="25.5">
      <c r="A88" t="s">
        <v>50</v>
      </c>
      <c s="34" t="s">
        <v>153</v>
      </c>
      <c s="34" t="s">
        <v>6053</v>
      </c>
      <c s="35" t="s">
        <v>5</v>
      </c>
      <c s="6" t="s">
        <v>6054</v>
      </c>
      <c s="36" t="s">
        <v>147</v>
      </c>
      <c s="37">
        <v>264</v>
      </c>
      <c s="36">
        <v>0</v>
      </c>
      <c s="36">
        <f>ROUND(G88*H88,6)</f>
      </c>
      <c r="L88" s="38">
        <v>0</v>
      </c>
      <c s="32">
        <f>ROUND(ROUND(L88,2)*ROUND(G88,3),2)</f>
      </c>
      <c s="36" t="s">
        <v>55</v>
      </c>
      <c>
        <f>(M88*21)/100</f>
      </c>
      <c t="s">
        <v>28</v>
      </c>
    </row>
    <row r="89" spans="1:5" ht="25.5">
      <c r="A89" s="35" t="s">
        <v>56</v>
      </c>
      <c r="E89" s="39" t="s">
        <v>6054</v>
      </c>
    </row>
    <row r="90" spans="1:5" ht="76.5">
      <c r="A90" s="35" t="s">
        <v>57</v>
      </c>
      <c r="E90" s="40" t="s">
        <v>6055</v>
      </c>
    </row>
    <row r="91" spans="1:5" ht="12.75">
      <c r="A91" t="s">
        <v>59</v>
      </c>
      <c r="E91" s="39" t="s">
        <v>5</v>
      </c>
    </row>
    <row r="92" spans="1:16" ht="25.5">
      <c r="A92" t="s">
        <v>50</v>
      </c>
      <c s="34" t="s">
        <v>231</v>
      </c>
      <c s="34" t="s">
        <v>6056</v>
      </c>
      <c s="35" t="s">
        <v>5</v>
      </c>
      <c s="6" t="s">
        <v>6057</v>
      </c>
      <c s="36" t="s">
        <v>147</v>
      </c>
      <c s="37">
        <v>908.97</v>
      </c>
      <c s="36">
        <v>0.00017</v>
      </c>
      <c s="36">
        <f>ROUND(G92*H92,6)</f>
      </c>
      <c r="L92" s="38">
        <v>0</v>
      </c>
      <c s="32">
        <f>ROUND(ROUND(L92,2)*ROUND(G92,3),2)</f>
      </c>
      <c s="36" t="s">
        <v>55</v>
      </c>
      <c>
        <f>(M92*21)/100</f>
      </c>
      <c t="s">
        <v>28</v>
      </c>
    </row>
    <row r="93" spans="1:5" ht="38.25">
      <c r="A93" s="35" t="s">
        <v>56</v>
      </c>
      <c r="E93" s="39" t="s">
        <v>6058</v>
      </c>
    </row>
    <row r="94" spans="1:5" ht="63.75">
      <c r="A94" s="35" t="s">
        <v>57</v>
      </c>
      <c r="E94" s="40" t="s">
        <v>6059</v>
      </c>
    </row>
    <row r="95" spans="1:5" ht="12.75">
      <c r="A95" t="s">
        <v>59</v>
      </c>
      <c r="E95" s="39" t="s">
        <v>5</v>
      </c>
    </row>
    <row r="96" spans="1:16" ht="25.5">
      <c r="A96" t="s">
        <v>50</v>
      </c>
      <c s="34" t="s">
        <v>294</v>
      </c>
      <c s="34" t="s">
        <v>6060</v>
      </c>
      <c s="35" t="s">
        <v>5</v>
      </c>
      <c s="6" t="s">
        <v>6061</v>
      </c>
      <c s="36" t="s">
        <v>147</v>
      </c>
      <c s="37">
        <v>312.32</v>
      </c>
      <c s="36">
        <v>0.000123</v>
      </c>
      <c s="36">
        <f>ROUND(G96*H96,6)</f>
      </c>
      <c r="L96" s="38">
        <v>0</v>
      </c>
      <c s="32">
        <f>ROUND(ROUND(L96,2)*ROUND(G96,3),2)</f>
      </c>
      <c s="36" t="s">
        <v>307</v>
      </c>
      <c>
        <f>(M96*21)/100</f>
      </c>
      <c t="s">
        <v>28</v>
      </c>
    </row>
    <row r="97" spans="1:5" ht="38.25">
      <c r="A97" s="35" t="s">
        <v>56</v>
      </c>
      <c r="E97" s="39" t="s">
        <v>6062</v>
      </c>
    </row>
    <row r="98" spans="1:5" ht="12.75">
      <c r="A98" s="35" t="s">
        <v>57</v>
      </c>
      <c r="E98" s="40" t="s">
        <v>6063</v>
      </c>
    </row>
    <row r="99" spans="1:5" ht="25.5">
      <c r="A99" t="s">
        <v>59</v>
      </c>
      <c r="E99" s="39" t="s">
        <v>6064</v>
      </c>
    </row>
    <row r="100" spans="1:16" ht="12.75">
      <c r="A100" t="s">
        <v>50</v>
      </c>
      <c s="34" t="s">
        <v>299</v>
      </c>
      <c s="34" t="s">
        <v>6065</v>
      </c>
      <c s="35" t="s">
        <v>5</v>
      </c>
      <c s="6" t="s">
        <v>6066</v>
      </c>
      <c s="36" t="s">
        <v>162</v>
      </c>
      <c s="37">
        <v>5</v>
      </c>
      <c s="36">
        <v>0</v>
      </c>
      <c s="36">
        <f>ROUND(G100*H100,6)</f>
      </c>
      <c r="L100" s="38">
        <v>0</v>
      </c>
      <c s="32">
        <f>ROUND(ROUND(L100,2)*ROUND(G100,3),2)</f>
      </c>
      <c s="36" t="s">
        <v>55</v>
      </c>
      <c>
        <f>(M100*21)/100</f>
      </c>
      <c t="s">
        <v>28</v>
      </c>
    </row>
    <row r="101" spans="1:5" ht="12.75">
      <c r="A101" s="35" t="s">
        <v>56</v>
      </c>
      <c r="E101" s="39" t="s">
        <v>6066</v>
      </c>
    </row>
    <row r="102" spans="1:5" ht="12.75">
      <c r="A102" s="35" t="s">
        <v>57</v>
      </c>
      <c r="E102" s="40" t="s">
        <v>6067</v>
      </c>
    </row>
    <row r="103" spans="1:5" ht="12.75">
      <c r="A103" t="s">
        <v>59</v>
      </c>
      <c r="E103" s="39" t="s">
        <v>5</v>
      </c>
    </row>
    <row r="104" spans="1:16" ht="25.5">
      <c r="A104" t="s">
        <v>50</v>
      </c>
      <c s="34" t="s">
        <v>315</v>
      </c>
      <c s="34" t="s">
        <v>6068</v>
      </c>
      <c s="35" t="s">
        <v>5</v>
      </c>
      <c s="6" t="s">
        <v>6069</v>
      </c>
      <c s="36" t="s">
        <v>126</v>
      </c>
      <c s="37">
        <v>1653.92</v>
      </c>
      <c s="36">
        <v>0.000688</v>
      </c>
      <c s="36">
        <f>ROUND(G104*H104,6)</f>
      </c>
      <c r="L104" s="38">
        <v>0</v>
      </c>
      <c s="32">
        <f>ROUND(ROUND(L104,2)*ROUND(G104,3),2)</f>
      </c>
      <c s="36" t="s">
        <v>307</v>
      </c>
      <c>
        <f>(M104*21)/100</f>
      </c>
      <c t="s">
        <v>28</v>
      </c>
    </row>
    <row r="105" spans="1:5" ht="25.5">
      <c r="A105" s="35" t="s">
        <v>56</v>
      </c>
      <c r="E105" s="39" t="s">
        <v>6069</v>
      </c>
    </row>
    <row r="106" spans="1:5" ht="12.75">
      <c r="A106" s="35" t="s">
        <v>57</v>
      </c>
      <c r="E106" s="40" t="s">
        <v>6070</v>
      </c>
    </row>
    <row r="107" spans="1:5" ht="51">
      <c r="A107" t="s">
        <v>59</v>
      </c>
      <c r="E107" s="39" t="s">
        <v>6071</v>
      </c>
    </row>
    <row r="108" spans="1:16" ht="25.5">
      <c r="A108" t="s">
        <v>50</v>
      </c>
      <c s="34" t="s">
        <v>395</v>
      </c>
      <c s="34" t="s">
        <v>6072</v>
      </c>
      <c s="35" t="s">
        <v>5</v>
      </c>
      <c s="6" t="s">
        <v>6073</v>
      </c>
      <c s="36" t="s">
        <v>126</v>
      </c>
      <c s="37">
        <v>1653.92</v>
      </c>
      <c s="36">
        <v>0</v>
      </c>
      <c s="36">
        <f>ROUND(G108*H108,6)</f>
      </c>
      <c r="L108" s="38">
        <v>0</v>
      </c>
      <c s="32">
        <f>ROUND(ROUND(L108,2)*ROUND(G108,3),2)</f>
      </c>
      <c s="36" t="s">
        <v>307</v>
      </c>
      <c>
        <f>(M108*21)/100</f>
      </c>
      <c t="s">
        <v>28</v>
      </c>
    </row>
    <row r="109" spans="1:5" ht="25.5">
      <c r="A109" s="35" t="s">
        <v>56</v>
      </c>
      <c r="E109" s="39" t="s">
        <v>6073</v>
      </c>
    </row>
    <row r="110" spans="1:5" ht="12.75">
      <c r="A110" s="35" t="s">
        <v>57</v>
      </c>
      <c r="E110" s="40" t="s">
        <v>6070</v>
      </c>
    </row>
    <row r="111" spans="1:5" ht="12.75">
      <c r="A111" t="s">
        <v>59</v>
      </c>
      <c r="E111" s="39" t="s">
        <v>5</v>
      </c>
    </row>
    <row r="112" spans="1:16" ht="25.5">
      <c r="A112" t="s">
        <v>50</v>
      </c>
      <c s="34" t="s">
        <v>318</v>
      </c>
      <c s="34" t="s">
        <v>6074</v>
      </c>
      <c s="35" t="s">
        <v>5</v>
      </c>
      <c s="6" t="s">
        <v>6075</v>
      </c>
      <c s="36" t="s">
        <v>126</v>
      </c>
      <c s="37">
        <v>1653.92</v>
      </c>
      <c s="36">
        <v>0</v>
      </c>
      <c s="36">
        <f>ROUND(G112*H112,6)</f>
      </c>
      <c r="L112" s="38">
        <v>0</v>
      </c>
      <c s="32">
        <f>ROUND(ROUND(L112,2)*ROUND(G112,3),2)</f>
      </c>
      <c s="36" t="s">
        <v>307</v>
      </c>
      <c>
        <f>(M112*21)/100</f>
      </c>
      <c t="s">
        <v>28</v>
      </c>
    </row>
    <row r="113" spans="1:5" ht="25.5">
      <c r="A113" s="35" t="s">
        <v>56</v>
      </c>
      <c r="E113" s="39" t="s">
        <v>6075</v>
      </c>
    </row>
    <row r="114" spans="1:5" ht="12.75">
      <c r="A114" s="35" t="s">
        <v>57</v>
      </c>
      <c r="E114" s="40" t="s">
        <v>6070</v>
      </c>
    </row>
    <row r="115" spans="1:5" ht="76.5">
      <c r="A115" t="s">
        <v>59</v>
      </c>
      <c r="E115" s="39" t="s">
        <v>6076</v>
      </c>
    </row>
    <row r="116" spans="1:16" ht="25.5">
      <c r="A116" t="s">
        <v>50</v>
      </c>
      <c s="34" t="s">
        <v>322</v>
      </c>
      <c s="34" t="s">
        <v>6077</v>
      </c>
      <c s="35" t="s">
        <v>5</v>
      </c>
      <c s="6" t="s">
        <v>6078</v>
      </c>
      <c s="36" t="s">
        <v>126</v>
      </c>
      <c s="37">
        <v>1653.92</v>
      </c>
      <c s="36">
        <v>0</v>
      </c>
      <c s="36">
        <f>ROUND(G116*H116,6)</f>
      </c>
      <c r="L116" s="38">
        <v>0</v>
      </c>
      <c s="32">
        <f>ROUND(ROUND(L116,2)*ROUND(G116,3),2)</f>
      </c>
      <c s="36" t="s">
        <v>307</v>
      </c>
      <c>
        <f>(M116*21)/100</f>
      </c>
      <c t="s">
        <v>28</v>
      </c>
    </row>
    <row r="117" spans="1:5" ht="25.5">
      <c r="A117" s="35" t="s">
        <v>56</v>
      </c>
      <c r="E117" s="39" t="s">
        <v>6078</v>
      </c>
    </row>
    <row r="118" spans="1:5" ht="12.75">
      <c r="A118" s="35" t="s">
        <v>57</v>
      </c>
      <c r="E118" s="40" t="s">
        <v>6070</v>
      </c>
    </row>
    <row r="119" spans="1:5" ht="12.75">
      <c r="A119" t="s">
        <v>59</v>
      </c>
      <c r="E119" s="39" t="s">
        <v>5</v>
      </c>
    </row>
    <row r="120" spans="1:16" ht="12.75">
      <c r="A120" t="s">
        <v>50</v>
      </c>
      <c s="34" t="s">
        <v>326</v>
      </c>
      <c s="34" t="s">
        <v>6079</v>
      </c>
      <c s="35" t="s">
        <v>5</v>
      </c>
      <c s="6" t="s">
        <v>6080</v>
      </c>
      <c s="36" t="s">
        <v>126</v>
      </c>
      <c s="37">
        <v>1653.92</v>
      </c>
      <c s="36">
        <v>0</v>
      </c>
      <c s="36">
        <f>ROUND(G120*H120,6)</f>
      </c>
      <c r="L120" s="38">
        <v>0</v>
      </c>
      <c s="32">
        <f>ROUND(ROUND(L120,2)*ROUND(G120,3),2)</f>
      </c>
      <c s="36" t="s">
        <v>307</v>
      </c>
      <c>
        <f>(M120*21)/100</f>
      </c>
      <c t="s">
        <v>28</v>
      </c>
    </row>
    <row r="121" spans="1:5" ht="12.75">
      <c r="A121" s="35" t="s">
        <v>56</v>
      </c>
      <c r="E121" s="39" t="s">
        <v>6080</v>
      </c>
    </row>
    <row r="122" spans="1:5" ht="12.75">
      <c r="A122" s="35" t="s">
        <v>57</v>
      </c>
      <c r="E122" s="40" t="s">
        <v>6081</v>
      </c>
    </row>
    <row r="123" spans="1:5" ht="306">
      <c r="A123" t="s">
        <v>59</v>
      </c>
      <c r="E123" s="39" t="s">
        <v>6082</v>
      </c>
    </row>
    <row r="124" spans="1:16" ht="12.75">
      <c r="A124" t="s">
        <v>50</v>
      </c>
      <c s="34" t="s">
        <v>1016</v>
      </c>
      <c s="34" t="s">
        <v>6083</v>
      </c>
      <c s="35" t="s">
        <v>5</v>
      </c>
      <c s="6" t="s">
        <v>6084</v>
      </c>
      <c s="36" t="s">
        <v>126</v>
      </c>
      <c s="37">
        <v>1653.92</v>
      </c>
      <c s="36">
        <v>0</v>
      </c>
      <c s="36">
        <f>ROUND(G124*H124,6)</f>
      </c>
      <c r="L124" s="38">
        <v>0</v>
      </c>
      <c s="32">
        <f>ROUND(ROUND(L124,2)*ROUND(G124,3),2)</f>
      </c>
      <c s="36" t="s">
        <v>55</v>
      </c>
      <c>
        <f>(M124*21)/100</f>
      </c>
      <c t="s">
        <v>28</v>
      </c>
    </row>
    <row r="125" spans="1:5" ht="12.75">
      <c r="A125" s="35" t="s">
        <v>56</v>
      </c>
      <c r="E125" s="39" t="s">
        <v>6084</v>
      </c>
    </row>
    <row r="126" spans="1:5" ht="12.75">
      <c r="A126" s="35" t="s">
        <v>57</v>
      </c>
      <c r="E126" s="40" t="s">
        <v>6070</v>
      </c>
    </row>
    <row r="127" spans="1:5" ht="12.75">
      <c r="A127" t="s">
        <v>59</v>
      </c>
      <c r="E127" s="39" t="s">
        <v>6085</v>
      </c>
    </row>
    <row r="128" spans="1:13" ht="12.75">
      <c r="A128" t="s">
        <v>47</v>
      </c>
      <c r="C128" s="31" t="s">
        <v>6086</v>
      </c>
      <c r="E128" s="33" t="s">
        <v>6087</v>
      </c>
      <c r="J128" s="32">
        <f>0</f>
      </c>
      <c s="32">
        <f>0</f>
      </c>
      <c s="32">
        <f>0+L129+L133+L137+L141+L145+L149+L153+L157+L161+L165</f>
      </c>
      <c s="32">
        <f>0+M129+M133+M137+M141+M145+M149+M153+M157+M161+M165</f>
      </c>
    </row>
    <row r="129" spans="1:16" ht="12.75">
      <c r="A129" t="s">
        <v>50</v>
      </c>
      <c s="34" t="s">
        <v>330</v>
      </c>
      <c s="34" t="s">
        <v>6088</v>
      </c>
      <c s="35" t="s">
        <v>5</v>
      </c>
      <c s="6" t="s">
        <v>6089</v>
      </c>
      <c s="36" t="s">
        <v>126</v>
      </c>
      <c s="37">
        <v>578</v>
      </c>
      <c s="36">
        <v>0</v>
      </c>
      <c s="36">
        <f>ROUND(G129*H129,6)</f>
      </c>
      <c r="L129" s="38">
        <v>0</v>
      </c>
      <c s="32">
        <f>ROUND(ROUND(L129,2)*ROUND(G129,3),2)</f>
      </c>
      <c s="36" t="s">
        <v>55</v>
      </c>
      <c>
        <f>(M129*21)/100</f>
      </c>
      <c t="s">
        <v>28</v>
      </c>
    </row>
    <row r="130" spans="1:5" ht="12.75">
      <c r="A130" s="35" t="s">
        <v>56</v>
      </c>
      <c r="E130" s="39" t="s">
        <v>6089</v>
      </c>
    </row>
    <row r="131" spans="1:5" ht="12.75">
      <c r="A131" s="35" t="s">
        <v>57</v>
      </c>
      <c r="E131" s="40" t="s">
        <v>6090</v>
      </c>
    </row>
    <row r="132" spans="1:5" ht="12.75">
      <c r="A132" t="s">
        <v>59</v>
      </c>
      <c r="E132" s="39" t="s">
        <v>5</v>
      </c>
    </row>
    <row r="133" spans="1:16" ht="12.75">
      <c r="A133" t="s">
        <v>50</v>
      </c>
      <c s="34" t="s">
        <v>304</v>
      </c>
      <c s="34" t="s">
        <v>6091</v>
      </c>
      <c s="35" t="s">
        <v>5</v>
      </c>
      <c s="6" t="s">
        <v>6092</v>
      </c>
      <c s="36" t="s">
        <v>126</v>
      </c>
      <c s="37">
        <v>549.339</v>
      </c>
      <c s="36">
        <v>0.176</v>
      </c>
      <c s="36">
        <f>ROUND(G133*H133,6)</f>
      </c>
      <c r="L133" s="38">
        <v>0</v>
      </c>
      <c s="32">
        <f>ROUND(ROUND(L133,2)*ROUND(G133,3),2)</f>
      </c>
      <c s="36" t="s">
        <v>307</v>
      </c>
      <c>
        <f>(M133*21)/100</f>
      </c>
      <c t="s">
        <v>28</v>
      </c>
    </row>
    <row r="134" spans="1:5" ht="12.75">
      <c r="A134" s="35" t="s">
        <v>56</v>
      </c>
      <c r="E134" s="39" t="s">
        <v>6092</v>
      </c>
    </row>
    <row r="135" spans="1:5" ht="25.5">
      <c r="A135" s="35" t="s">
        <v>57</v>
      </c>
      <c r="E135" s="40" t="s">
        <v>6093</v>
      </c>
    </row>
    <row r="136" spans="1:5" ht="12.75">
      <c r="A136" t="s">
        <v>59</v>
      </c>
      <c r="E136" s="39" t="s">
        <v>5</v>
      </c>
    </row>
    <row r="137" spans="1:16" ht="12.75">
      <c r="A137" t="s">
        <v>50</v>
      </c>
      <c s="34" t="s">
        <v>309</v>
      </c>
      <c s="34" t="s">
        <v>6094</v>
      </c>
      <c s="35" t="s">
        <v>5</v>
      </c>
      <c s="6" t="s">
        <v>6095</v>
      </c>
      <c s="36" t="s">
        <v>126</v>
      </c>
      <c s="37">
        <v>20.907</v>
      </c>
      <c s="36">
        <v>0.176</v>
      </c>
      <c s="36">
        <f>ROUND(G137*H137,6)</f>
      </c>
      <c r="L137" s="38">
        <v>0</v>
      </c>
      <c s="32">
        <f>ROUND(ROUND(L137,2)*ROUND(G137,3),2)</f>
      </c>
      <c s="36" t="s">
        <v>307</v>
      </c>
      <c>
        <f>(M137*21)/100</f>
      </c>
      <c t="s">
        <v>28</v>
      </c>
    </row>
    <row r="138" spans="1:5" ht="12.75">
      <c r="A138" s="35" t="s">
        <v>56</v>
      </c>
      <c r="E138" s="39" t="s">
        <v>6095</v>
      </c>
    </row>
    <row r="139" spans="1:5" ht="25.5">
      <c r="A139" s="35" t="s">
        <v>57</v>
      </c>
      <c r="E139" s="40" t="s">
        <v>6096</v>
      </c>
    </row>
    <row r="140" spans="1:5" ht="12.75">
      <c r="A140" t="s">
        <v>59</v>
      </c>
      <c r="E140" s="39" t="s">
        <v>5</v>
      </c>
    </row>
    <row r="141" spans="1:16" ht="25.5">
      <c r="A141" t="s">
        <v>50</v>
      </c>
      <c s="34" t="s">
        <v>511</v>
      </c>
      <c s="34" t="s">
        <v>6097</v>
      </c>
      <c s="35" t="s">
        <v>5</v>
      </c>
      <c s="6" t="s">
        <v>6098</v>
      </c>
      <c s="36" t="s">
        <v>126</v>
      </c>
      <c s="37">
        <v>578</v>
      </c>
      <c s="36">
        <v>0</v>
      </c>
      <c s="36">
        <f>ROUND(G141*H141,6)</f>
      </c>
      <c r="L141" s="38">
        <v>0</v>
      </c>
      <c s="32">
        <f>ROUND(ROUND(L141,2)*ROUND(G141,3),2)</f>
      </c>
      <c s="36" t="s">
        <v>55</v>
      </c>
      <c>
        <f>(M141*21)/100</f>
      </c>
      <c t="s">
        <v>28</v>
      </c>
    </row>
    <row r="142" spans="1:5" ht="25.5">
      <c r="A142" s="35" t="s">
        <v>56</v>
      </c>
      <c r="E142" s="39" t="s">
        <v>6098</v>
      </c>
    </row>
    <row r="143" spans="1:5" ht="12.75">
      <c r="A143" s="35" t="s">
        <v>57</v>
      </c>
      <c r="E143" s="40" t="s">
        <v>6090</v>
      </c>
    </row>
    <row r="144" spans="1:5" ht="12.75">
      <c r="A144" t="s">
        <v>59</v>
      </c>
      <c r="E144" s="39" t="s">
        <v>5</v>
      </c>
    </row>
    <row r="145" spans="1:16" ht="25.5">
      <c r="A145" t="s">
        <v>50</v>
      </c>
      <c s="34" t="s">
        <v>516</v>
      </c>
      <c s="34" t="s">
        <v>6099</v>
      </c>
      <c s="35" t="s">
        <v>5</v>
      </c>
      <c s="6" t="s">
        <v>6100</v>
      </c>
      <c s="36" t="s">
        <v>126</v>
      </c>
      <c s="37">
        <v>578</v>
      </c>
      <c s="36">
        <v>0</v>
      </c>
      <c s="36">
        <f>ROUND(G145*H145,6)</f>
      </c>
      <c r="L145" s="38">
        <v>0</v>
      </c>
      <c s="32">
        <f>ROUND(ROUND(L145,2)*ROUND(G145,3),2)</f>
      </c>
      <c s="36" t="s">
        <v>307</v>
      </c>
      <c>
        <f>(M145*21)/100</f>
      </c>
      <c t="s">
        <v>28</v>
      </c>
    </row>
    <row r="146" spans="1:5" ht="25.5">
      <c r="A146" s="35" t="s">
        <v>56</v>
      </c>
      <c r="E146" s="39" t="s">
        <v>6100</v>
      </c>
    </row>
    <row r="147" spans="1:5" ht="12.75">
      <c r="A147" s="35" t="s">
        <v>57</v>
      </c>
      <c r="E147" s="40" t="s">
        <v>6090</v>
      </c>
    </row>
    <row r="148" spans="1:5" ht="12.75">
      <c r="A148" t="s">
        <v>59</v>
      </c>
      <c r="E148" s="39" t="s">
        <v>5</v>
      </c>
    </row>
    <row r="149" spans="1:16" ht="25.5">
      <c r="A149" t="s">
        <v>50</v>
      </c>
      <c s="34" t="s">
        <v>520</v>
      </c>
      <c s="34" t="s">
        <v>6101</v>
      </c>
      <c s="35" t="s">
        <v>5</v>
      </c>
      <c s="6" t="s">
        <v>6102</v>
      </c>
      <c s="36" t="s">
        <v>126</v>
      </c>
      <c s="37">
        <v>578</v>
      </c>
      <c s="36">
        <v>0</v>
      </c>
      <c s="36">
        <f>ROUND(G149*H149,6)</f>
      </c>
      <c r="L149" s="38">
        <v>0</v>
      </c>
      <c s="32">
        <f>ROUND(ROUND(L149,2)*ROUND(G149,3),2)</f>
      </c>
      <c s="36" t="s">
        <v>307</v>
      </c>
      <c>
        <f>(M149*21)/100</f>
      </c>
      <c t="s">
        <v>28</v>
      </c>
    </row>
    <row r="150" spans="1:5" ht="25.5">
      <c r="A150" s="35" t="s">
        <v>56</v>
      </c>
      <c r="E150" s="39" t="s">
        <v>6102</v>
      </c>
    </row>
    <row r="151" spans="1:5" ht="12.75">
      <c r="A151" s="35" t="s">
        <v>57</v>
      </c>
      <c r="E151" s="40" t="s">
        <v>6090</v>
      </c>
    </row>
    <row r="152" spans="1:5" ht="12.75">
      <c r="A152" t="s">
        <v>59</v>
      </c>
      <c r="E152" s="39" t="s">
        <v>5</v>
      </c>
    </row>
    <row r="153" spans="1:16" ht="12.75">
      <c r="A153" t="s">
        <v>50</v>
      </c>
      <c s="34" t="s">
        <v>524</v>
      </c>
      <c s="34" t="s">
        <v>6103</v>
      </c>
      <c s="35" t="s">
        <v>5</v>
      </c>
      <c s="6" t="s">
        <v>6104</v>
      </c>
      <c s="36" t="s">
        <v>126</v>
      </c>
      <c s="37">
        <v>578</v>
      </c>
      <c s="36">
        <v>0.00069</v>
      </c>
      <c s="36">
        <f>ROUND(G153*H153,6)</f>
      </c>
      <c r="L153" s="38">
        <v>0</v>
      </c>
      <c s="32">
        <f>ROUND(ROUND(L153,2)*ROUND(G153,3),2)</f>
      </c>
      <c s="36" t="s">
        <v>55</v>
      </c>
      <c>
        <f>(M153*21)/100</f>
      </c>
      <c t="s">
        <v>28</v>
      </c>
    </row>
    <row r="154" spans="1:5" ht="12.75">
      <c r="A154" s="35" t="s">
        <v>56</v>
      </c>
      <c r="E154" s="39" t="s">
        <v>6104</v>
      </c>
    </row>
    <row r="155" spans="1:5" ht="12.75">
      <c r="A155" s="35" t="s">
        <v>57</v>
      </c>
      <c r="E155" s="40" t="s">
        <v>6105</v>
      </c>
    </row>
    <row r="156" spans="1:5" ht="51">
      <c r="A156" t="s">
        <v>59</v>
      </c>
      <c r="E156" s="39" t="s">
        <v>6106</v>
      </c>
    </row>
    <row r="157" spans="1:16" ht="12.75">
      <c r="A157" t="s">
        <v>50</v>
      </c>
      <c s="34" t="s">
        <v>1005</v>
      </c>
      <c s="34" t="s">
        <v>6107</v>
      </c>
      <c s="35" t="s">
        <v>5</v>
      </c>
      <c s="6" t="s">
        <v>6108</v>
      </c>
      <c s="36" t="s">
        <v>126</v>
      </c>
      <c s="37">
        <v>13.534</v>
      </c>
      <c s="36">
        <v>0.15</v>
      </c>
      <c s="36">
        <f>ROUND(G157*H157,6)</f>
      </c>
      <c r="L157" s="38">
        <v>0</v>
      </c>
      <c s="32">
        <f>ROUND(ROUND(L157,2)*ROUND(G157,3),2)</f>
      </c>
      <c s="36" t="s">
        <v>307</v>
      </c>
      <c>
        <f>(M157*21)/100</f>
      </c>
      <c t="s">
        <v>28</v>
      </c>
    </row>
    <row r="158" spans="1:5" ht="12.75">
      <c r="A158" s="35" t="s">
        <v>56</v>
      </c>
      <c r="E158" s="39" t="s">
        <v>6108</v>
      </c>
    </row>
    <row r="159" spans="1:5" ht="25.5">
      <c r="A159" s="35" t="s">
        <v>57</v>
      </c>
      <c r="E159" s="40" t="s">
        <v>6109</v>
      </c>
    </row>
    <row r="160" spans="1:5" ht="12.75">
      <c r="A160" t="s">
        <v>59</v>
      </c>
      <c r="E160" s="39" t="s">
        <v>5</v>
      </c>
    </row>
    <row r="161" spans="1:16" ht="12.75">
      <c r="A161" t="s">
        <v>50</v>
      </c>
      <c s="34" t="s">
        <v>1010</v>
      </c>
      <c s="34" t="s">
        <v>6110</v>
      </c>
      <c s="35" t="s">
        <v>5</v>
      </c>
      <c s="6" t="s">
        <v>6111</v>
      </c>
      <c s="36" t="s">
        <v>126</v>
      </c>
      <c s="37">
        <v>578</v>
      </c>
      <c s="36">
        <v>0</v>
      </c>
      <c s="36">
        <f>ROUND(G161*H161,6)</f>
      </c>
      <c r="L161" s="38">
        <v>0</v>
      </c>
      <c s="32">
        <f>ROUND(ROUND(L161,2)*ROUND(G161,3),2)</f>
      </c>
      <c s="36" t="s">
        <v>55</v>
      </c>
      <c>
        <f>(M161*21)/100</f>
      </c>
      <c t="s">
        <v>28</v>
      </c>
    </row>
    <row r="162" spans="1:5" ht="12.75">
      <c r="A162" s="35" t="s">
        <v>56</v>
      </c>
      <c r="E162" s="39" t="s">
        <v>6111</v>
      </c>
    </row>
    <row r="163" spans="1:5" ht="12.75">
      <c r="A163" s="35" t="s">
        <v>57</v>
      </c>
      <c r="E163" s="40" t="s">
        <v>6090</v>
      </c>
    </row>
    <row r="164" spans="1:5" ht="12.75">
      <c r="A164" t="s">
        <v>59</v>
      </c>
      <c r="E164" s="39" t="s">
        <v>6085</v>
      </c>
    </row>
    <row r="165" spans="1:16" ht="25.5">
      <c r="A165" t="s">
        <v>50</v>
      </c>
      <c s="34" t="s">
        <v>1013</v>
      </c>
      <c s="34" t="s">
        <v>6112</v>
      </c>
      <c s="35" t="s">
        <v>5</v>
      </c>
      <c s="6" t="s">
        <v>6113</v>
      </c>
      <c s="36" t="s">
        <v>244</v>
      </c>
      <c s="37">
        <v>10</v>
      </c>
      <c s="36">
        <v>0</v>
      </c>
      <c s="36">
        <f>ROUND(G165*H165,6)</f>
      </c>
      <c r="L165" s="38">
        <v>0</v>
      </c>
      <c s="32">
        <f>ROUND(ROUND(L165,2)*ROUND(G165,3),2)</f>
      </c>
      <c s="36" t="s">
        <v>55</v>
      </c>
      <c>
        <f>(M165*21)/100</f>
      </c>
      <c t="s">
        <v>28</v>
      </c>
    </row>
    <row r="166" spans="1:5" ht="25.5">
      <c r="A166" s="35" t="s">
        <v>56</v>
      </c>
      <c r="E166" s="39" t="s">
        <v>6113</v>
      </c>
    </row>
    <row r="167" spans="1:5" ht="12.75">
      <c r="A167" s="35" t="s">
        <v>57</v>
      </c>
      <c r="E167" s="40" t="s">
        <v>6114</v>
      </c>
    </row>
    <row r="168" spans="1:5" ht="25.5">
      <c r="A168" t="s">
        <v>59</v>
      </c>
      <c r="E168" s="39" t="s">
        <v>6115</v>
      </c>
    </row>
    <row r="169" spans="1:13" ht="12.75">
      <c r="A169" t="s">
        <v>47</v>
      </c>
      <c r="C169" s="31" t="s">
        <v>6116</v>
      </c>
      <c r="E169" s="33" t="s">
        <v>6117</v>
      </c>
      <c r="J169" s="32">
        <f>0</f>
      </c>
      <c s="32">
        <f>0</f>
      </c>
      <c s="32">
        <f>0+L170+L174+L178</f>
      </c>
      <c s="32">
        <f>0+M170+M174+M178</f>
      </c>
    </row>
    <row r="170" spans="1:16" ht="25.5">
      <c r="A170" t="s">
        <v>50</v>
      </c>
      <c s="34" t="s">
        <v>526</v>
      </c>
      <c s="34" t="s">
        <v>6118</v>
      </c>
      <c s="35" t="s">
        <v>5</v>
      </c>
      <c s="6" t="s">
        <v>6119</v>
      </c>
      <c s="36" t="s">
        <v>126</v>
      </c>
      <c s="37">
        <v>26.69</v>
      </c>
      <c s="36">
        <v>0</v>
      </c>
      <c s="36">
        <f>ROUND(G170*H170,6)</f>
      </c>
      <c r="L170" s="38">
        <v>0</v>
      </c>
      <c s="32">
        <f>ROUND(ROUND(L170,2)*ROUND(G170,3),2)</f>
      </c>
      <c s="36" t="s">
        <v>307</v>
      </c>
      <c>
        <f>(M170*21)/100</f>
      </c>
      <c t="s">
        <v>28</v>
      </c>
    </row>
    <row r="171" spans="1:5" ht="25.5">
      <c r="A171" s="35" t="s">
        <v>56</v>
      </c>
      <c r="E171" s="39" t="s">
        <v>6119</v>
      </c>
    </row>
    <row r="172" spans="1:5" ht="12.75">
      <c r="A172" s="35" t="s">
        <v>57</v>
      </c>
      <c r="E172" s="40" t="s">
        <v>6120</v>
      </c>
    </row>
    <row r="173" spans="1:5" ht="38.25">
      <c r="A173" t="s">
        <v>59</v>
      </c>
      <c r="E173" s="39" t="s">
        <v>6121</v>
      </c>
    </row>
    <row r="174" spans="1:16" ht="25.5">
      <c r="A174" t="s">
        <v>50</v>
      </c>
      <c s="34" t="s">
        <v>531</v>
      </c>
      <c s="34" t="s">
        <v>6122</v>
      </c>
      <c s="35" t="s">
        <v>5</v>
      </c>
      <c s="6" t="s">
        <v>6123</v>
      </c>
      <c s="36" t="s">
        <v>126</v>
      </c>
      <c s="37">
        <v>26.69</v>
      </c>
      <c s="36">
        <v>0</v>
      </c>
      <c s="36">
        <f>ROUND(G174*H174,6)</f>
      </c>
      <c r="L174" s="38">
        <v>0</v>
      </c>
      <c s="32">
        <f>ROUND(ROUND(L174,2)*ROUND(G174,3),2)</f>
      </c>
      <c s="36" t="s">
        <v>307</v>
      </c>
      <c>
        <f>(M174*21)/100</f>
      </c>
      <c t="s">
        <v>28</v>
      </c>
    </row>
    <row r="175" spans="1:5" ht="25.5">
      <c r="A175" s="35" t="s">
        <v>56</v>
      </c>
      <c r="E175" s="39" t="s">
        <v>6123</v>
      </c>
    </row>
    <row r="176" spans="1:5" ht="12.75">
      <c r="A176" s="35" t="s">
        <v>57</v>
      </c>
      <c r="E176" s="40" t="s">
        <v>6120</v>
      </c>
    </row>
    <row r="177" spans="1:5" ht="12.75">
      <c r="A177" t="s">
        <v>59</v>
      </c>
      <c r="E177" s="39" t="s">
        <v>5</v>
      </c>
    </row>
    <row r="178" spans="1:16" ht="12.75">
      <c r="A178" t="s">
        <v>50</v>
      </c>
      <c s="34" t="s">
        <v>535</v>
      </c>
      <c s="34" t="s">
        <v>6124</v>
      </c>
      <c s="35" t="s">
        <v>5</v>
      </c>
      <c s="6" t="s">
        <v>6125</v>
      </c>
      <c s="36" t="s">
        <v>126</v>
      </c>
      <c s="37">
        <v>26.69</v>
      </c>
      <c s="36">
        <v>0</v>
      </c>
      <c s="36">
        <f>ROUND(G178*H178,6)</f>
      </c>
      <c r="L178" s="38">
        <v>0</v>
      </c>
      <c s="32">
        <f>ROUND(ROUND(L178,2)*ROUND(G178,3),2)</f>
      </c>
      <c s="36" t="s">
        <v>307</v>
      </c>
      <c>
        <f>(M178*21)/100</f>
      </c>
      <c t="s">
        <v>28</v>
      </c>
    </row>
    <row r="179" spans="1:5" ht="12.75">
      <c r="A179" s="35" t="s">
        <v>56</v>
      </c>
      <c r="E179" s="39" t="s">
        <v>6125</v>
      </c>
    </row>
    <row r="180" spans="1:5" ht="12.75">
      <c r="A180" s="35" t="s">
        <v>57</v>
      </c>
      <c r="E180" s="40" t="s">
        <v>6126</v>
      </c>
    </row>
    <row r="181" spans="1:5" ht="306">
      <c r="A181" t="s">
        <v>59</v>
      </c>
      <c r="E181" s="39" t="s">
        <v>6082</v>
      </c>
    </row>
    <row r="182" spans="1:13" ht="12.75">
      <c r="A182" t="s">
        <v>47</v>
      </c>
      <c r="C182" s="31" t="s">
        <v>6127</v>
      </c>
      <c r="E182" s="33" t="s">
        <v>6117</v>
      </c>
      <c r="J182" s="32">
        <f>0</f>
      </c>
      <c s="32">
        <f>0</f>
      </c>
      <c s="32">
        <f>0+L183+L187+L191+L195+L199+L203</f>
      </c>
      <c s="32">
        <f>0+M183+M187+M191+M195+M199+M203</f>
      </c>
    </row>
    <row r="183" spans="1:16" ht="25.5">
      <c r="A183" t="s">
        <v>50</v>
      </c>
      <c s="34" t="s">
        <v>539</v>
      </c>
      <c s="34" t="s">
        <v>6118</v>
      </c>
      <c s="35" t="s">
        <v>5</v>
      </c>
      <c s="6" t="s">
        <v>6119</v>
      </c>
      <c s="36" t="s">
        <v>126</v>
      </c>
      <c s="37">
        <v>75.25</v>
      </c>
      <c s="36">
        <v>0</v>
      </c>
      <c s="36">
        <f>ROUND(G183*H183,6)</f>
      </c>
      <c r="L183" s="38">
        <v>0</v>
      </c>
      <c s="32">
        <f>ROUND(ROUND(L183,2)*ROUND(G183,3),2)</f>
      </c>
      <c s="36" t="s">
        <v>307</v>
      </c>
      <c>
        <f>(M183*21)/100</f>
      </c>
      <c t="s">
        <v>28</v>
      </c>
    </row>
    <row r="184" spans="1:5" ht="25.5">
      <c r="A184" s="35" t="s">
        <v>56</v>
      </c>
      <c r="E184" s="39" t="s">
        <v>6119</v>
      </c>
    </row>
    <row r="185" spans="1:5" ht="12.75">
      <c r="A185" s="35" t="s">
        <v>57</v>
      </c>
      <c r="E185" s="40" t="s">
        <v>6128</v>
      </c>
    </row>
    <row r="186" spans="1:5" ht="38.25">
      <c r="A186" t="s">
        <v>59</v>
      </c>
      <c r="E186" s="39" t="s">
        <v>6121</v>
      </c>
    </row>
    <row r="187" spans="1:16" ht="25.5">
      <c r="A187" t="s">
        <v>50</v>
      </c>
      <c s="34" t="s">
        <v>543</v>
      </c>
      <c s="34" t="s">
        <v>6129</v>
      </c>
      <c s="35" t="s">
        <v>5</v>
      </c>
      <c s="6" t="s">
        <v>6130</v>
      </c>
      <c s="36" t="s">
        <v>126</v>
      </c>
      <c s="37">
        <v>75.25</v>
      </c>
      <c s="36">
        <v>0</v>
      </c>
      <c s="36">
        <f>ROUND(G187*H187,6)</f>
      </c>
      <c r="L187" s="38">
        <v>0</v>
      </c>
      <c s="32">
        <f>ROUND(ROUND(L187,2)*ROUND(G187,3),2)</f>
      </c>
      <c s="36" t="s">
        <v>307</v>
      </c>
      <c>
        <f>(M187*21)/100</f>
      </c>
      <c t="s">
        <v>28</v>
      </c>
    </row>
    <row r="188" spans="1:5" ht="25.5">
      <c r="A188" s="35" t="s">
        <v>56</v>
      </c>
      <c r="E188" s="39" t="s">
        <v>6131</v>
      </c>
    </row>
    <row r="189" spans="1:5" ht="12.75">
      <c r="A189" s="35" t="s">
        <v>57</v>
      </c>
      <c r="E189" s="40" t="s">
        <v>6128</v>
      </c>
    </row>
    <row r="190" spans="1:5" ht="38.25">
      <c r="A190" t="s">
        <v>59</v>
      </c>
      <c r="E190" s="39" t="s">
        <v>6132</v>
      </c>
    </row>
    <row r="191" spans="1:16" ht="25.5">
      <c r="A191" t="s">
        <v>50</v>
      </c>
      <c s="34" t="s">
        <v>547</v>
      </c>
      <c s="34" t="s">
        <v>6122</v>
      </c>
      <c s="35" t="s">
        <v>5</v>
      </c>
      <c s="6" t="s">
        <v>6123</v>
      </c>
      <c s="36" t="s">
        <v>126</v>
      </c>
      <c s="37">
        <v>150.5</v>
      </c>
      <c s="36">
        <v>0</v>
      </c>
      <c s="36">
        <f>ROUND(G191*H191,6)</f>
      </c>
      <c r="L191" s="38">
        <v>0</v>
      </c>
      <c s="32">
        <f>ROUND(ROUND(L191,2)*ROUND(G191,3),2)</f>
      </c>
      <c s="36" t="s">
        <v>307</v>
      </c>
      <c>
        <f>(M191*21)/100</f>
      </c>
      <c t="s">
        <v>28</v>
      </c>
    </row>
    <row r="192" spans="1:5" ht="25.5">
      <c r="A192" s="35" t="s">
        <v>56</v>
      </c>
      <c r="E192" s="39" t="s">
        <v>6123</v>
      </c>
    </row>
    <row r="193" spans="1:5" ht="12.75">
      <c r="A193" s="35" t="s">
        <v>57</v>
      </c>
      <c r="E193" s="40" t="s">
        <v>6133</v>
      </c>
    </row>
    <row r="194" spans="1:5" ht="12.75">
      <c r="A194" t="s">
        <v>59</v>
      </c>
      <c r="E194" s="39" t="s">
        <v>5</v>
      </c>
    </row>
    <row r="195" spans="1:16" ht="12.75">
      <c r="A195" t="s">
        <v>50</v>
      </c>
      <c s="34" t="s">
        <v>550</v>
      </c>
      <c s="34" t="s">
        <v>6134</v>
      </c>
      <c s="35" t="s">
        <v>5</v>
      </c>
      <c s="6" t="s">
        <v>6135</v>
      </c>
      <c s="36" t="s">
        <v>126</v>
      </c>
      <c s="37">
        <v>75.25</v>
      </c>
      <c s="36">
        <v>0</v>
      </c>
      <c s="36">
        <f>ROUND(G195*H195,6)</f>
      </c>
      <c r="L195" s="38">
        <v>0</v>
      </c>
      <c s="32">
        <f>ROUND(ROUND(L195,2)*ROUND(G195,3),2)</f>
      </c>
      <c s="36" t="s">
        <v>307</v>
      </c>
      <c>
        <f>(M195*21)/100</f>
      </c>
      <c t="s">
        <v>28</v>
      </c>
    </row>
    <row r="196" spans="1:5" ht="12.75">
      <c r="A196" s="35" t="s">
        <v>56</v>
      </c>
      <c r="E196" s="39" t="s">
        <v>6135</v>
      </c>
    </row>
    <row r="197" spans="1:5" ht="12.75">
      <c r="A197" s="35" t="s">
        <v>57</v>
      </c>
      <c r="E197" s="40" t="s">
        <v>6128</v>
      </c>
    </row>
    <row r="198" spans="1:5" ht="306">
      <c r="A198" t="s">
        <v>59</v>
      </c>
      <c r="E198" s="39" t="s">
        <v>6082</v>
      </c>
    </row>
    <row r="199" spans="1:16" ht="25.5">
      <c r="A199" t="s">
        <v>50</v>
      </c>
      <c s="34" t="s">
        <v>554</v>
      </c>
      <c s="34" t="s">
        <v>6072</v>
      </c>
      <c s="35" t="s">
        <v>5</v>
      </c>
      <c s="6" t="s">
        <v>6073</v>
      </c>
      <c s="36" t="s">
        <v>126</v>
      </c>
      <c s="37">
        <v>75.25</v>
      </c>
      <c s="36">
        <v>0</v>
      </c>
      <c s="36">
        <f>ROUND(G199*H199,6)</f>
      </c>
      <c r="L199" s="38">
        <v>0</v>
      </c>
      <c s="32">
        <f>ROUND(ROUND(L199,2)*ROUND(G199,3),2)</f>
      </c>
      <c s="36" t="s">
        <v>307</v>
      </c>
      <c>
        <f>(M199*21)/100</f>
      </c>
      <c t="s">
        <v>28</v>
      </c>
    </row>
    <row r="200" spans="1:5" ht="25.5">
      <c r="A200" s="35" t="s">
        <v>56</v>
      </c>
      <c r="E200" s="39" t="s">
        <v>6073</v>
      </c>
    </row>
    <row r="201" spans="1:5" ht="12.75">
      <c r="A201" s="35" t="s">
        <v>57</v>
      </c>
      <c r="E201" s="40" t="s">
        <v>6128</v>
      </c>
    </row>
    <row r="202" spans="1:5" ht="12.75">
      <c r="A202" t="s">
        <v>59</v>
      </c>
      <c r="E202" s="39" t="s">
        <v>5</v>
      </c>
    </row>
    <row r="203" spans="1:16" ht="25.5">
      <c r="A203" t="s">
        <v>50</v>
      </c>
      <c s="34" t="s">
        <v>558</v>
      </c>
      <c s="34" t="s">
        <v>6068</v>
      </c>
      <c s="35" t="s">
        <v>5</v>
      </c>
      <c s="6" t="s">
        <v>6069</v>
      </c>
      <c s="36" t="s">
        <v>126</v>
      </c>
      <c s="37">
        <v>75.25</v>
      </c>
      <c s="36">
        <v>0.000688</v>
      </c>
      <c s="36">
        <f>ROUND(G203*H203,6)</f>
      </c>
      <c r="L203" s="38">
        <v>0</v>
      </c>
      <c s="32">
        <f>ROUND(ROUND(L203,2)*ROUND(G203,3),2)</f>
      </c>
      <c s="36" t="s">
        <v>307</v>
      </c>
      <c>
        <f>(M203*21)/100</f>
      </c>
      <c t="s">
        <v>28</v>
      </c>
    </row>
    <row r="204" spans="1:5" ht="25.5">
      <c r="A204" s="35" t="s">
        <v>56</v>
      </c>
      <c r="E204" s="39" t="s">
        <v>6069</v>
      </c>
    </row>
    <row r="205" spans="1:5" ht="12.75">
      <c r="A205" s="35" t="s">
        <v>57</v>
      </c>
      <c r="E205" s="40" t="s">
        <v>6136</v>
      </c>
    </row>
    <row r="206" spans="1:5" ht="51">
      <c r="A206" t="s">
        <v>59</v>
      </c>
      <c r="E206" s="39" t="s">
        <v>6071</v>
      </c>
    </row>
    <row r="207" spans="1:13" ht="12.75">
      <c r="A207" t="s">
        <v>47</v>
      </c>
      <c r="C207" s="31" t="s">
        <v>6137</v>
      </c>
      <c r="E207" s="33" t="s">
        <v>6138</v>
      </c>
      <c r="J207" s="32">
        <f>0</f>
      </c>
      <c s="32">
        <f>0</f>
      </c>
      <c s="32">
        <f>0+L208+L212+L216+L220+L224+L228+L232+L236+L240+L244</f>
      </c>
      <c s="32">
        <f>0+M208+M212+M216+M220+M224+M228+M232+M236+M240+M244</f>
      </c>
    </row>
    <row r="208" spans="1:16" ht="12.75">
      <c r="A208" t="s">
        <v>50</v>
      </c>
      <c s="34" t="s">
        <v>563</v>
      </c>
      <c s="34" t="s">
        <v>6139</v>
      </c>
      <c s="35" t="s">
        <v>5</v>
      </c>
      <c s="6" t="s">
        <v>6140</v>
      </c>
      <c s="36" t="s">
        <v>126</v>
      </c>
      <c s="37">
        <v>20.4</v>
      </c>
      <c s="36">
        <v>0</v>
      </c>
      <c s="36">
        <f>ROUND(G208*H208,6)</f>
      </c>
      <c r="L208" s="38">
        <v>0</v>
      </c>
      <c s="32">
        <f>ROUND(ROUND(L208,2)*ROUND(G208,3),2)</f>
      </c>
      <c s="36" t="s">
        <v>55</v>
      </c>
      <c>
        <f>(M208*21)/100</f>
      </c>
      <c t="s">
        <v>28</v>
      </c>
    </row>
    <row r="209" spans="1:5" ht="12.75">
      <c r="A209" s="35" t="s">
        <v>56</v>
      </c>
      <c r="E209" s="39" t="s">
        <v>6140</v>
      </c>
    </row>
    <row r="210" spans="1:5" ht="12.75">
      <c r="A210" s="35" t="s">
        <v>57</v>
      </c>
      <c r="E210" s="40" t="s">
        <v>6141</v>
      </c>
    </row>
    <row r="211" spans="1:5" ht="12.75">
      <c r="A211" t="s">
        <v>59</v>
      </c>
      <c r="E211" s="39" t="s">
        <v>6142</v>
      </c>
    </row>
    <row r="212" spans="1:16" ht="25.5">
      <c r="A212" t="s">
        <v>50</v>
      </c>
      <c s="34" t="s">
        <v>567</v>
      </c>
      <c s="34" t="s">
        <v>6143</v>
      </c>
      <c s="35" t="s">
        <v>5</v>
      </c>
      <c s="6" t="s">
        <v>6144</v>
      </c>
      <c s="36" t="s">
        <v>126</v>
      </c>
      <c s="37">
        <v>4.76</v>
      </c>
      <c s="36">
        <v>0.518089</v>
      </c>
      <c s="36">
        <f>ROUND(G212*H212,6)</f>
      </c>
      <c r="L212" s="38">
        <v>0</v>
      </c>
      <c s="32">
        <f>ROUND(ROUND(L212,2)*ROUND(G212,3),2)</f>
      </c>
      <c s="36" t="s">
        <v>307</v>
      </c>
      <c>
        <f>(M212*21)/100</f>
      </c>
      <c t="s">
        <v>28</v>
      </c>
    </row>
    <row r="213" spans="1:5" ht="25.5">
      <c r="A213" s="35" t="s">
        <v>56</v>
      </c>
      <c r="E213" s="39" t="s">
        <v>6144</v>
      </c>
    </row>
    <row r="214" spans="1:5" ht="12.75">
      <c r="A214" s="35" t="s">
        <v>57</v>
      </c>
      <c r="E214" s="40" t="s">
        <v>6145</v>
      </c>
    </row>
    <row r="215" spans="1:5" ht="51">
      <c r="A215" t="s">
        <v>59</v>
      </c>
      <c r="E215" s="39" t="s">
        <v>4865</v>
      </c>
    </row>
    <row r="216" spans="1:16" ht="12.75">
      <c r="A216" t="s">
        <v>50</v>
      </c>
      <c s="34" t="s">
        <v>138</v>
      </c>
      <c s="34" t="s">
        <v>6146</v>
      </c>
      <c s="35" t="s">
        <v>5</v>
      </c>
      <c s="6" t="s">
        <v>6147</v>
      </c>
      <c s="36" t="s">
        <v>126</v>
      </c>
      <c s="37">
        <v>134.9</v>
      </c>
      <c s="36">
        <v>0</v>
      </c>
      <c s="36">
        <f>ROUND(G216*H216,6)</f>
      </c>
      <c r="L216" s="38">
        <v>0</v>
      </c>
      <c s="32">
        <f>ROUND(ROUND(L216,2)*ROUND(G216,3),2)</f>
      </c>
      <c s="36" t="s">
        <v>55</v>
      </c>
      <c>
        <f>(M216*21)/100</f>
      </c>
      <c t="s">
        <v>28</v>
      </c>
    </row>
    <row r="217" spans="1:5" ht="12.75">
      <c r="A217" s="35" t="s">
        <v>56</v>
      </c>
      <c r="E217" s="39" t="s">
        <v>6147</v>
      </c>
    </row>
    <row r="218" spans="1:5" ht="12.75">
      <c r="A218" s="35" t="s">
        <v>57</v>
      </c>
      <c r="E218" s="40" t="s">
        <v>6148</v>
      </c>
    </row>
    <row r="219" spans="1:5" ht="12.75">
      <c r="A219" t="s">
        <v>59</v>
      </c>
      <c r="E219" s="39" t="s">
        <v>5</v>
      </c>
    </row>
    <row r="220" spans="1:16" ht="12.75">
      <c r="A220" t="s">
        <v>50</v>
      </c>
      <c s="34" t="s">
        <v>573</v>
      </c>
      <c s="34" t="s">
        <v>6149</v>
      </c>
      <c s="35" t="s">
        <v>5</v>
      </c>
      <c s="6" t="s">
        <v>6150</v>
      </c>
      <c s="36" t="s">
        <v>126</v>
      </c>
      <c s="37">
        <v>134.9</v>
      </c>
      <c s="36">
        <v>0.065</v>
      </c>
      <c s="36">
        <f>ROUND(G220*H220,6)</f>
      </c>
      <c r="L220" s="38">
        <v>0</v>
      </c>
      <c s="32">
        <f>ROUND(ROUND(L220,2)*ROUND(G220,3),2)</f>
      </c>
      <c s="36" t="s">
        <v>55</v>
      </c>
      <c>
        <f>(M220*21)/100</f>
      </c>
      <c t="s">
        <v>28</v>
      </c>
    </row>
    <row r="221" spans="1:5" ht="12.75">
      <c r="A221" s="35" t="s">
        <v>56</v>
      </c>
      <c r="E221" s="39" t="s">
        <v>6150</v>
      </c>
    </row>
    <row r="222" spans="1:5" ht="12.75">
      <c r="A222" s="35" t="s">
        <v>57</v>
      </c>
      <c r="E222" s="40" t="s">
        <v>6148</v>
      </c>
    </row>
    <row r="223" spans="1:5" ht="114.75">
      <c r="A223" t="s">
        <v>59</v>
      </c>
      <c r="E223" s="39" t="s">
        <v>6151</v>
      </c>
    </row>
    <row r="224" spans="1:16" ht="25.5">
      <c r="A224" t="s">
        <v>50</v>
      </c>
      <c s="34" t="s">
        <v>576</v>
      </c>
      <c s="34" t="s">
        <v>6097</v>
      </c>
      <c s="35" t="s">
        <v>5</v>
      </c>
      <c s="6" t="s">
        <v>6098</v>
      </c>
      <c s="36" t="s">
        <v>126</v>
      </c>
      <c s="37">
        <v>134.9</v>
      </c>
      <c s="36">
        <v>0</v>
      </c>
      <c s="36">
        <f>ROUND(G224*H224,6)</f>
      </c>
      <c r="L224" s="38">
        <v>0</v>
      </c>
      <c s="32">
        <f>ROUND(ROUND(L224,2)*ROUND(G224,3),2)</f>
      </c>
      <c s="36" t="s">
        <v>55</v>
      </c>
      <c>
        <f>(M224*21)/100</f>
      </c>
      <c t="s">
        <v>28</v>
      </c>
    </row>
    <row r="225" spans="1:5" ht="25.5">
      <c r="A225" s="35" t="s">
        <v>56</v>
      </c>
      <c r="E225" s="39" t="s">
        <v>6098</v>
      </c>
    </row>
    <row r="226" spans="1:5" ht="12.75">
      <c r="A226" s="35" t="s">
        <v>57</v>
      </c>
      <c r="E226" s="40" t="s">
        <v>6148</v>
      </c>
    </row>
    <row r="227" spans="1:5" ht="12.75">
      <c r="A227" t="s">
        <v>59</v>
      </c>
      <c r="E227" s="39" t="s">
        <v>5</v>
      </c>
    </row>
    <row r="228" spans="1:16" ht="25.5">
      <c r="A228" t="s">
        <v>50</v>
      </c>
      <c s="34" t="s">
        <v>579</v>
      </c>
      <c s="34" t="s">
        <v>6099</v>
      </c>
      <c s="35" t="s">
        <v>5</v>
      </c>
      <c s="6" t="s">
        <v>6100</v>
      </c>
      <c s="36" t="s">
        <v>126</v>
      </c>
      <c s="37">
        <v>134.9</v>
      </c>
      <c s="36">
        <v>0</v>
      </c>
      <c s="36">
        <f>ROUND(G228*H228,6)</f>
      </c>
      <c r="L228" s="38">
        <v>0</v>
      </c>
      <c s="32">
        <f>ROUND(ROUND(L228,2)*ROUND(G228,3),2)</f>
      </c>
      <c s="36" t="s">
        <v>307</v>
      </c>
      <c>
        <f>(M228*21)/100</f>
      </c>
      <c t="s">
        <v>28</v>
      </c>
    </row>
    <row r="229" spans="1:5" ht="25.5">
      <c r="A229" s="35" t="s">
        <v>56</v>
      </c>
      <c r="E229" s="39" t="s">
        <v>6100</v>
      </c>
    </row>
    <row r="230" spans="1:5" ht="12.75">
      <c r="A230" s="35" t="s">
        <v>57</v>
      </c>
      <c r="E230" s="40" t="s">
        <v>6148</v>
      </c>
    </row>
    <row r="231" spans="1:5" ht="12.75">
      <c r="A231" t="s">
        <v>59</v>
      </c>
      <c r="E231" s="39" t="s">
        <v>5</v>
      </c>
    </row>
    <row r="232" spans="1:16" ht="25.5">
      <c r="A232" t="s">
        <v>50</v>
      </c>
      <c s="34" t="s">
        <v>582</v>
      </c>
      <c s="34" t="s">
        <v>6101</v>
      </c>
      <c s="35" t="s">
        <v>5</v>
      </c>
      <c s="6" t="s">
        <v>6102</v>
      </c>
      <c s="36" t="s">
        <v>126</v>
      </c>
      <c s="37">
        <v>134.9</v>
      </c>
      <c s="36">
        <v>0</v>
      </c>
      <c s="36">
        <f>ROUND(G232*H232,6)</f>
      </c>
      <c r="L232" s="38">
        <v>0</v>
      </c>
      <c s="32">
        <f>ROUND(ROUND(L232,2)*ROUND(G232,3),2)</f>
      </c>
      <c s="36" t="s">
        <v>307</v>
      </c>
      <c>
        <f>(M232*21)/100</f>
      </c>
      <c t="s">
        <v>28</v>
      </c>
    </row>
    <row r="233" spans="1:5" ht="25.5">
      <c r="A233" s="35" t="s">
        <v>56</v>
      </c>
      <c r="E233" s="39" t="s">
        <v>6102</v>
      </c>
    </row>
    <row r="234" spans="1:5" ht="12.75">
      <c r="A234" s="35" t="s">
        <v>57</v>
      </c>
      <c r="E234" s="40" t="s">
        <v>6148</v>
      </c>
    </row>
    <row r="235" spans="1:5" ht="12.75">
      <c r="A235" t="s">
        <v>59</v>
      </c>
      <c r="E235" s="39" t="s">
        <v>5</v>
      </c>
    </row>
    <row r="236" spans="1:16" ht="25.5">
      <c r="A236" t="s">
        <v>50</v>
      </c>
      <c s="34" t="s">
        <v>585</v>
      </c>
      <c s="34" t="s">
        <v>6068</v>
      </c>
      <c s="35" t="s">
        <v>5</v>
      </c>
      <c s="6" t="s">
        <v>6069</v>
      </c>
      <c s="36" t="s">
        <v>126</v>
      </c>
      <c s="37">
        <v>134.9</v>
      </c>
      <c s="36">
        <v>0.000688</v>
      </c>
      <c s="36">
        <f>ROUND(G236*H236,6)</f>
      </c>
      <c r="L236" s="38">
        <v>0</v>
      </c>
      <c s="32">
        <f>ROUND(ROUND(L236,2)*ROUND(G236,3),2)</f>
      </c>
      <c s="36" t="s">
        <v>307</v>
      </c>
      <c>
        <f>(M236*21)/100</f>
      </c>
      <c t="s">
        <v>28</v>
      </c>
    </row>
    <row r="237" spans="1:5" ht="25.5">
      <c r="A237" s="35" t="s">
        <v>56</v>
      </c>
      <c r="E237" s="39" t="s">
        <v>6069</v>
      </c>
    </row>
    <row r="238" spans="1:5" ht="12.75">
      <c r="A238" s="35" t="s">
        <v>57</v>
      </c>
      <c r="E238" s="40" t="s">
        <v>6152</v>
      </c>
    </row>
    <row r="239" spans="1:5" ht="51">
      <c r="A239" t="s">
        <v>59</v>
      </c>
      <c r="E239" s="39" t="s">
        <v>6071</v>
      </c>
    </row>
    <row r="240" spans="1:16" ht="25.5">
      <c r="A240" t="s">
        <v>50</v>
      </c>
      <c s="34" t="s">
        <v>588</v>
      </c>
      <c s="34" t="s">
        <v>6153</v>
      </c>
      <c s="35" t="s">
        <v>5</v>
      </c>
      <c s="6" t="s">
        <v>6154</v>
      </c>
      <c s="36" t="s">
        <v>116</v>
      </c>
      <c s="37">
        <v>0.94</v>
      </c>
      <c s="36">
        <v>0</v>
      </c>
      <c s="36">
        <f>ROUND(G240*H240,6)</f>
      </c>
      <c r="L240" s="38">
        <v>0</v>
      </c>
      <c s="32">
        <f>ROUND(ROUND(L240,2)*ROUND(G240,3),2)</f>
      </c>
      <c s="36" t="s">
        <v>307</v>
      </c>
      <c>
        <f>(M240*21)/100</f>
      </c>
      <c t="s">
        <v>28</v>
      </c>
    </row>
    <row r="241" spans="1:5" ht="25.5">
      <c r="A241" s="35" t="s">
        <v>56</v>
      </c>
      <c r="E241" s="39" t="s">
        <v>6154</v>
      </c>
    </row>
    <row r="242" spans="1:5" ht="12.75">
      <c r="A242" s="35" t="s">
        <v>57</v>
      </c>
      <c r="E242" s="40" t="s">
        <v>6155</v>
      </c>
    </row>
    <row r="243" spans="1:5" ht="178.5">
      <c r="A243" t="s">
        <v>59</v>
      </c>
      <c r="E243" s="39" t="s">
        <v>6156</v>
      </c>
    </row>
    <row r="244" spans="1:16" ht="12.75">
      <c r="A244" t="s">
        <v>50</v>
      </c>
      <c s="34" t="s">
        <v>591</v>
      </c>
      <c s="34" t="s">
        <v>6157</v>
      </c>
      <c s="35" t="s">
        <v>5</v>
      </c>
      <c s="6" t="s">
        <v>6158</v>
      </c>
      <c s="36" t="s">
        <v>54</v>
      </c>
      <c s="37">
        <v>1.599</v>
      </c>
      <c s="36">
        <v>1</v>
      </c>
      <c s="36">
        <f>ROUND(G244*H244,6)</f>
      </c>
      <c r="L244" s="38">
        <v>0</v>
      </c>
      <c s="32">
        <f>ROUND(ROUND(L244,2)*ROUND(G244,3),2)</f>
      </c>
      <c s="36" t="s">
        <v>307</v>
      </c>
      <c>
        <f>(M244*21)/100</f>
      </c>
      <c t="s">
        <v>28</v>
      </c>
    </row>
    <row r="245" spans="1:5" ht="12.75">
      <c r="A245" s="35" t="s">
        <v>56</v>
      </c>
      <c r="E245" s="39" t="s">
        <v>6158</v>
      </c>
    </row>
    <row r="246" spans="1:5" ht="12.75">
      <c r="A246" s="35" t="s">
        <v>57</v>
      </c>
      <c r="E246" s="40" t="s">
        <v>5</v>
      </c>
    </row>
    <row r="247" spans="1:5" ht="12.75">
      <c r="A247" t="s">
        <v>59</v>
      </c>
      <c r="E247" s="39" t="s">
        <v>5</v>
      </c>
    </row>
    <row r="248" spans="1:13" ht="12.75">
      <c r="A248" t="s">
        <v>47</v>
      </c>
      <c r="C248" s="31" t="s">
        <v>6159</v>
      </c>
      <c r="E248" s="33" t="s">
        <v>6160</v>
      </c>
      <c r="J248" s="32">
        <f>0</f>
      </c>
      <c s="32">
        <f>0</f>
      </c>
      <c s="32">
        <f>0+L249+L253+L257+L261+L265+L269+L273+L277+L281+L285</f>
      </c>
      <c s="32">
        <f>0+M249+M253+M257+M261+M265+M269+M273+M277+M281+M285</f>
      </c>
    </row>
    <row r="249" spans="1:16" ht="25.5">
      <c r="A249" t="s">
        <v>50</v>
      </c>
      <c s="34" t="s">
        <v>594</v>
      </c>
      <c s="34" t="s">
        <v>6161</v>
      </c>
      <c s="35" t="s">
        <v>5</v>
      </c>
      <c s="6" t="s">
        <v>6162</v>
      </c>
      <c s="36" t="s">
        <v>147</v>
      </c>
      <c s="37">
        <v>203</v>
      </c>
      <c s="36">
        <v>0.1554</v>
      </c>
      <c s="36">
        <f>ROUND(G249*H249,6)</f>
      </c>
      <c r="L249" s="38">
        <v>0</v>
      </c>
      <c s="32">
        <f>ROUND(ROUND(L249,2)*ROUND(G249,3),2)</f>
      </c>
      <c s="36" t="s">
        <v>307</v>
      </c>
      <c>
        <f>(M249*21)/100</f>
      </c>
      <c t="s">
        <v>28</v>
      </c>
    </row>
    <row r="250" spans="1:5" ht="38.25">
      <c r="A250" s="35" t="s">
        <v>56</v>
      </c>
      <c r="E250" s="39" t="s">
        <v>6163</v>
      </c>
    </row>
    <row r="251" spans="1:5" ht="12.75">
      <c r="A251" s="35" t="s">
        <v>57</v>
      </c>
      <c r="E251" s="40" t="s">
        <v>6164</v>
      </c>
    </row>
    <row r="252" spans="1:5" ht="114.75">
      <c r="A252" t="s">
        <v>59</v>
      </c>
      <c r="E252" s="39" t="s">
        <v>6165</v>
      </c>
    </row>
    <row r="253" spans="1:16" ht="12.75">
      <c r="A253" t="s">
        <v>50</v>
      </c>
      <c s="34" t="s">
        <v>597</v>
      </c>
      <c s="34" t="s">
        <v>6166</v>
      </c>
      <c s="35" t="s">
        <v>5</v>
      </c>
      <c s="6" t="s">
        <v>6167</v>
      </c>
      <c s="36" t="s">
        <v>147</v>
      </c>
      <c s="37">
        <v>207.06</v>
      </c>
      <c s="36">
        <v>0.08</v>
      </c>
      <c s="36">
        <f>ROUND(G253*H253,6)</f>
      </c>
      <c r="L253" s="38">
        <v>0</v>
      </c>
      <c s="32">
        <f>ROUND(ROUND(L253,2)*ROUND(G253,3),2)</f>
      </c>
      <c s="36" t="s">
        <v>307</v>
      </c>
      <c>
        <f>(M253*21)/100</f>
      </c>
      <c t="s">
        <v>28</v>
      </c>
    </row>
    <row r="254" spans="1:5" ht="12.75">
      <c r="A254" s="35" t="s">
        <v>56</v>
      </c>
      <c r="E254" s="39" t="s">
        <v>6167</v>
      </c>
    </row>
    <row r="255" spans="1:5" ht="12.75">
      <c r="A255" s="35" t="s">
        <v>57</v>
      </c>
      <c r="E255" s="40" t="s">
        <v>5</v>
      </c>
    </row>
    <row r="256" spans="1:5" ht="12.75">
      <c r="A256" t="s">
        <v>59</v>
      </c>
      <c r="E256" s="39" t="s">
        <v>5</v>
      </c>
    </row>
    <row r="257" spans="1:16" ht="25.5">
      <c r="A257" t="s">
        <v>50</v>
      </c>
      <c s="34" t="s">
        <v>600</v>
      </c>
      <c s="34" t="s">
        <v>6161</v>
      </c>
      <c s="35" t="s">
        <v>96</v>
      </c>
      <c s="6" t="s">
        <v>6162</v>
      </c>
      <c s="36" t="s">
        <v>147</v>
      </c>
      <c s="37">
        <v>10</v>
      </c>
      <c s="36">
        <v>0.1554</v>
      </c>
      <c s="36">
        <f>ROUND(G257*H257,6)</f>
      </c>
      <c r="L257" s="38">
        <v>0</v>
      </c>
      <c s="32">
        <f>ROUND(ROUND(L257,2)*ROUND(G257,3),2)</f>
      </c>
      <c s="36" t="s">
        <v>307</v>
      </c>
      <c>
        <f>(M257*21)/100</f>
      </c>
      <c t="s">
        <v>28</v>
      </c>
    </row>
    <row r="258" spans="1:5" ht="38.25">
      <c r="A258" s="35" t="s">
        <v>56</v>
      </c>
      <c r="E258" s="39" t="s">
        <v>6163</v>
      </c>
    </row>
    <row r="259" spans="1:5" ht="12.75">
      <c r="A259" s="35" t="s">
        <v>57</v>
      </c>
      <c r="E259" s="40" t="s">
        <v>6168</v>
      </c>
    </row>
    <row r="260" spans="1:5" ht="114.75">
      <c r="A260" t="s">
        <v>59</v>
      </c>
      <c r="E260" s="39" t="s">
        <v>6165</v>
      </c>
    </row>
    <row r="261" spans="1:16" ht="12.75">
      <c r="A261" t="s">
        <v>50</v>
      </c>
      <c s="34" t="s">
        <v>603</v>
      </c>
      <c s="34" t="s">
        <v>6169</v>
      </c>
      <c s="35" t="s">
        <v>5</v>
      </c>
      <c s="6" t="s">
        <v>6170</v>
      </c>
      <c s="36" t="s">
        <v>147</v>
      </c>
      <c s="37">
        <v>10.2</v>
      </c>
      <c s="36">
        <v>0.102</v>
      </c>
      <c s="36">
        <f>ROUND(G261*H261,6)</f>
      </c>
      <c r="L261" s="38">
        <v>0</v>
      </c>
      <c s="32">
        <f>ROUND(ROUND(L261,2)*ROUND(G261,3),2)</f>
      </c>
      <c s="36" t="s">
        <v>307</v>
      </c>
      <c>
        <f>(M261*21)/100</f>
      </c>
      <c t="s">
        <v>28</v>
      </c>
    </row>
    <row r="262" spans="1:5" ht="12.75">
      <c r="A262" s="35" t="s">
        <v>56</v>
      </c>
      <c r="E262" s="39" t="s">
        <v>6170</v>
      </c>
    </row>
    <row r="263" spans="1:5" ht="12.75">
      <c r="A263" s="35" t="s">
        <v>57</v>
      </c>
      <c r="E263" s="40" t="s">
        <v>5</v>
      </c>
    </row>
    <row r="264" spans="1:5" ht="12.75">
      <c r="A264" t="s">
        <v>59</v>
      </c>
      <c r="E264" s="39" t="s">
        <v>5</v>
      </c>
    </row>
    <row r="265" spans="1:16" ht="38.25">
      <c r="A265" t="s">
        <v>50</v>
      </c>
      <c s="34" t="s">
        <v>606</v>
      </c>
      <c s="34" t="s">
        <v>6171</v>
      </c>
      <c s="35" t="s">
        <v>5</v>
      </c>
      <c s="6" t="s">
        <v>6172</v>
      </c>
      <c s="36" t="s">
        <v>147</v>
      </c>
      <c s="37">
        <v>234</v>
      </c>
      <c s="36">
        <v>0.09599</v>
      </c>
      <c s="36">
        <f>ROUND(G265*H265,6)</f>
      </c>
      <c r="L265" s="38">
        <v>0</v>
      </c>
      <c s="32">
        <f>ROUND(ROUND(L265,2)*ROUND(G265,3),2)</f>
      </c>
      <c s="36" t="s">
        <v>307</v>
      </c>
      <c>
        <f>(M265*21)/100</f>
      </c>
      <c t="s">
        <v>28</v>
      </c>
    </row>
    <row r="266" spans="1:5" ht="38.25">
      <c r="A266" s="35" t="s">
        <v>56</v>
      </c>
      <c r="E266" s="39" t="s">
        <v>6172</v>
      </c>
    </row>
    <row r="267" spans="1:5" ht="12.75">
      <c r="A267" s="35" t="s">
        <v>57</v>
      </c>
      <c r="E267" s="40" t="s">
        <v>6173</v>
      </c>
    </row>
    <row r="268" spans="1:5" ht="140.25">
      <c r="A268" t="s">
        <v>59</v>
      </c>
      <c r="E268" s="39" t="s">
        <v>6174</v>
      </c>
    </row>
    <row r="269" spans="1:16" ht="38.25">
      <c r="A269" t="s">
        <v>50</v>
      </c>
      <c s="34" t="s">
        <v>609</v>
      </c>
      <c s="34" t="s">
        <v>6175</v>
      </c>
      <c s="35" t="s">
        <v>5</v>
      </c>
      <c s="6" t="s">
        <v>6176</v>
      </c>
      <c s="36" t="s">
        <v>147</v>
      </c>
      <c s="37">
        <v>8.5</v>
      </c>
      <c s="36">
        <v>2E-06</v>
      </c>
      <c s="36">
        <f>ROUND(G269*H269,6)</f>
      </c>
      <c r="L269" s="38">
        <v>0</v>
      </c>
      <c s="32">
        <f>ROUND(ROUND(L269,2)*ROUND(G269,3),2)</f>
      </c>
      <c s="36" t="s">
        <v>307</v>
      </c>
      <c>
        <f>(M269*21)/100</f>
      </c>
      <c t="s">
        <v>28</v>
      </c>
    </row>
    <row r="270" spans="1:5" ht="38.25">
      <c r="A270" s="35" t="s">
        <v>56</v>
      </c>
      <c r="E270" s="39" t="s">
        <v>6177</v>
      </c>
    </row>
    <row r="271" spans="1:5" ht="12.75">
      <c r="A271" s="35" t="s">
        <v>57</v>
      </c>
      <c r="E271" s="40" t="s">
        <v>6178</v>
      </c>
    </row>
    <row r="272" spans="1:5" ht="140.25">
      <c r="A272" t="s">
        <v>59</v>
      </c>
      <c r="E272" s="39" t="s">
        <v>6174</v>
      </c>
    </row>
    <row r="273" spans="1:16" ht="12.75">
      <c r="A273" t="s">
        <v>50</v>
      </c>
      <c s="34" t="s">
        <v>613</v>
      </c>
      <c s="34" t="s">
        <v>6179</v>
      </c>
      <c s="35" t="s">
        <v>5</v>
      </c>
      <c s="6" t="s">
        <v>6180</v>
      </c>
      <c s="36" t="s">
        <v>147</v>
      </c>
      <c s="37">
        <v>238.68</v>
      </c>
      <c s="36">
        <v>0.046</v>
      </c>
      <c s="36">
        <f>ROUND(G273*H273,6)</f>
      </c>
      <c r="L273" s="38">
        <v>0</v>
      </c>
      <c s="32">
        <f>ROUND(ROUND(L273,2)*ROUND(G273,3),2)</f>
      </c>
      <c s="36" t="s">
        <v>55</v>
      </c>
      <c>
        <f>(M273*21)/100</f>
      </c>
      <c t="s">
        <v>28</v>
      </c>
    </row>
    <row r="274" spans="1:5" ht="12.75">
      <c r="A274" s="35" t="s">
        <v>56</v>
      </c>
      <c r="E274" s="39" t="s">
        <v>6180</v>
      </c>
    </row>
    <row r="275" spans="1:5" ht="12.75">
      <c r="A275" s="35" t="s">
        <v>57</v>
      </c>
      <c r="E275" s="40" t="s">
        <v>5</v>
      </c>
    </row>
    <row r="276" spans="1:5" ht="12.75">
      <c r="A276" t="s">
        <v>59</v>
      </c>
      <c r="E276" s="39" t="s">
        <v>5</v>
      </c>
    </row>
    <row r="277" spans="1:16" ht="25.5">
      <c r="A277" t="s">
        <v>50</v>
      </c>
      <c s="34" t="s">
        <v>616</v>
      </c>
      <c s="34" t="s">
        <v>6181</v>
      </c>
      <c s="35" t="s">
        <v>5</v>
      </c>
      <c s="6" t="s">
        <v>6182</v>
      </c>
      <c s="36" t="s">
        <v>147</v>
      </c>
      <c s="37">
        <v>154</v>
      </c>
      <c s="36">
        <v>0.085763</v>
      </c>
      <c s="36">
        <f>ROUND(G277*H277,6)</f>
      </c>
      <c r="L277" s="38">
        <v>0</v>
      </c>
      <c s="32">
        <f>ROUND(ROUND(L277,2)*ROUND(G277,3),2)</f>
      </c>
      <c s="36" t="s">
        <v>307</v>
      </c>
      <c>
        <f>(M277*21)/100</f>
      </c>
      <c t="s">
        <v>28</v>
      </c>
    </row>
    <row r="278" spans="1:5" ht="38.25">
      <c r="A278" s="35" t="s">
        <v>56</v>
      </c>
      <c r="E278" s="39" t="s">
        <v>6183</v>
      </c>
    </row>
    <row r="279" spans="1:5" ht="12.75">
      <c r="A279" s="35" t="s">
        <v>57</v>
      </c>
      <c r="E279" s="40" t="s">
        <v>6184</v>
      </c>
    </row>
    <row r="280" spans="1:5" ht="51">
      <c r="A280" t="s">
        <v>59</v>
      </c>
      <c r="E280" s="39" t="s">
        <v>6185</v>
      </c>
    </row>
    <row r="281" spans="1:16" ht="12.75">
      <c r="A281" t="s">
        <v>50</v>
      </c>
      <c s="34" t="s">
        <v>620</v>
      </c>
      <c s="34" t="s">
        <v>6186</v>
      </c>
      <c s="35" t="s">
        <v>5</v>
      </c>
      <c s="6" t="s">
        <v>6187</v>
      </c>
      <c s="36" t="s">
        <v>147</v>
      </c>
      <c s="37">
        <v>157.08</v>
      </c>
      <c s="36">
        <v>0.056</v>
      </c>
      <c s="36">
        <f>ROUND(G281*H281,6)</f>
      </c>
      <c r="L281" s="38">
        <v>0</v>
      </c>
      <c s="32">
        <f>ROUND(ROUND(L281,2)*ROUND(G281,3),2)</f>
      </c>
      <c s="36" t="s">
        <v>307</v>
      </c>
      <c>
        <f>(M281*21)/100</f>
      </c>
      <c t="s">
        <v>28</v>
      </c>
    </row>
    <row r="282" spans="1:5" ht="12.75">
      <c r="A282" s="35" t="s">
        <v>56</v>
      </c>
      <c r="E282" s="39" t="s">
        <v>6187</v>
      </c>
    </row>
    <row r="283" spans="1:5" ht="25.5">
      <c r="A283" s="35" t="s">
        <v>57</v>
      </c>
      <c r="E283" s="40" t="s">
        <v>6188</v>
      </c>
    </row>
    <row r="284" spans="1:5" ht="12.75">
      <c r="A284" t="s">
        <v>59</v>
      </c>
      <c r="E284" s="39" t="s">
        <v>5</v>
      </c>
    </row>
    <row r="285" spans="1:16" ht="25.5">
      <c r="A285" t="s">
        <v>50</v>
      </c>
      <c s="34" t="s">
        <v>622</v>
      </c>
      <c s="34" t="s">
        <v>6189</v>
      </c>
      <c s="35" t="s">
        <v>5</v>
      </c>
      <c s="6" t="s">
        <v>6190</v>
      </c>
      <c s="36" t="s">
        <v>147</v>
      </c>
      <c s="37">
        <v>5.95</v>
      </c>
      <c s="36">
        <v>0.030111</v>
      </c>
      <c s="36">
        <f>ROUND(G285*H285,6)</f>
      </c>
      <c r="L285" s="38">
        <v>0</v>
      </c>
      <c s="32">
        <f>ROUND(ROUND(L285,2)*ROUND(G285,3),2)</f>
      </c>
      <c s="36" t="s">
        <v>307</v>
      </c>
      <c>
        <f>(M285*21)/100</f>
      </c>
      <c t="s">
        <v>28</v>
      </c>
    </row>
    <row r="286" spans="1:5" ht="25.5">
      <c r="A286" s="35" t="s">
        <v>56</v>
      </c>
      <c r="E286" s="39" t="s">
        <v>6190</v>
      </c>
    </row>
    <row r="287" spans="1:5" ht="25.5">
      <c r="A287" s="35" t="s">
        <v>57</v>
      </c>
      <c r="E287" s="40" t="s">
        <v>6191</v>
      </c>
    </row>
    <row r="288" spans="1:5" ht="51">
      <c r="A288" t="s">
        <v>59</v>
      </c>
      <c r="E288" s="39" t="s">
        <v>6192</v>
      </c>
    </row>
    <row r="289" spans="1:13" ht="12.75">
      <c r="A289" t="s">
        <v>47</v>
      </c>
      <c r="C289" s="31" t="s">
        <v>6193</v>
      </c>
      <c r="E289" s="33" t="s">
        <v>6194</v>
      </c>
      <c r="J289" s="32">
        <f>0</f>
      </c>
      <c s="32">
        <f>0</f>
      </c>
      <c s="32">
        <f>0+L290+L294+L298+L302+L306+L310+L314+L318+L322+L326+L330+L334</f>
      </c>
      <c s="32">
        <f>0+M290+M294+M298+M302+M306+M310+M314+M318+M322+M326+M330+M334</f>
      </c>
    </row>
    <row r="290" spans="1:16" ht="25.5">
      <c r="A290" t="s">
        <v>50</v>
      </c>
      <c s="34" t="s">
        <v>624</v>
      </c>
      <c s="34" t="s">
        <v>445</v>
      </c>
      <c s="35" t="s">
        <v>5</v>
      </c>
      <c s="6" t="s">
        <v>446</v>
      </c>
      <c s="36" t="s">
        <v>116</v>
      </c>
      <c s="37">
        <v>30.63</v>
      </c>
      <c s="36">
        <v>0</v>
      </c>
      <c s="36">
        <f>ROUND(G290*H290,6)</f>
      </c>
      <c r="L290" s="38">
        <v>0</v>
      </c>
      <c s="32">
        <f>ROUND(ROUND(L290,2)*ROUND(G290,3),2)</f>
      </c>
      <c s="36" t="s">
        <v>307</v>
      </c>
      <c>
        <f>(M290*21)/100</f>
      </c>
      <c t="s">
        <v>28</v>
      </c>
    </row>
    <row r="291" spans="1:5" ht="25.5">
      <c r="A291" s="35" t="s">
        <v>56</v>
      </c>
      <c r="E291" s="39" t="s">
        <v>446</v>
      </c>
    </row>
    <row r="292" spans="1:5" ht="76.5">
      <c r="A292" s="35" t="s">
        <v>57</v>
      </c>
      <c r="E292" s="40" t="s">
        <v>6195</v>
      </c>
    </row>
    <row r="293" spans="1:5" ht="242.25">
      <c r="A293" t="s">
        <v>59</v>
      </c>
      <c r="E293" s="39" t="s">
        <v>4855</v>
      </c>
    </row>
    <row r="294" spans="1:16" ht="12.75">
      <c r="A294" t="s">
        <v>50</v>
      </c>
      <c s="34" t="s">
        <v>626</v>
      </c>
      <c s="34" t="s">
        <v>6196</v>
      </c>
      <c s="35" t="s">
        <v>5</v>
      </c>
      <c s="6" t="s">
        <v>6197</v>
      </c>
      <c s="36" t="s">
        <v>54</v>
      </c>
      <c s="37">
        <v>45.945</v>
      </c>
      <c s="36">
        <v>1</v>
      </c>
      <c s="36">
        <f>ROUND(G294*H294,6)</f>
      </c>
      <c r="L294" s="38">
        <v>0</v>
      </c>
      <c s="32">
        <f>ROUND(ROUND(L294,2)*ROUND(G294,3),2)</f>
      </c>
      <c s="36" t="s">
        <v>307</v>
      </c>
      <c>
        <f>(M294*21)/100</f>
      </c>
      <c t="s">
        <v>28</v>
      </c>
    </row>
    <row r="295" spans="1:5" ht="12.75">
      <c r="A295" s="35" t="s">
        <v>56</v>
      </c>
      <c r="E295" s="39" t="s">
        <v>6197</v>
      </c>
    </row>
    <row r="296" spans="1:5" ht="12.75">
      <c r="A296" s="35" t="s">
        <v>57</v>
      </c>
      <c r="E296" s="40" t="s">
        <v>5</v>
      </c>
    </row>
    <row r="297" spans="1:5" ht="12.75">
      <c r="A297" t="s">
        <v>59</v>
      </c>
      <c r="E297" s="39" t="s">
        <v>5</v>
      </c>
    </row>
    <row r="298" spans="1:16" ht="25.5">
      <c r="A298" t="s">
        <v>50</v>
      </c>
      <c s="34" t="s">
        <v>627</v>
      </c>
      <c s="34" t="s">
        <v>6198</v>
      </c>
      <c s="35" t="s">
        <v>5</v>
      </c>
      <c s="6" t="s">
        <v>6199</v>
      </c>
      <c s="36" t="s">
        <v>116</v>
      </c>
      <c s="37">
        <v>8.775</v>
      </c>
      <c s="36">
        <v>0</v>
      </c>
      <c s="36">
        <f>ROUND(G298*H298,6)</f>
      </c>
      <c r="L298" s="38">
        <v>0</v>
      </c>
      <c s="32">
        <f>ROUND(ROUND(L298,2)*ROUND(G298,3),2)</f>
      </c>
      <c s="36" t="s">
        <v>307</v>
      </c>
      <c>
        <f>(M298*21)/100</f>
      </c>
      <c t="s">
        <v>28</v>
      </c>
    </row>
    <row r="299" spans="1:5" ht="38.25">
      <c r="A299" s="35" t="s">
        <v>56</v>
      </c>
      <c r="E299" s="39" t="s">
        <v>6200</v>
      </c>
    </row>
    <row r="300" spans="1:5" ht="12.75">
      <c r="A300" s="35" t="s">
        <v>57</v>
      </c>
      <c r="E300" s="40" t="s">
        <v>6201</v>
      </c>
    </row>
    <row r="301" spans="1:5" ht="127.5">
      <c r="A301" t="s">
        <v>59</v>
      </c>
      <c r="E301" s="39" t="s">
        <v>6202</v>
      </c>
    </row>
    <row r="302" spans="1:16" ht="12.75">
      <c r="A302" t="s">
        <v>50</v>
      </c>
      <c s="34" t="s">
        <v>631</v>
      </c>
      <c s="34" t="s">
        <v>6203</v>
      </c>
      <c s="35" t="s">
        <v>5</v>
      </c>
      <c s="6" t="s">
        <v>6204</v>
      </c>
      <c s="36" t="s">
        <v>54</v>
      </c>
      <c s="37">
        <v>17.55</v>
      </c>
      <c s="36">
        <v>1</v>
      </c>
      <c s="36">
        <f>ROUND(G302*H302,6)</f>
      </c>
      <c r="L302" s="38">
        <v>0</v>
      </c>
      <c s="32">
        <f>ROUND(ROUND(L302,2)*ROUND(G302,3),2)</f>
      </c>
      <c s="36" t="s">
        <v>307</v>
      </c>
      <c>
        <f>(M302*21)/100</f>
      </c>
      <c t="s">
        <v>28</v>
      </c>
    </row>
    <row r="303" spans="1:5" ht="12.75">
      <c r="A303" s="35" t="s">
        <v>56</v>
      </c>
      <c r="E303" s="39" t="s">
        <v>6204</v>
      </c>
    </row>
    <row r="304" spans="1:5" ht="12.75">
      <c r="A304" s="35" t="s">
        <v>57</v>
      </c>
      <c r="E304" s="40" t="s">
        <v>5</v>
      </c>
    </row>
    <row r="305" spans="1:5" ht="12.75">
      <c r="A305" t="s">
        <v>59</v>
      </c>
      <c r="E305" s="39" t="s">
        <v>5</v>
      </c>
    </row>
    <row r="306" spans="1:16" ht="25.5">
      <c r="A306" t="s">
        <v>50</v>
      </c>
      <c s="34" t="s">
        <v>635</v>
      </c>
      <c s="34" t="s">
        <v>4408</v>
      </c>
      <c s="35" t="s">
        <v>5</v>
      </c>
      <c s="6" t="s">
        <v>4409</v>
      </c>
      <c s="36" t="s">
        <v>126</v>
      </c>
      <c s="37">
        <v>80.5</v>
      </c>
      <c s="36">
        <v>0</v>
      </c>
      <c s="36">
        <f>ROUND(G306*H306,6)</f>
      </c>
      <c r="L306" s="38">
        <v>0</v>
      </c>
      <c s="32">
        <f>ROUND(ROUND(L306,2)*ROUND(G306,3),2)</f>
      </c>
      <c s="36" t="s">
        <v>307</v>
      </c>
      <c>
        <f>(M306*21)/100</f>
      </c>
      <c t="s">
        <v>28</v>
      </c>
    </row>
    <row r="307" spans="1:5" ht="25.5">
      <c r="A307" s="35" t="s">
        <v>56</v>
      </c>
      <c r="E307" s="39" t="s">
        <v>4409</v>
      </c>
    </row>
    <row r="308" spans="1:5" ht="51">
      <c r="A308" s="35" t="s">
        <v>57</v>
      </c>
      <c r="E308" s="40" t="s">
        <v>6205</v>
      </c>
    </row>
    <row r="309" spans="1:5" ht="127.5">
      <c r="A309" t="s">
        <v>59</v>
      </c>
      <c r="E309" s="39" t="s">
        <v>6206</v>
      </c>
    </row>
    <row r="310" spans="1:16" ht="38.25">
      <c r="A310" t="s">
        <v>50</v>
      </c>
      <c s="34" t="s">
        <v>639</v>
      </c>
      <c s="34" t="s">
        <v>6207</v>
      </c>
      <c s="35" t="s">
        <v>5</v>
      </c>
      <c s="6" t="s">
        <v>6208</v>
      </c>
      <c s="36" t="s">
        <v>147</v>
      </c>
      <c s="37">
        <v>27</v>
      </c>
      <c s="36">
        <v>0.204765</v>
      </c>
      <c s="36">
        <f>ROUND(G310*H310,6)</f>
      </c>
      <c r="L310" s="38">
        <v>0</v>
      </c>
      <c s="32">
        <f>ROUND(ROUND(L310,2)*ROUND(G310,3),2)</f>
      </c>
      <c s="36" t="s">
        <v>307</v>
      </c>
      <c>
        <f>(M310*21)/100</f>
      </c>
      <c t="s">
        <v>28</v>
      </c>
    </row>
    <row r="311" spans="1:5" ht="38.25">
      <c r="A311" s="35" t="s">
        <v>56</v>
      </c>
      <c r="E311" s="39" t="s">
        <v>6209</v>
      </c>
    </row>
    <row r="312" spans="1:5" ht="12.75">
      <c r="A312" s="35" t="s">
        <v>57</v>
      </c>
      <c r="E312" s="40" t="s">
        <v>6210</v>
      </c>
    </row>
    <row r="313" spans="1:5" ht="114.75">
      <c r="A313" t="s">
        <v>59</v>
      </c>
      <c r="E313" s="39" t="s">
        <v>6211</v>
      </c>
    </row>
    <row r="314" spans="1:16" ht="38.25">
      <c r="A314" t="s">
        <v>50</v>
      </c>
      <c s="34" t="s">
        <v>643</v>
      </c>
      <c s="34" t="s">
        <v>6212</v>
      </c>
      <c s="35" t="s">
        <v>5</v>
      </c>
      <c s="6" t="s">
        <v>6208</v>
      </c>
      <c s="36" t="s">
        <v>147</v>
      </c>
      <c s="37">
        <v>12</v>
      </c>
      <c s="36">
        <v>0.274112</v>
      </c>
      <c s="36">
        <f>ROUND(G314*H314,6)</f>
      </c>
      <c r="L314" s="38">
        <v>0</v>
      </c>
      <c s="32">
        <f>ROUND(ROUND(L314,2)*ROUND(G314,3),2)</f>
      </c>
      <c s="36" t="s">
        <v>307</v>
      </c>
      <c>
        <f>(M314*21)/100</f>
      </c>
      <c t="s">
        <v>28</v>
      </c>
    </row>
    <row r="315" spans="1:5" ht="38.25">
      <c r="A315" s="35" t="s">
        <v>56</v>
      </c>
      <c r="E315" s="39" t="s">
        <v>6213</v>
      </c>
    </row>
    <row r="316" spans="1:5" ht="12.75">
      <c r="A316" s="35" t="s">
        <v>57</v>
      </c>
      <c r="E316" s="40" t="s">
        <v>6214</v>
      </c>
    </row>
    <row r="317" spans="1:5" ht="114.75">
      <c r="A317" t="s">
        <v>59</v>
      </c>
      <c r="E317" s="39" t="s">
        <v>6211</v>
      </c>
    </row>
    <row r="318" spans="1:16" ht="25.5">
      <c r="A318" t="s">
        <v>50</v>
      </c>
      <c s="34" t="s">
        <v>646</v>
      </c>
      <c s="34" t="s">
        <v>5244</v>
      </c>
      <c s="35" t="s">
        <v>5</v>
      </c>
      <c s="6" t="s">
        <v>5245</v>
      </c>
      <c s="36" t="s">
        <v>116</v>
      </c>
      <c s="37">
        <v>0.6</v>
      </c>
      <c s="36">
        <v>1.98</v>
      </c>
      <c s="36">
        <f>ROUND(G318*H318,6)</f>
      </c>
      <c r="L318" s="38">
        <v>0</v>
      </c>
      <c s="32">
        <f>ROUND(ROUND(L318,2)*ROUND(G318,3),2)</f>
      </c>
      <c s="36" t="s">
        <v>307</v>
      </c>
      <c>
        <f>(M318*21)/100</f>
      </c>
      <c t="s">
        <v>28</v>
      </c>
    </row>
    <row r="319" spans="1:5" ht="25.5">
      <c r="A319" s="35" t="s">
        <v>56</v>
      </c>
      <c r="E319" s="39" t="s">
        <v>5245</v>
      </c>
    </row>
    <row r="320" spans="1:5" ht="12.75">
      <c r="A320" s="35" t="s">
        <v>57</v>
      </c>
      <c r="E320" s="40" t="s">
        <v>6215</v>
      </c>
    </row>
    <row r="321" spans="1:5" ht="51">
      <c r="A321" t="s">
        <v>59</v>
      </c>
      <c r="E321" s="39" t="s">
        <v>6216</v>
      </c>
    </row>
    <row r="322" spans="1:16" ht="12.75">
      <c r="A322" t="s">
        <v>50</v>
      </c>
      <c s="34" t="s">
        <v>648</v>
      </c>
      <c s="34" t="s">
        <v>6217</v>
      </c>
      <c s="35" t="s">
        <v>5</v>
      </c>
      <c s="6" t="s">
        <v>6218</v>
      </c>
      <c s="36" t="s">
        <v>116</v>
      </c>
      <c s="37">
        <v>1.35</v>
      </c>
      <c s="36">
        <v>2.25634</v>
      </c>
      <c s="36">
        <f>ROUND(G322*H322,6)</f>
      </c>
      <c r="L322" s="38">
        <v>0</v>
      </c>
      <c s="32">
        <f>ROUND(ROUND(L322,2)*ROUND(G322,3),2)</f>
      </c>
      <c s="36" t="s">
        <v>55</v>
      </c>
      <c>
        <f>(M322*21)/100</f>
      </c>
      <c t="s">
        <v>28</v>
      </c>
    </row>
    <row r="323" spans="1:5" ht="12.75">
      <c r="A323" s="35" t="s">
        <v>56</v>
      </c>
      <c r="E323" s="39" t="s">
        <v>6218</v>
      </c>
    </row>
    <row r="324" spans="1:5" ht="12.75">
      <c r="A324" s="35" t="s">
        <v>57</v>
      </c>
      <c r="E324" s="40" t="s">
        <v>6219</v>
      </c>
    </row>
    <row r="325" spans="1:5" ht="12.75">
      <c r="A325" t="s">
        <v>59</v>
      </c>
      <c r="E325" s="39" t="s">
        <v>5</v>
      </c>
    </row>
    <row r="326" spans="1:16" ht="25.5">
      <c r="A326" t="s">
        <v>50</v>
      </c>
      <c s="34" t="s">
        <v>652</v>
      </c>
      <c s="34" t="s">
        <v>6068</v>
      </c>
      <c s="35" t="s">
        <v>5</v>
      </c>
      <c s="6" t="s">
        <v>6069</v>
      </c>
      <c s="36" t="s">
        <v>126</v>
      </c>
      <c s="37">
        <v>0.6</v>
      </c>
      <c s="36">
        <v>0.000688</v>
      </c>
      <c s="36">
        <f>ROUND(G326*H326,6)</f>
      </c>
      <c r="L326" s="38">
        <v>0</v>
      </c>
      <c s="32">
        <f>ROUND(ROUND(L326,2)*ROUND(G326,3),2)</f>
      </c>
      <c s="36" t="s">
        <v>307</v>
      </c>
      <c>
        <f>(M326*21)/100</f>
      </c>
      <c t="s">
        <v>28</v>
      </c>
    </row>
    <row r="327" spans="1:5" ht="25.5">
      <c r="A327" s="35" t="s">
        <v>56</v>
      </c>
      <c r="E327" s="39" t="s">
        <v>6069</v>
      </c>
    </row>
    <row r="328" spans="1:5" ht="12.75">
      <c r="A328" s="35" t="s">
        <v>57</v>
      </c>
      <c r="E328" s="40" t="s">
        <v>5</v>
      </c>
    </row>
    <row r="329" spans="1:5" ht="51">
      <c r="A329" t="s">
        <v>59</v>
      </c>
      <c r="E329" s="39" t="s">
        <v>6071</v>
      </c>
    </row>
    <row r="330" spans="1:16" ht="25.5">
      <c r="A330" t="s">
        <v>50</v>
      </c>
      <c s="34" t="s">
        <v>656</v>
      </c>
      <c s="34" t="s">
        <v>6220</v>
      </c>
      <c s="35" t="s">
        <v>5</v>
      </c>
      <c s="6" t="s">
        <v>6221</v>
      </c>
      <c s="36" t="s">
        <v>162</v>
      </c>
      <c s="37">
        <v>1</v>
      </c>
      <c s="36">
        <v>0</v>
      </c>
      <c s="36">
        <f>ROUND(G330*H330,6)</f>
      </c>
      <c r="L330" s="38">
        <v>0</v>
      </c>
      <c s="32">
        <f>ROUND(ROUND(L330,2)*ROUND(G330,3),2)</f>
      </c>
      <c s="36" t="s">
        <v>55</v>
      </c>
      <c>
        <f>(M330*21)/100</f>
      </c>
      <c t="s">
        <v>28</v>
      </c>
    </row>
    <row r="331" spans="1:5" ht="25.5">
      <c r="A331" s="35" t="s">
        <v>56</v>
      </c>
      <c r="E331" s="39" t="s">
        <v>6221</v>
      </c>
    </row>
    <row r="332" spans="1:5" ht="12.75">
      <c r="A332" s="35" t="s">
        <v>57</v>
      </c>
      <c r="E332" s="40" t="s">
        <v>6222</v>
      </c>
    </row>
    <row r="333" spans="1:5" ht="76.5">
      <c r="A333" t="s">
        <v>59</v>
      </c>
      <c r="E333" s="39" t="s">
        <v>6223</v>
      </c>
    </row>
    <row r="334" spans="1:16" ht="12.75">
      <c r="A334" t="s">
        <v>50</v>
      </c>
      <c s="34" t="s">
        <v>660</v>
      </c>
      <c s="34" t="s">
        <v>6224</v>
      </c>
      <c s="35" t="s">
        <v>5</v>
      </c>
      <c s="6" t="s">
        <v>6225</v>
      </c>
      <c s="36" t="s">
        <v>162</v>
      </c>
      <c s="37">
        <v>1</v>
      </c>
      <c s="36">
        <v>6.861</v>
      </c>
      <c s="36">
        <f>ROUND(G334*H334,6)</f>
      </c>
      <c r="L334" s="38">
        <v>0</v>
      </c>
      <c s="32">
        <f>ROUND(ROUND(L334,2)*ROUND(G334,3),2)</f>
      </c>
      <c s="36" t="s">
        <v>55</v>
      </c>
      <c>
        <f>(M334*21)/100</f>
      </c>
      <c t="s">
        <v>28</v>
      </c>
    </row>
    <row r="335" spans="1:5" ht="12.75">
      <c r="A335" s="35" t="s">
        <v>56</v>
      </c>
      <c r="E335" s="39" t="s">
        <v>6225</v>
      </c>
    </row>
    <row r="336" spans="1:5" ht="12.75">
      <c r="A336" s="35" t="s">
        <v>57</v>
      </c>
      <c r="E336" s="40" t="s">
        <v>6226</v>
      </c>
    </row>
    <row r="337" spans="1:5" ht="12.75">
      <c r="A337" t="s">
        <v>59</v>
      </c>
      <c r="E337" s="39" t="s">
        <v>5</v>
      </c>
    </row>
    <row r="338" spans="1:13" ht="12.75">
      <c r="A338" t="s">
        <v>47</v>
      </c>
      <c r="C338" s="31" t="s">
        <v>6227</v>
      </c>
      <c r="E338" s="33" t="s">
        <v>6228</v>
      </c>
      <c r="J338" s="32">
        <f>0</f>
      </c>
      <c s="32">
        <f>0</f>
      </c>
      <c s="32">
        <f>0+L339+L343+L347+L351+L355+L359+L363+L367+L371+L375+L379+L383+L387+L391</f>
      </c>
      <c s="32">
        <f>0+M339+M343+M347+M351+M355+M359+M363+M367+M371+M375+M379+M383+M387+M391</f>
      </c>
    </row>
    <row r="339" spans="1:16" ht="12.75">
      <c r="A339" t="s">
        <v>50</v>
      </c>
      <c s="34" t="s">
        <v>663</v>
      </c>
      <c s="34" t="s">
        <v>6229</v>
      </c>
      <c s="35" t="s">
        <v>5</v>
      </c>
      <c s="6" t="s">
        <v>6230</v>
      </c>
      <c s="36" t="s">
        <v>162</v>
      </c>
      <c s="37">
        <v>3</v>
      </c>
      <c s="36">
        <v>1.3E-05</v>
      </c>
      <c s="36">
        <f>ROUND(G339*H339,6)</f>
      </c>
      <c r="L339" s="38">
        <v>0</v>
      </c>
      <c s="32">
        <f>ROUND(ROUND(L339,2)*ROUND(G339,3),2)</f>
      </c>
      <c s="36" t="s">
        <v>307</v>
      </c>
      <c>
        <f>(M339*21)/100</f>
      </c>
      <c t="s">
        <v>28</v>
      </c>
    </row>
    <row r="340" spans="1:5" ht="12.75">
      <c r="A340" s="35" t="s">
        <v>56</v>
      </c>
      <c r="E340" s="39" t="s">
        <v>6230</v>
      </c>
    </row>
    <row r="341" spans="1:5" ht="51">
      <c r="A341" s="35" t="s">
        <v>57</v>
      </c>
      <c r="E341" s="40" t="s">
        <v>6231</v>
      </c>
    </row>
    <row r="342" spans="1:5" ht="204">
      <c r="A342" t="s">
        <v>59</v>
      </c>
      <c r="E342" s="39" t="s">
        <v>6232</v>
      </c>
    </row>
    <row r="343" spans="1:16" ht="12.75">
      <c r="A343" t="s">
        <v>50</v>
      </c>
      <c s="34" t="s">
        <v>667</v>
      </c>
      <c s="34" t="s">
        <v>6233</v>
      </c>
      <c s="35" t="s">
        <v>5</v>
      </c>
      <c s="6" t="s">
        <v>6234</v>
      </c>
      <c s="36" t="s">
        <v>162</v>
      </c>
      <c s="37">
        <v>2</v>
      </c>
      <c s="36">
        <v>0.0077</v>
      </c>
      <c s="36">
        <f>ROUND(G343*H343,6)</f>
      </c>
      <c r="L343" s="38">
        <v>0</v>
      </c>
      <c s="32">
        <f>ROUND(ROUND(L343,2)*ROUND(G343,3),2)</f>
      </c>
      <c s="36" t="s">
        <v>307</v>
      </c>
      <c>
        <f>(M343*21)/100</f>
      </c>
      <c t="s">
        <v>28</v>
      </c>
    </row>
    <row r="344" spans="1:5" ht="12.75">
      <c r="A344" s="35" t="s">
        <v>56</v>
      </c>
      <c r="E344" s="39" t="s">
        <v>6234</v>
      </c>
    </row>
    <row r="345" spans="1:5" ht="12.75">
      <c r="A345" s="35" t="s">
        <v>57</v>
      </c>
      <c r="E345" s="40" t="s">
        <v>5</v>
      </c>
    </row>
    <row r="346" spans="1:5" ht="12.75">
      <c r="A346" t="s">
        <v>59</v>
      </c>
      <c r="E346" s="39" t="s">
        <v>5</v>
      </c>
    </row>
    <row r="347" spans="1:16" ht="12.75">
      <c r="A347" t="s">
        <v>50</v>
      </c>
      <c s="34" t="s">
        <v>670</v>
      </c>
      <c s="34" t="s">
        <v>6235</v>
      </c>
      <c s="35" t="s">
        <v>5</v>
      </c>
      <c s="6" t="s">
        <v>6236</v>
      </c>
      <c s="36" t="s">
        <v>162</v>
      </c>
      <c s="37">
        <v>2</v>
      </c>
      <c s="36">
        <v>0.005</v>
      </c>
      <c s="36">
        <f>ROUND(G347*H347,6)</f>
      </c>
      <c r="L347" s="38">
        <v>0</v>
      </c>
      <c s="32">
        <f>ROUND(ROUND(L347,2)*ROUND(G347,3),2)</f>
      </c>
      <c s="36" t="s">
        <v>55</v>
      </c>
      <c>
        <f>(M347*21)/100</f>
      </c>
      <c t="s">
        <v>28</v>
      </c>
    </row>
    <row r="348" spans="1:5" ht="12.75">
      <c r="A348" s="35" t="s">
        <v>56</v>
      </c>
      <c r="E348" s="39" t="s">
        <v>6236</v>
      </c>
    </row>
    <row r="349" spans="1:5" ht="12.75">
      <c r="A349" s="35" t="s">
        <v>57</v>
      </c>
      <c r="E349" s="40" t="s">
        <v>5</v>
      </c>
    </row>
    <row r="350" spans="1:5" ht="12.75">
      <c r="A350" t="s">
        <v>59</v>
      </c>
      <c r="E350" s="39" t="s">
        <v>5</v>
      </c>
    </row>
    <row r="351" spans="1:16" ht="12.75">
      <c r="A351" t="s">
        <v>50</v>
      </c>
      <c s="34" t="s">
        <v>675</v>
      </c>
      <c s="34" t="s">
        <v>6237</v>
      </c>
      <c s="35" t="s">
        <v>5</v>
      </c>
      <c s="6" t="s">
        <v>6238</v>
      </c>
      <c s="36" t="s">
        <v>162</v>
      </c>
      <c s="37">
        <v>1</v>
      </c>
      <c s="36">
        <v>0.0035</v>
      </c>
      <c s="36">
        <f>ROUND(G351*H351,6)</f>
      </c>
      <c r="L351" s="38">
        <v>0</v>
      </c>
      <c s="32">
        <f>ROUND(ROUND(L351,2)*ROUND(G351,3),2)</f>
      </c>
      <c s="36" t="s">
        <v>307</v>
      </c>
      <c>
        <f>(M351*21)/100</f>
      </c>
      <c t="s">
        <v>28</v>
      </c>
    </row>
    <row r="352" spans="1:5" ht="12.75">
      <c r="A352" s="35" t="s">
        <v>56</v>
      </c>
      <c r="E352" s="39" t="s">
        <v>6238</v>
      </c>
    </row>
    <row r="353" spans="1:5" ht="12.75">
      <c r="A353" s="35" t="s">
        <v>57</v>
      </c>
      <c r="E353" s="40" t="s">
        <v>5</v>
      </c>
    </row>
    <row r="354" spans="1:5" ht="12.75">
      <c r="A354" t="s">
        <v>59</v>
      </c>
      <c r="E354" s="39" t="s">
        <v>5</v>
      </c>
    </row>
    <row r="355" spans="1:16" ht="12.75">
      <c r="A355" t="s">
        <v>50</v>
      </c>
      <c s="34" t="s">
        <v>680</v>
      </c>
      <c s="34" t="s">
        <v>6239</v>
      </c>
      <c s="35" t="s">
        <v>5</v>
      </c>
      <c s="6" t="s">
        <v>6240</v>
      </c>
      <c s="36" t="s">
        <v>162</v>
      </c>
      <c s="37">
        <v>3</v>
      </c>
      <c s="36">
        <v>0.109405</v>
      </c>
      <c s="36">
        <f>ROUND(G355*H355,6)</f>
      </c>
      <c r="L355" s="38">
        <v>0</v>
      </c>
      <c s="32">
        <f>ROUND(ROUND(L355,2)*ROUND(G355,3),2)</f>
      </c>
      <c s="36" t="s">
        <v>307</v>
      </c>
      <c>
        <f>(M355*21)/100</f>
      </c>
      <c t="s">
        <v>28</v>
      </c>
    </row>
    <row r="356" spans="1:5" ht="12.75">
      <c r="A356" s="35" t="s">
        <v>56</v>
      </c>
      <c r="E356" s="39" t="s">
        <v>6240</v>
      </c>
    </row>
    <row r="357" spans="1:5" ht="12.75">
      <c r="A357" s="35" t="s">
        <v>57</v>
      </c>
      <c r="E357" s="40" t="s">
        <v>5</v>
      </c>
    </row>
    <row r="358" spans="1:5" ht="127.5">
      <c r="A358" t="s">
        <v>59</v>
      </c>
      <c r="E358" s="39" t="s">
        <v>6241</v>
      </c>
    </row>
    <row r="359" spans="1:16" ht="12.75">
      <c r="A359" t="s">
        <v>50</v>
      </c>
      <c s="34" t="s">
        <v>683</v>
      </c>
      <c s="34" t="s">
        <v>6242</v>
      </c>
      <c s="35" t="s">
        <v>5</v>
      </c>
      <c s="6" t="s">
        <v>6243</v>
      </c>
      <c s="36" t="s">
        <v>162</v>
      </c>
      <c s="37">
        <v>3</v>
      </c>
      <c s="36">
        <v>0.0065</v>
      </c>
      <c s="36">
        <f>ROUND(G359*H359,6)</f>
      </c>
      <c r="L359" s="38">
        <v>0</v>
      </c>
      <c s="32">
        <f>ROUND(ROUND(L359,2)*ROUND(G359,3),2)</f>
      </c>
      <c s="36" t="s">
        <v>307</v>
      </c>
      <c>
        <f>(M359*21)/100</f>
      </c>
      <c t="s">
        <v>28</v>
      </c>
    </row>
    <row r="360" spans="1:5" ht="12.75">
      <c r="A360" s="35" t="s">
        <v>56</v>
      </c>
      <c r="E360" s="39" t="s">
        <v>6243</v>
      </c>
    </row>
    <row r="361" spans="1:5" ht="12.75">
      <c r="A361" s="35" t="s">
        <v>57</v>
      </c>
      <c r="E361" s="40" t="s">
        <v>5</v>
      </c>
    </row>
    <row r="362" spans="1:5" ht="12.75">
      <c r="A362" t="s">
        <v>59</v>
      </c>
      <c r="E362" s="39" t="s">
        <v>5</v>
      </c>
    </row>
    <row r="363" spans="1:16" ht="25.5">
      <c r="A363" t="s">
        <v>50</v>
      </c>
      <c s="34" t="s">
        <v>690</v>
      </c>
      <c s="34" t="s">
        <v>6244</v>
      </c>
      <c s="35" t="s">
        <v>5</v>
      </c>
      <c s="6" t="s">
        <v>6245</v>
      </c>
      <c s="36" t="s">
        <v>162</v>
      </c>
      <c s="37">
        <v>3</v>
      </c>
      <c s="36">
        <v>0</v>
      </c>
      <c s="36">
        <f>ROUND(G363*H363,6)</f>
      </c>
      <c r="L363" s="38">
        <v>0</v>
      </c>
      <c s="32">
        <f>ROUND(ROUND(L363,2)*ROUND(G363,3),2)</f>
      </c>
      <c s="36" t="s">
        <v>307</v>
      </c>
      <c>
        <f>(M363*21)/100</f>
      </c>
      <c t="s">
        <v>28</v>
      </c>
    </row>
    <row r="364" spans="1:5" ht="25.5">
      <c r="A364" s="35" t="s">
        <v>56</v>
      </c>
      <c r="E364" s="39" t="s">
        <v>6245</v>
      </c>
    </row>
    <row r="365" spans="1:5" ht="12.75">
      <c r="A365" s="35" t="s">
        <v>57</v>
      </c>
      <c r="E365" s="40" t="s">
        <v>5</v>
      </c>
    </row>
    <row r="366" spans="1:5" ht="51">
      <c r="A366" t="s">
        <v>59</v>
      </c>
      <c r="E366" s="39" t="s">
        <v>6246</v>
      </c>
    </row>
    <row r="367" spans="1:16" ht="12.75">
      <c r="A367" t="s">
        <v>50</v>
      </c>
      <c s="34" t="s">
        <v>695</v>
      </c>
      <c s="34" t="s">
        <v>6247</v>
      </c>
      <c s="35" t="s">
        <v>5</v>
      </c>
      <c s="6" t="s">
        <v>6248</v>
      </c>
      <c s="36" t="s">
        <v>162</v>
      </c>
      <c s="37">
        <v>3</v>
      </c>
      <c s="36">
        <v>0.0004</v>
      </c>
      <c s="36">
        <f>ROUND(G367*H367,6)</f>
      </c>
      <c r="L367" s="38">
        <v>0</v>
      </c>
      <c s="32">
        <f>ROUND(ROUND(L367,2)*ROUND(G367,3),2)</f>
      </c>
      <c s="36" t="s">
        <v>307</v>
      </c>
      <c>
        <f>(M367*21)/100</f>
      </c>
      <c t="s">
        <v>28</v>
      </c>
    </row>
    <row r="368" spans="1:5" ht="12.75">
      <c r="A368" s="35" t="s">
        <v>56</v>
      </c>
      <c r="E368" s="39" t="s">
        <v>6248</v>
      </c>
    </row>
    <row r="369" spans="1:5" ht="12.75">
      <c r="A369" s="35" t="s">
        <v>57</v>
      </c>
      <c r="E369" s="40" t="s">
        <v>5</v>
      </c>
    </row>
    <row r="370" spans="1:5" ht="12.75">
      <c r="A370" t="s">
        <v>59</v>
      </c>
      <c r="E370" s="39" t="s">
        <v>5</v>
      </c>
    </row>
    <row r="371" spans="1:16" ht="25.5">
      <c r="A371" t="s">
        <v>50</v>
      </c>
      <c s="34" t="s">
        <v>699</v>
      </c>
      <c s="34" t="s">
        <v>6249</v>
      </c>
      <c s="35" t="s">
        <v>5</v>
      </c>
      <c s="6" t="s">
        <v>6250</v>
      </c>
      <c s="36" t="s">
        <v>147</v>
      </c>
      <c s="37">
        <v>317.5</v>
      </c>
      <c s="36">
        <v>0.0001</v>
      </c>
      <c s="36">
        <f>ROUND(G371*H371,6)</f>
      </c>
      <c r="L371" s="38">
        <v>0</v>
      </c>
      <c s="32">
        <f>ROUND(ROUND(L371,2)*ROUND(G371,3),2)</f>
      </c>
      <c s="36" t="s">
        <v>307</v>
      </c>
      <c>
        <f>(M371*21)/100</f>
      </c>
      <c t="s">
        <v>28</v>
      </c>
    </row>
    <row r="372" spans="1:5" ht="25.5">
      <c r="A372" s="35" t="s">
        <v>56</v>
      </c>
      <c r="E372" s="39" t="s">
        <v>6250</v>
      </c>
    </row>
    <row r="373" spans="1:5" ht="25.5">
      <c r="A373" s="35" t="s">
        <v>57</v>
      </c>
      <c r="E373" s="40" t="s">
        <v>6251</v>
      </c>
    </row>
    <row r="374" spans="1:5" ht="140.25">
      <c r="A374" t="s">
        <v>59</v>
      </c>
      <c r="E374" s="39" t="s">
        <v>6252</v>
      </c>
    </row>
    <row r="375" spans="1:16" ht="25.5">
      <c r="A375" t="s">
        <v>50</v>
      </c>
      <c s="34" t="s">
        <v>704</v>
      </c>
      <c s="34" t="s">
        <v>6253</v>
      </c>
      <c s="35" t="s">
        <v>5</v>
      </c>
      <c s="6" t="s">
        <v>6254</v>
      </c>
      <c s="36" t="s">
        <v>147</v>
      </c>
      <c s="37">
        <v>83.7</v>
      </c>
      <c s="36">
        <v>0.0001</v>
      </c>
      <c s="36">
        <f>ROUND(G375*H375,6)</f>
      </c>
      <c r="L375" s="38">
        <v>0</v>
      </c>
      <c s="32">
        <f>ROUND(ROUND(L375,2)*ROUND(G375,3),2)</f>
      </c>
      <c s="36" t="s">
        <v>307</v>
      </c>
      <c>
        <f>(M375*21)/100</f>
      </c>
      <c t="s">
        <v>28</v>
      </c>
    </row>
    <row r="376" spans="1:5" ht="25.5">
      <c r="A376" s="35" t="s">
        <v>56</v>
      </c>
      <c r="E376" s="39" t="s">
        <v>6254</v>
      </c>
    </row>
    <row r="377" spans="1:5" ht="12.75">
      <c r="A377" s="35" t="s">
        <v>57</v>
      </c>
      <c r="E377" s="40" t="s">
        <v>6255</v>
      </c>
    </row>
    <row r="378" spans="1:5" ht="140.25">
      <c r="A378" t="s">
        <v>59</v>
      </c>
      <c r="E378" s="39" t="s">
        <v>6252</v>
      </c>
    </row>
    <row r="379" spans="1:16" ht="25.5">
      <c r="A379" t="s">
        <v>50</v>
      </c>
      <c s="34" t="s">
        <v>708</v>
      </c>
      <c s="34" t="s">
        <v>6256</v>
      </c>
      <c s="35" t="s">
        <v>5</v>
      </c>
      <c s="6" t="s">
        <v>6257</v>
      </c>
      <c s="36" t="s">
        <v>162</v>
      </c>
      <c s="37">
        <v>1</v>
      </c>
      <c s="36">
        <v>0.001575</v>
      </c>
      <c s="36">
        <f>ROUND(G379*H379,6)</f>
      </c>
      <c r="L379" s="38">
        <v>0</v>
      </c>
      <c s="32">
        <f>ROUND(ROUND(L379,2)*ROUND(G379,3),2)</f>
      </c>
      <c s="36" t="s">
        <v>307</v>
      </c>
      <c>
        <f>(M379*21)/100</f>
      </c>
      <c t="s">
        <v>28</v>
      </c>
    </row>
    <row r="380" spans="1:5" ht="25.5">
      <c r="A380" s="35" t="s">
        <v>56</v>
      </c>
      <c r="E380" s="39" t="s">
        <v>6257</v>
      </c>
    </row>
    <row r="381" spans="1:5" ht="12.75">
      <c r="A381" s="35" t="s">
        <v>57</v>
      </c>
      <c r="E381" s="40" t="s">
        <v>6258</v>
      </c>
    </row>
    <row r="382" spans="1:5" ht="102">
      <c r="A382" t="s">
        <v>59</v>
      </c>
      <c r="E382" s="39" t="s">
        <v>6259</v>
      </c>
    </row>
    <row r="383" spans="1:16" ht="25.5">
      <c r="A383" t="s">
        <v>50</v>
      </c>
      <c s="34" t="s">
        <v>712</v>
      </c>
      <c s="34" t="s">
        <v>6260</v>
      </c>
      <c s="35" t="s">
        <v>5</v>
      </c>
      <c s="6" t="s">
        <v>6261</v>
      </c>
      <c s="36" t="s">
        <v>147</v>
      </c>
      <c s="37">
        <v>401.2</v>
      </c>
      <c s="36">
        <v>5E-06</v>
      </c>
      <c s="36">
        <f>ROUND(G383*H383,6)</f>
      </c>
      <c r="L383" s="38">
        <v>0</v>
      </c>
      <c s="32">
        <f>ROUND(ROUND(L383,2)*ROUND(G383,3),2)</f>
      </c>
      <c s="36" t="s">
        <v>307</v>
      </c>
      <c>
        <f>(M383*21)/100</f>
      </c>
      <c t="s">
        <v>28</v>
      </c>
    </row>
    <row r="384" spans="1:5" ht="25.5">
      <c r="A384" s="35" t="s">
        <v>56</v>
      </c>
      <c r="E384" s="39" t="s">
        <v>6261</v>
      </c>
    </row>
    <row r="385" spans="1:5" ht="38.25">
      <c r="A385" s="35" t="s">
        <v>57</v>
      </c>
      <c r="E385" s="40" t="s">
        <v>6262</v>
      </c>
    </row>
    <row r="386" spans="1:5" ht="38.25">
      <c r="A386" t="s">
        <v>59</v>
      </c>
      <c r="E386" s="39" t="s">
        <v>6263</v>
      </c>
    </row>
    <row r="387" spans="1:16" ht="25.5">
      <c r="A387" t="s">
        <v>50</v>
      </c>
      <c s="34" t="s">
        <v>143</v>
      </c>
      <c s="34" t="s">
        <v>6264</v>
      </c>
      <c s="35" t="s">
        <v>5</v>
      </c>
      <c s="6" t="s">
        <v>6265</v>
      </c>
      <c s="36" t="s">
        <v>126</v>
      </c>
      <c s="37">
        <v>2</v>
      </c>
      <c s="36">
        <v>1.2E-05</v>
      </c>
      <c s="36">
        <f>ROUND(G387*H387,6)</f>
      </c>
      <c r="L387" s="38">
        <v>0</v>
      </c>
      <c s="32">
        <f>ROUND(ROUND(L387,2)*ROUND(G387,3),2)</f>
      </c>
      <c s="36" t="s">
        <v>307</v>
      </c>
      <c>
        <f>(M387*21)/100</f>
      </c>
      <c t="s">
        <v>28</v>
      </c>
    </row>
    <row r="388" spans="1:5" ht="25.5">
      <c r="A388" s="35" t="s">
        <v>56</v>
      </c>
      <c r="E388" s="39" t="s">
        <v>6265</v>
      </c>
    </row>
    <row r="389" spans="1:5" ht="12.75">
      <c r="A389" s="35" t="s">
        <v>57</v>
      </c>
      <c r="E389" s="40" t="s">
        <v>1496</v>
      </c>
    </row>
    <row r="390" spans="1:5" ht="38.25">
      <c r="A390" t="s">
        <v>59</v>
      </c>
      <c r="E390" s="39" t="s">
        <v>6263</v>
      </c>
    </row>
    <row r="391" spans="1:16" ht="25.5">
      <c r="A391" t="s">
        <v>50</v>
      </c>
      <c s="34" t="s">
        <v>716</v>
      </c>
      <c s="34" t="s">
        <v>6266</v>
      </c>
      <c s="35" t="s">
        <v>5</v>
      </c>
      <c s="6" t="s">
        <v>6267</v>
      </c>
      <c s="36" t="s">
        <v>126</v>
      </c>
      <c s="37">
        <v>2581.26</v>
      </c>
      <c s="36">
        <v>0</v>
      </c>
      <c s="36">
        <f>ROUND(G391*H391,6)</f>
      </c>
      <c r="L391" s="38">
        <v>0</v>
      </c>
      <c s="32">
        <f>ROUND(ROUND(L391,2)*ROUND(G391,3),2)</f>
      </c>
      <c s="36" t="s">
        <v>307</v>
      </c>
      <c>
        <f>(M391*21)/100</f>
      </c>
      <c t="s">
        <v>28</v>
      </c>
    </row>
    <row r="392" spans="1:5" ht="25.5">
      <c r="A392" s="35" t="s">
        <v>56</v>
      </c>
      <c r="E392" s="39" t="s">
        <v>6267</v>
      </c>
    </row>
    <row r="393" spans="1:5" ht="12.75">
      <c r="A393" s="35" t="s">
        <v>57</v>
      </c>
      <c r="E393" s="40" t="s">
        <v>6268</v>
      </c>
    </row>
    <row r="394" spans="1:5" ht="76.5">
      <c r="A394" t="s">
        <v>59</v>
      </c>
      <c r="E394" s="39" t="s">
        <v>6269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COUNTIFS(L8:L165,"=0",A8:A165,"P")+COUNTIFS(L8:L165,"",A8:A165,"P")+SUM(Q8:Q165)</f>
      </c>
    </row>
    <row r="8" spans="1:13" ht="25.5">
      <c r="A8" t="s">
        <v>45</v>
      </c>
      <c r="C8" s="28" t="s">
        <v>6272</v>
      </c>
      <c r="E8" s="30" t="s">
        <v>6271</v>
      </c>
      <c r="J8" s="29">
        <f>0+J9+J50+J71+J96+J113+J118+J147+J156</f>
      </c>
      <c s="29">
        <f>0+K9+K50+K71+K96+K113+K118+K147+K156</f>
      </c>
      <c s="29">
        <f>0+L9+L50+L71+L96+L113+L118+L147+L156</f>
      </c>
      <c s="29">
        <f>0+M9+M50+M71+M96+M113+M118+M147+M156</f>
      </c>
    </row>
    <row r="9" spans="1:13" ht="12.75">
      <c r="A9" t="s">
        <v>47</v>
      </c>
      <c r="C9" s="31" t="s">
        <v>48</v>
      </c>
      <c r="E9" s="33" t="s">
        <v>6273</v>
      </c>
      <c r="J9" s="32">
        <f>0</f>
      </c>
      <c s="32">
        <f>0</f>
      </c>
      <c s="32">
        <f>0+L10+L14+L18+L22+L26+L30+L34+L38+L42+L46</f>
      </c>
      <c s="32">
        <f>0+M10+M14+M18+M22+M26+M30+M34+M38+M42+M46</f>
      </c>
    </row>
    <row r="10" spans="1:16" ht="12.75">
      <c r="A10" t="s">
        <v>50</v>
      </c>
      <c s="34" t="s">
        <v>96</v>
      </c>
      <c s="34" t="s">
        <v>2390</v>
      </c>
      <c s="35" t="s">
        <v>5</v>
      </c>
      <c s="6" t="s">
        <v>6274</v>
      </c>
      <c s="36" t="s">
        <v>244</v>
      </c>
      <c s="37">
        <v>6</v>
      </c>
      <c s="36">
        <v>0</v>
      </c>
      <c s="36">
        <f>ROUND(G10*H10,6)</f>
      </c>
      <c r="L10" s="38">
        <v>0</v>
      </c>
      <c s="32">
        <f>ROUND(ROUND(L10,2)*ROUND(G10,3),2)</f>
      </c>
      <c s="36" t="s">
        <v>55</v>
      </c>
      <c>
        <f>(M10*21)/100</f>
      </c>
      <c t="s">
        <v>28</v>
      </c>
    </row>
    <row r="11" spans="1:5" ht="12.75">
      <c r="A11" s="35" t="s">
        <v>56</v>
      </c>
      <c r="E11" s="39" t="s">
        <v>6274</v>
      </c>
    </row>
    <row r="12" spans="1:5" ht="12.75">
      <c r="A12" s="35" t="s">
        <v>57</v>
      </c>
      <c r="E12" s="40" t="s">
        <v>6275</v>
      </c>
    </row>
    <row r="13" spans="1:5" ht="12.75">
      <c r="A13" t="s">
        <v>59</v>
      </c>
      <c r="E13" s="39" t="s">
        <v>6276</v>
      </c>
    </row>
    <row r="14" spans="1:16" ht="12.75">
      <c r="A14" t="s">
        <v>50</v>
      </c>
      <c s="34" t="s">
        <v>28</v>
      </c>
      <c s="34" t="s">
        <v>6277</v>
      </c>
      <c s="35" t="s">
        <v>5</v>
      </c>
      <c s="6" t="s">
        <v>6278</v>
      </c>
      <c s="36" t="s">
        <v>244</v>
      </c>
      <c s="37">
        <v>6</v>
      </c>
      <c s="36">
        <v>0</v>
      </c>
      <c s="36">
        <f>ROUND(G14*H14,6)</f>
      </c>
      <c r="L14" s="38">
        <v>0</v>
      </c>
      <c s="32">
        <f>ROUND(ROUND(L14,2)*ROUND(G14,3),2)</f>
      </c>
      <c s="36" t="s">
        <v>55</v>
      </c>
      <c>
        <f>(M14*21)/100</f>
      </c>
      <c t="s">
        <v>28</v>
      </c>
    </row>
    <row r="15" spans="1:5" ht="12.75">
      <c r="A15" s="35" t="s">
        <v>56</v>
      </c>
      <c r="E15" s="39" t="s">
        <v>6278</v>
      </c>
    </row>
    <row r="16" spans="1:5" ht="12.75">
      <c r="A16" s="35" t="s">
        <v>57</v>
      </c>
      <c r="E16" s="40" t="s">
        <v>5</v>
      </c>
    </row>
    <row r="17" spans="1:5" ht="12.75">
      <c r="A17" t="s">
        <v>59</v>
      </c>
      <c r="E17" s="39" t="s">
        <v>5</v>
      </c>
    </row>
    <row r="18" spans="1:16" ht="12.75">
      <c r="A18" t="s">
        <v>50</v>
      </c>
      <c s="34" t="s">
        <v>26</v>
      </c>
      <c s="34" t="s">
        <v>6277</v>
      </c>
      <c s="35" t="s">
        <v>96</v>
      </c>
      <c s="6" t="s">
        <v>6278</v>
      </c>
      <c s="36" t="s">
        <v>244</v>
      </c>
      <c s="37">
        <v>1</v>
      </c>
      <c s="36">
        <v>0</v>
      </c>
      <c s="36">
        <f>ROUND(G18*H18,6)</f>
      </c>
      <c r="L18" s="38">
        <v>0</v>
      </c>
      <c s="32">
        <f>ROUND(ROUND(L18,2)*ROUND(G18,3),2)</f>
      </c>
      <c s="36" t="s">
        <v>55</v>
      </c>
      <c>
        <f>(M18*21)/100</f>
      </c>
      <c t="s">
        <v>28</v>
      </c>
    </row>
    <row r="19" spans="1:5" ht="12.75">
      <c r="A19" s="35" t="s">
        <v>56</v>
      </c>
      <c r="E19" s="39" t="s">
        <v>6278</v>
      </c>
    </row>
    <row r="20" spans="1:5" ht="12.75">
      <c r="A20" s="35" t="s">
        <v>57</v>
      </c>
      <c r="E20" s="40" t="s">
        <v>5</v>
      </c>
    </row>
    <row r="21" spans="1:5" ht="12.75">
      <c r="A21" t="s">
        <v>59</v>
      </c>
      <c r="E21" s="39" t="s">
        <v>5</v>
      </c>
    </row>
    <row r="22" spans="1:16" ht="12.75">
      <c r="A22" t="s">
        <v>50</v>
      </c>
      <c s="34" t="s">
        <v>66</v>
      </c>
      <c s="34" t="s">
        <v>6277</v>
      </c>
      <c s="35" t="s">
        <v>28</v>
      </c>
      <c s="6" t="s">
        <v>6278</v>
      </c>
      <c s="36" t="s">
        <v>244</v>
      </c>
      <c s="37">
        <v>5</v>
      </c>
      <c s="36">
        <v>0</v>
      </c>
      <c s="36">
        <f>ROUND(G22*H22,6)</f>
      </c>
      <c r="L22" s="38">
        <v>0</v>
      </c>
      <c s="32">
        <f>ROUND(ROUND(L22,2)*ROUND(G22,3),2)</f>
      </c>
      <c s="36" t="s">
        <v>55</v>
      </c>
      <c>
        <f>(M22*21)/100</f>
      </c>
      <c t="s">
        <v>28</v>
      </c>
    </row>
    <row r="23" spans="1:5" ht="12.75">
      <c r="A23" s="35" t="s">
        <v>56</v>
      </c>
      <c r="E23" s="39" t="s">
        <v>6278</v>
      </c>
    </row>
    <row r="24" spans="1:5" ht="12.75">
      <c r="A24" s="35" t="s">
        <v>57</v>
      </c>
      <c r="E24" s="40" t="s">
        <v>5</v>
      </c>
    </row>
    <row r="25" spans="1:5" ht="12.75">
      <c r="A25" t="s">
        <v>59</v>
      </c>
      <c r="E25" s="39" t="s">
        <v>5</v>
      </c>
    </row>
    <row r="26" spans="1:16" ht="12.75">
      <c r="A26" t="s">
        <v>50</v>
      </c>
      <c s="34" t="s">
        <v>72</v>
      </c>
      <c s="34" t="s">
        <v>6277</v>
      </c>
      <c s="35" t="s">
        <v>26</v>
      </c>
      <c s="6" t="s">
        <v>6278</v>
      </c>
      <c s="36" t="s">
        <v>244</v>
      </c>
      <c s="37">
        <v>4</v>
      </c>
      <c s="36">
        <v>0</v>
      </c>
      <c s="36">
        <f>ROUND(G26*H26,6)</f>
      </c>
      <c r="L26" s="38">
        <v>0</v>
      </c>
      <c s="32">
        <f>ROUND(ROUND(L26,2)*ROUND(G26,3),2)</f>
      </c>
      <c s="36" t="s">
        <v>55</v>
      </c>
      <c>
        <f>(M26*21)/100</f>
      </c>
      <c t="s">
        <v>28</v>
      </c>
    </row>
    <row r="27" spans="1:5" ht="12.75">
      <c r="A27" s="35" t="s">
        <v>56</v>
      </c>
      <c r="E27" s="39" t="s">
        <v>6278</v>
      </c>
    </row>
    <row r="28" spans="1:5" ht="12.75">
      <c r="A28" s="35" t="s">
        <v>57</v>
      </c>
      <c r="E28" s="40" t="s">
        <v>5</v>
      </c>
    </row>
    <row r="29" spans="1:5" ht="12.75">
      <c r="A29" t="s">
        <v>59</v>
      </c>
      <c r="E29" s="39" t="s">
        <v>5</v>
      </c>
    </row>
    <row r="30" spans="1:16" ht="12.75">
      <c r="A30" t="s">
        <v>50</v>
      </c>
      <c s="34" t="s">
        <v>27</v>
      </c>
      <c s="34" t="s">
        <v>6277</v>
      </c>
      <c s="35" t="s">
        <v>66</v>
      </c>
      <c s="6" t="s">
        <v>6278</v>
      </c>
      <c s="36" t="s">
        <v>244</v>
      </c>
      <c s="37">
        <v>2</v>
      </c>
      <c s="36">
        <v>0</v>
      </c>
      <c s="36">
        <f>ROUND(G30*H30,6)</f>
      </c>
      <c r="L30" s="38">
        <v>0</v>
      </c>
      <c s="32">
        <f>ROUND(ROUND(L30,2)*ROUND(G30,3),2)</f>
      </c>
      <c s="36" t="s">
        <v>55</v>
      </c>
      <c>
        <f>(M30*21)/100</f>
      </c>
      <c t="s">
        <v>28</v>
      </c>
    </row>
    <row r="31" spans="1:5" ht="12.75">
      <c r="A31" s="35" t="s">
        <v>56</v>
      </c>
      <c r="E31" s="39" t="s">
        <v>6278</v>
      </c>
    </row>
    <row r="32" spans="1:5" ht="12.75">
      <c r="A32" s="35" t="s">
        <v>57</v>
      </c>
      <c r="E32" s="40" t="s">
        <v>5</v>
      </c>
    </row>
    <row r="33" spans="1:5" ht="12.75">
      <c r="A33" t="s">
        <v>59</v>
      </c>
      <c r="E33" s="39" t="s">
        <v>5</v>
      </c>
    </row>
    <row r="34" spans="1:16" ht="12.75">
      <c r="A34" t="s">
        <v>50</v>
      </c>
      <c s="34" t="s">
        <v>81</v>
      </c>
      <c s="34" t="s">
        <v>2395</v>
      </c>
      <c s="35" t="s">
        <v>5</v>
      </c>
      <c s="6" t="s">
        <v>6279</v>
      </c>
      <c s="36" t="s">
        <v>244</v>
      </c>
      <c s="37">
        <v>1</v>
      </c>
      <c s="36">
        <v>0</v>
      </c>
      <c s="36">
        <f>ROUND(G34*H34,6)</f>
      </c>
      <c r="L34" s="38">
        <v>0</v>
      </c>
      <c s="32">
        <f>ROUND(ROUND(L34,2)*ROUND(G34,3),2)</f>
      </c>
      <c s="36" t="s">
        <v>55</v>
      </c>
      <c>
        <f>(M34*21)/100</f>
      </c>
      <c t="s">
        <v>28</v>
      </c>
    </row>
    <row r="35" spans="1:5" ht="12.75">
      <c r="A35" s="35" t="s">
        <v>56</v>
      </c>
      <c r="E35" s="39" t="s">
        <v>6279</v>
      </c>
    </row>
    <row r="36" spans="1:5" ht="12.75">
      <c r="A36" s="35" t="s">
        <v>57</v>
      </c>
      <c r="E36" s="40" t="s">
        <v>5</v>
      </c>
    </row>
    <row r="37" spans="1:5" ht="12.75">
      <c r="A37" t="s">
        <v>59</v>
      </c>
      <c r="E37" s="39" t="s">
        <v>6280</v>
      </c>
    </row>
    <row r="38" spans="1:16" ht="12.75">
      <c r="A38" t="s">
        <v>50</v>
      </c>
      <c s="34" t="s">
        <v>86</v>
      </c>
      <c s="34" t="s">
        <v>2395</v>
      </c>
      <c s="35" t="s">
        <v>96</v>
      </c>
      <c s="6" t="s">
        <v>6279</v>
      </c>
      <c s="36" t="s">
        <v>244</v>
      </c>
      <c s="37">
        <v>5</v>
      </c>
      <c s="36">
        <v>0</v>
      </c>
      <c s="36">
        <f>ROUND(G38*H38,6)</f>
      </c>
      <c r="L38" s="38">
        <v>0</v>
      </c>
      <c s="32">
        <f>ROUND(ROUND(L38,2)*ROUND(G38,3),2)</f>
      </c>
      <c s="36" t="s">
        <v>55</v>
      </c>
      <c>
        <f>(M38*21)/100</f>
      </c>
      <c t="s">
        <v>28</v>
      </c>
    </row>
    <row r="39" spans="1:5" ht="12.75">
      <c r="A39" s="35" t="s">
        <v>56</v>
      </c>
      <c r="E39" s="39" t="s">
        <v>6279</v>
      </c>
    </row>
    <row r="40" spans="1:5" ht="12.75">
      <c r="A40" s="35" t="s">
        <v>57</v>
      </c>
      <c r="E40" s="40" t="s">
        <v>5</v>
      </c>
    </row>
    <row r="41" spans="1:5" ht="12.75">
      <c r="A41" t="s">
        <v>59</v>
      </c>
      <c r="E41" s="39" t="s">
        <v>6281</v>
      </c>
    </row>
    <row r="42" spans="1:16" ht="12.75">
      <c r="A42" t="s">
        <v>50</v>
      </c>
      <c s="34" t="s">
        <v>149</v>
      </c>
      <c s="34" t="s">
        <v>2398</v>
      </c>
      <c s="35" t="s">
        <v>5</v>
      </c>
      <c s="6" t="s">
        <v>6282</v>
      </c>
      <c s="36" t="s">
        <v>244</v>
      </c>
      <c s="37">
        <v>4</v>
      </c>
      <c s="36">
        <v>0</v>
      </c>
      <c s="36">
        <f>ROUND(G42*H42,6)</f>
      </c>
      <c r="L42" s="38">
        <v>0</v>
      </c>
      <c s="32">
        <f>ROUND(ROUND(L42,2)*ROUND(G42,3),2)</f>
      </c>
      <c s="36" t="s">
        <v>55</v>
      </c>
      <c>
        <f>(M42*21)/100</f>
      </c>
      <c t="s">
        <v>28</v>
      </c>
    </row>
    <row r="43" spans="1:5" ht="12.75">
      <c r="A43" s="35" t="s">
        <v>56</v>
      </c>
      <c r="E43" s="39" t="s">
        <v>6282</v>
      </c>
    </row>
    <row r="44" spans="1:5" ht="12.75">
      <c r="A44" s="35" t="s">
        <v>57</v>
      </c>
      <c r="E44" s="40" t="s">
        <v>5</v>
      </c>
    </row>
    <row r="45" spans="1:5" ht="12.75">
      <c r="A45" t="s">
        <v>59</v>
      </c>
      <c r="E45" s="39" t="s">
        <v>6283</v>
      </c>
    </row>
    <row r="46" spans="1:16" ht="12.75">
      <c r="A46" t="s">
        <v>50</v>
      </c>
      <c s="34" t="s">
        <v>159</v>
      </c>
      <c s="34" t="s">
        <v>2400</v>
      </c>
      <c s="35" t="s">
        <v>5</v>
      </c>
      <c s="6" t="s">
        <v>6284</v>
      </c>
      <c s="36" t="s">
        <v>244</v>
      </c>
      <c s="37">
        <v>2</v>
      </c>
      <c s="36">
        <v>0</v>
      </c>
      <c s="36">
        <f>ROUND(G46*H46,6)</f>
      </c>
      <c r="L46" s="38">
        <v>0</v>
      </c>
      <c s="32">
        <f>ROUND(ROUND(L46,2)*ROUND(G46,3),2)</f>
      </c>
      <c s="36" t="s">
        <v>55</v>
      </c>
      <c>
        <f>(M46*21)/100</f>
      </c>
      <c t="s">
        <v>28</v>
      </c>
    </row>
    <row r="47" spans="1:5" ht="12.75">
      <c r="A47" s="35" t="s">
        <v>56</v>
      </c>
      <c r="E47" s="39" t="s">
        <v>6284</v>
      </c>
    </row>
    <row r="48" spans="1:5" ht="12.75">
      <c r="A48" s="35" t="s">
        <v>57</v>
      </c>
      <c r="E48" s="40" t="s">
        <v>5</v>
      </c>
    </row>
    <row r="49" spans="1:5" ht="12.75">
      <c r="A49" t="s">
        <v>59</v>
      </c>
      <c r="E49" s="39" t="s">
        <v>6285</v>
      </c>
    </row>
    <row r="50" spans="1:13" ht="12.75">
      <c r="A50" t="s">
        <v>47</v>
      </c>
      <c r="C50" s="31" t="s">
        <v>257</v>
      </c>
      <c r="E50" s="33" t="s">
        <v>6286</v>
      </c>
      <c r="J50" s="32">
        <f>0</f>
      </c>
      <c s="32">
        <f>0</f>
      </c>
      <c s="32">
        <f>0+L51+L55+L59+L63+L67</f>
      </c>
      <c s="32">
        <f>0+M51+M55+M59+M63+M67</f>
      </c>
    </row>
    <row r="51" spans="1:16" ht="12.75">
      <c r="A51" t="s">
        <v>50</v>
      </c>
      <c s="34" t="s">
        <v>164</v>
      </c>
      <c s="34" t="s">
        <v>2411</v>
      </c>
      <c s="35" t="s">
        <v>5</v>
      </c>
      <c s="6" t="s">
        <v>6287</v>
      </c>
      <c s="36" t="s">
        <v>244</v>
      </c>
      <c s="37">
        <v>2</v>
      </c>
      <c s="36">
        <v>0</v>
      </c>
      <c s="36">
        <f>ROUND(G51*H51,6)</f>
      </c>
      <c r="L51" s="38">
        <v>0</v>
      </c>
      <c s="32">
        <f>ROUND(ROUND(L51,2)*ROUND(G51,3),2)</f>
      </c>
      <c s="36" t="s">
        <v>55</v>
      </c>
      <c>
        <f>(M51*21)/100</f>
      </c>
      <c t="s">
        <v>28</v>
      </c>
    </row>
    <row r="52" spans="1:5" ht="12.75">
      <c r="A52" s="35" t="s">
        <v>56</v>
      </c>
      <c r="E52" s="39" t="s">
        <v>6287</v>
      </c>
    </row>
    <row r="53" spans="1:5" ht="12.75">
      <c r="A53" s="35" t="s">
        <v>57</v>
      </c>
      <c r="E53" s="40" t="s">
        <v>6288</v>
      </c>
    </row>
    <row r="54" spans="1:5" ht="12.75">
      <c r="A54" t="s">
        <v>59</v>
      </c>
      <c r="E54" s="39" t="s">
        <v>6289</v>
      </c>
    </row>
    <row r="55" spans="1:16" ht="12.75">
      <c r="A55" t="s">
        <v>50</v>
      </c>
      <c s="34" t="s">
        <v>167</v>
      </c>
      <c s="34" t="s">
        <v>2403</v>
      </c>
      <c s="35" t="s">
        <v>5</v>
      </c>
      <c s="6" t="s">
        <v>6290</v>
      </c>
      <c s="36" t="s">
        <v>244</v>
      </c>
      <c s="37">
        <v>2</v>
      </c>
      <c s="36">
        <v>0</v>
      </c>
      <c s="36">
        <f>ROUND(G55*H55,6)</f>
      </c>
      <c r="L55" s="38">
        <v>0</v>
      </c>
      <c s="32">
        <f>ROUND(ROUND(L55,2)*ROUND(G55,3),2)</f>
      </c>
      <c s="36" t="s">
        <v>55</v>
      </c>
      <c>
        <f>(M55*21)/100</f>
      </c>
      <c t="s">
        <v>28</v>
      </c>
    </row>
    <row r="56" spans="1:5" ht="12.75">
      <c r="A56" s="35" t="s">
        <v>56</v>
      </c>
      <c r="E56" s="39" t="s">
        <v>6290</v>
      </c>
    </row>
    <row r="57" spans="1:5" ht="12.75">
      <c r="A57" s="35" t="s">
        <v>57</v>
      </c>
      <c r="E57" s="40" t="s">
        <v>5</v>
      </c>
    </row>
    <row r="58" spans="1:5" ht="12.75">
      <c r="A58" t="s">
        <v>59</v>
      </c>
      <c r="E58" s="39" t="s">
        <v>5</v>
      </c>
    </row>
    <row r="59" spans="1:16" ht="12.75">
      <c r="A59" t="s">
        <v>50</v>
      </c>
      <c s="34" t="s">
        <v>112</v>
      </c>
      <c s="34" t="s">
        <v>2405</v>
      </c>
      <c s="35" t="s">
        <v>5</v>
      </c>
      <c s="6" t="s">
        <v>3560</v>
      </c>
      <c s="36" t="s">
        <v>244</v>
      </c>
      <c s="37">
        <v>2</v>
      </c>
      <c s="36">
        <v>0</v>
      </c>
      <c s="36">
        <f>ROUND(G59*H59,6)</f>
      </c>
      <c r="L59" s="38">
        <v>0</v>
      </c>
      <c s="32">
        <f>ROUND(ROUND(L59,2)*ROUND(G59,3),2)</f>
      </c>
      <c s="36" t="s">
        <v>55</v>
      </c>
      <c>
        <f>(M59*21)/100</f>
      </c>
      <c t="s">
        <v>28</v>
      </c>
    </row>
    <row r="60" spans="1:5" ht="12.75">
      <c r="A60" s="35" t="s">
        <v>56</v>
      </c>
      <c r="E60" s="39" t="s">
        <v>3560</v>
      </c>
    </row>
    <row r="61" spans="1:5" ht="12.75">
      <c r="A61" s="35" t="s">
        <v>57</v>
      </c>
      <c r="E61" s="40" t="s">
        <v>5</v>
      </c>
    </row>
    <row r="62" spans="1:5" ht="12.75">
      <c r="A62" t="s">
        <v>59</v>
      </c>
      <c r="E62" s="39" t="s">
        <v>5</v>
      </c>
    </row>
    <row r="63" spans="1:16" ht="12.75">
      <c r="A63" t="s">
        <v>50</v>
      </c>
      <c s="34" t="s">
        <v>175</v>
      </c>
      <c s="34" t="s">
        <v>2407</v>
      </c>
      <c s="35" t="s">
        <v>5</v>
      </c>
      <c s="6" t="s">
        <v>3562</v>
      </c>
      <c s="36" t="s">
        <v>244</v>
      </c>
      <c s="37">
        <v>2</v>
      </c>
      <c s="36">
        <v>0</v>
      </c>
      <c s="36">
        <f>ROUND(G63*H63,6)</f>
      </c>
      <c r="L63" s="38">
        <v>0</v>
      </c>
      <c s="32">
        <f>ROUND(ROUND(L63,2)*ROUND(G63,3),2)</f>
      </c>
      <c s="36" t="s">
        <v>55</v>
      </c>
      <c>
        <f>(M63*21)/100</f>
      </c>
      <c t="s">
        <v>28</v>
      </c>
    </row>
    <row r="64" spans="1:5" ht="12.75">
      <c r="A64" s="35" t="s">
        <v>56</v>
      </c>
      <c r="E64" s="39" t="s">
        <v>3562</v>
      </c>
    </row>
    <row r="65" spans="1:5" ht="12.75">
      <c r="A65" s="35" t="s">
        <v>57</v>
      </c>
      <c r="E65" s="40" t="s">
        <v>5</v>
      </c>
    </row>
    <row r="66" spans="1:5" ht="12.75">
      <c r="A66" t="s">
        <v>59</v>
      </c>
      <c r="E66" s="39" t="s">
        <v>5</v>
      </c>
    </row>
    <row r="67" spans="1:16" ht="12.75">
      <c r="A67" t="s">
        <v>50</v>
      </c>
      <c s="34" t="s">
        <v>122</v>
      </c>
      <c s="34" t="s">
        <v>2409</v>
      </c>
      <c s="35" t="s">
        <v>5</v>
      </c>
      <c s="6" t="s">
        <v>6291</v>
      </c>
      <c s="36" t="s">
        <v>244</v>
      </c>
      <c s="37">
        <v>2</v>
      </c>
      <c s="36">
        <v>0</v>
      </c>
      <c s="36">
        <f>ROUND(G67*H67,6)</f>
      </c>
      <c r="L67" s="38">
        <v>0</v>
      </c>
      <c s="32">
        <f>ROUND(ROUND(L67,2)*ROUND(G67,3),2)</f>
      </c>
      <c s="36" t="s">
        <v>55</v>
      </c>
      <c>
        <f>(M67*21)/100</f>
      </c>
      <c t="s">
        <v>28</v>
      </c>
    </row>
    <row r="68" spans="1:5" ht="12.75">
      <c r="A68" s="35" t="s">
        <v>56</v>
      </c>
      <c r="E68" s="39" t="s">
        <v>6291</v>
      </c>
    </row>
    <row r="69" spans="1:5" ht="12.75">
      <c r="A69" s="35" t="s">
        <v>57</v>
      </c>
      <c r="E69" s="40" t="s">
        <v>5</v>
      </c>
    </row>
    <row r="70" spans="1:5" ht="12.75">
      <c r="A70" t="s">
        <v>59</v>
      </c>
      <c r="E70" s="39" t="s">
        <v>5</v>
      </c>
    </row>
    <row r="71" spans="1:13" ht="12.75">
      <c r="A71" t="s">
        <v>47</v>
      </c>
      <c r="C71" s="31" t="s">
        <v>271</v>
      </c>
      <c r="E71" s="33" t="s">
        <v>6292</v>
      </c>
      <c r="J71" s="32">
        <f>0</f>
      </c>
      <c s="32">
        <f>0</f>
      </c>
      <c s="32">
        <f>0+L72+L76+L80+L84+L88+L92</f>
      </c>
      <c s="32">
        <f>0+M72+M76+M80+M84+M88+M92</f>
      </c>
    </row>
    <row r="72" spans="1:16" ht="12.75">
      <c r="A72" t="s">
        <v>50</v>
      </c>
      <c s="34" t="s">
        <v>187</v>
      </c>
      <c s="34" t="s">
        <v>2413</v>
      </c>
      <c s="35" t="s">
        <v>5</v>
      </c>
      <c s="6" t="s">
        <v>6293</v>
      </c>
      <c s="36" t="s">
        <v>147</v>
      </c>
      <c s="37">
        <v>190</v>
      </c>
      <c s="36">
        <v>0</v>
      </c>
      <c s="36">
        <f>ROUND(G72*H72,6)</f>
      </c>
      <c r="L72" s="38">
        <v>0</v>
      </c>
      <c s="32">
        <f>ROUND(ROUND(L72,2)*ROUND(G72,3),2)</f>
      </c>
      <c s="36" t="s">
        <v>55</v>
      </c>
      <c>
        <f>(M72*21)/100</f>
      </c>
      <c t="s">
        <v>28</v>
      </c>
    </row>
    <row r="73" spans="1:5" ht="12.75">
      <c r="A73" s="35" t="s">
        <v>56</v>
      </c>
      <c r="E73" s="39" t="s">
        <v>6293</v>
      </c>
    </row>
    <row r="74" spans="1:5" ht="12.75">
      <c r="A74" s="35" t="s">
        <v>57</v>
      </c>
      <c r="E74" s="40" t="s">
        <v>5</v>
      </c>
    </row>
    <row r="75" spans="1:5" ht="25.5">
      <c r="A75" t="s">
        <v>59</v>
      </c>
      <c r="E75" s="39" t="s">
        <v>6294</v>
      </c>
    </row>
    <row r="76" spans="1:16" ht="12.75">
      <c r="A76" t="s">
        <v>50</v>
      </c>
      <c s="34" t="s">
        <v>130</v>
      </c>
      <c s="34" t="s">
        <v>6295</v>
      </c>
      <c s="35" t="s">
        <v>5</v>
      </c>
      <c s="6" t="s">
        <v>6296</v>
      </c>
      <c s="36" t="s">
        <v>244</v>
      </c>
      <c s="37">
        <v>220</v>
      </c>
      <c s="36">
        <v>0</v>
      </c>
      <c s="36">
        <f>ROUND(G76*H76,6)</f>
      </c>
      <c r="L76" s="38">
        <v>0</v>
      </c>
      <c s="32">
        <f>ROUND(ROUND(L76,2)*ROUND(G76,3),2)</f>
      </c>
      <c s="36" t="s">
        <v>55</v>
      </c>
      <c>
        <f>(M76*21)/100</f>
      </c>
      <c t="s">
        <v>28</v>
      </c>
    </row>
    <row r="77" spans="1:5" ht="12.75">
      <c r="A77" s="35" t="s">
        <v>56</v>
      </c>
      <c r="E77" s="39" t="s">
        <v>6296</v>
      </c>
    </row>
    <row r="78" spans="1:5" ht="12.75">
      <c r="A78" s="35" t="s">
        <v>57</v>
      </c>
      <c r="E78" s="40" t="s">
        <v>5</v>
      </c>
    </row>
    <row r="79" spans="1:5" ht="25.5">
      <c r="A79" t="s">
        <v>59</v>
      </c>
      <c r="E79" s="39" t="s">
        <v>6294</v>
      </c>
    </row>
    <row r="80" spans="1:16" ht="12.75">
      <c r="A80" t="s">
        <v>50</v>
      </c>
      <c s="34" t="s">
        <v>153</v>
      </c>
      <c s="34" t="s">
        <v>2417</v>
      </c>
      <c s="35" t="s">
        <v>5</v>
      </c>
      <c s="6" t="s">
        <v>6297</v>
      </c>
      <c s="36" t="s">
        <v>244</v>
      </c>
      <c s="37">
        <v>410</v>
      </c>
      <c s="36">
        <v>0</v>
      </c>
      <c s="36">
        <f>ROUND(G80*H80,6)</f>
      </c>
      <c r="L80" s="38">
        <v>0</v>
      </c>
      <c s="32">
        <f>ROUND(ROUND(L80,2)*ROUND(G80,3),2)</f>
      </c>
      <c s="36" t="s">
        <v>55</v>
      </c>
      <c>
        <f>(M80*21)/100</f>
      </c>
      <c t="s">
        <v>28</v>
      </c>
    </row>
    <row r="81" spans="1:5" ht="12.75">
      <c r="A81" s="35" t="s">
        <v>56</v>
      </c>
      <c r="E81" s="39" t="s">
        <v>6297</v>
      </c>
    </row>
    <row r="82" spans="1:5" ht="12.75">
      <c r="A82" s="35" t="s">
        <v>57</v>
      </c>
      <c r="E82" s="40" t="s">
        <v>5</v>
      </c>
    </row>
    <row r="83" spans="1:5" ht="25.5">
      <c r="A83" t="s">
        <v>59</v>
      </c>
      <c r="E83" s="39" t="s">
        <v>6294</v>
      </c>
    </row>
    <row r="84" spans="1:16" ht="12.75">
      <c r="A84" t="s">
        <v>50</v>
      </c>
      <c s="34" t="s">
        <v>231</v>
      </c>
      <c s="34" t="s">
        <v>6298</v>
      </c>
      <c s="35" t="s">
        <v>5</v>
      </c>
      <c s="6" t="s">
        <v>6299</v>
      </c>
      <c s="36" t="s">
        <v>244</v>
      </c>
      <c s="37">
        <v>4</v>
      </c>
      <c s="36">
        <v>0</v>
      </c>
      <c s="36">
        <f>ROUND(G84*H84,6)</f>
      </c>
      <c r="L84" s="38">
        <v>0</v>
      </c>
      <c s="32">
        <f>ROUND(ROUND(L84,2)*ROUND(G84,3),2)</f>
      </c>
      <c s="36" t="s">
        <v>55</v>
      </c>
      <c>
        <f>(M84*21)/100</f>
      </c>
      <c t="s">
        <v>28</v>
      </c>
    </row>
    <row r="85" spans="1:5" ht="12.75">
      <c r="A85" s="35" t="s">
        <v>56</v>
      </c>
      <c r="E85" s="39" t="s">
        <v>6299</v>
      </c>
    </row>
    <row r="86" spans="1:5" ht="12.75">
      <c r="A86" s="35" t="s">
        <v>57</v>
      </c>
      <c r="E86" s="40" t="s">
        <v>5</v>
      </c>
    </row>
    <row r="87" spans="1:5" ht="12.75">
      <c r="A87" t="s">
        <v>59</v>
      </c>
      <c r="E87" s="39" t="s">
        <v>5</v>
      </c>
    </row>
    <row r="88" spans="1:16" ht="12.75">
      <c r="A88" t="s">
        <v>50</v>
      </c>
      <c s="34" t="s">
        <v>294</v>
      </c>
      <c s="34" t="s">
        <v>2419</v>
      </c>
      <c s="35" t="s">
        <v>5</v>
      </c>
      <c s="6" t="s">
        <v>6300</v>
      </c>
      <c s="36" t="s">
        <v>147</v>
      </c>
      <c s="37">
        <v>23</v>
      </c>
      <c s="36">
        <v>0</v>
      </c>
      <c s="36">
        <f>ROUND(G88*H88,6)</f>
      </c>
      <c r="L88" s="38">
        <v>0</v>
      </c>
      <c s="32">
        <f>ROUND(ROUND(L88,2)*ROUND(G88,3),2)</f>
      </c>
      <c s="36" t="s">
        <v>55</v>
      </c>
      <c>
        <f>(M88*21)/100</f>
      </c>
      <c t="s">
        <v>28</v>
      </c>
    </row>
    <row r="89" spans="1:5" ht="12.75">
      <c r="A89" s="35" t="s">
        <v>56</v>
      </c>
      <c r="E89" s="39" t="s">
        <v>6300</v>
      </c>
    </row>
    <row r="90" spans="1:5" ht="12.75">
      <c r="A90" s="35" t="s">
        <v>57</v>
      </c>
      <c r="E90" s="40" t="s">
        <v>6301</v>
      </c>
    </row>
    <row r="91" spans="1:5" ht="12.75">
      <c r="A91" t="s">
        <v>59</v>
      </c>
      <c r="E91" s="39" t="s">
        <v>5</v>
      </c>
    </row>
    <row r="92" spans="1:16" ht="12.75">
      <c r="A92" t="s">
        <v>50</v>
      </c>
      <c s="34" t="s">
        <v>299</v>
      </c>
      <c s="34" t="s">
        <v>2421</v>
      </c>
      <c s="35" t="s">
        <v>5</v>
      </c>
      <c s="6" t="s">
        <v>6302</v>
      </c>
      <c s="36" t="s">
        <v>244</v>
      </c>
      <c s="37">
        <v>108</v>
      </c>
      <c s="36">
        <v>0</v>
      </c>
      <c s="36">
        <f>ROUND(G92*H92,6)</f>
      </c>
      <c r="L92" s="38">
        <v>0</v>
      </c>
      <c s="32">
        <f>ROUND(ROUND(L92,2)*ROUND(G92,3),2)</f>
      </c>
      <c s="36" t="s">
        <v>55</v>
      </c>
      <c>
        <f>(M92*21)/100</f>
      </c>
      <c t="s">
        <v>28</v>
      </c>
    </row>
    <row r="93" spans="1:5" ht="12.75">
      <c r="A93" s="35" t="s">
        <v>56</v>
      </c>
      <c r="E93" s="39" t="s">
        <v>6302</v>
      </c>
    </row>
    <row r="94" spans="1:5" ht="12.75">
      <c r="A94" s="35" t="s">
        <v>57</v>
      </c>
      <c r="E94" s="40" t="s">
        <v>5</v>
      </c>
    </row>
    <row r="95" spans="1:5" ht="12.75">
      <c r="A95" t="s">
        <v>59</v>
      </c>
      <c r="E95" s="39" t="s">
        <v>5</v>
      </c>
    </row>
    <row r="96" spans="1:13" ht="12.75">
      <c r="A96" t="s">
        <v>47</v>
      </c>
      <c r="C96" s="31" t="s">
        <v>277</v>
      </c>
      <c r="E96" s="33" t="s">
        <v>6303</v>
      </c>
      <c r="J96" s="32">
        <f>0</f>
      </c>
      <c s="32">
        <f>0</f>
      </c>
      <c s="32">
        <f>0+L97+L101+L105+L109</f>
      </c>
      <c s="32">
        <f>0+M97+M101+M105+M109</f>
      </c>
    </row>
    <row r="97" spans="1:16" ht="12.75">
      <c r="A97" t="s">
        <v>50</v>
      </c>
      <c s="34" t="s">
        <v>315</v>
      </c>
      <c s="34" t="s">
        <v>2423</v>
      </c>
      <c s="35" t="s">
        <v>5</v>
      </c>
      <c s="6" t="s">
        <v>6304</v>
      </c>
      <c s="36" t="s">
        <v>147</v>
      </c>
      <c s="37">
        <v>20</v>
      </c>
      <c s="36">
        <v>0</v>
      </c>
      <c s="36">
        <f>ROUND(G97*H97,6)</f>
      </c>
      <c r="L97" s="38">
        <v>0</v>
      </c>
      <c s="32">
        <f>ROUND(ROUND(L97,2)*ROUND(G97,3),2)</f>
      </c>
      <c s="36" t="s">
        <v>55</v>
      </c>
      <c>
        <f>(M97*21)/100</f>
      </c>
      <c t="s">
        <v>28</v>
      </c>
    </row>
    <row r="98" spans="1:5" ht="12.75">
      <c r="A98" s="35" t="s">
        <v>56</v>
      </c>
      <c r="E98" s="39" t="s">
        <v>6304</v>
      </c>
    </row>
    <row r="99" spans="1:5" ht="12.75">
      <c r="A99" s="35" t="s">
        <v>57</v>
      </c>
      <c r="E99" s="40" t="s">
        <v>6305</v>
      </c>
    </row>
    <row r="100" spans="1:5" ht="12.75">
      <c r="A100" t="s">
        <v>59</v>
      </c>
      <c r="E100" s="39" t="s">
        <v>5</v>
      </c>
    </row>
    <row r="101" spans="1:16" ht="12.75">
      <c r="A101" t="s">
        <v>50</v>
      </c>
      <c s="34" t="s">
        <v>395</v>
      </c>
      <c s="34" t="s">
        <v>2425</v>
      </c>
      <c s="35" t="s">
        <v>5</v>
      </c>
      <c s="6" t="s">
        <v>6306</v>
      </c>
      <c s="36" t="s">
        <v>147</v>
      </c>
      <c s="37">
        <v>2</v>
      </c>
      <c s="36">
        <v>0</v>
      </c>
      <c s="36">
        <f>ROUND(G101*H101,6)</f>
      </c>
      <c r="L101" s="38">
        <v>0</v>
      </c>
      <c s="32">
        <f>ROUND(ROUND(L101,2)*ROUND(G101,3),2)</f>
      </c>
      <c s="36" t="s">
        <v>55</v>
      </c>
      <c>
        <f>(M101*21)/100</f>
      </c>
      <c t="s">
        <v>28</v>
      </c>
    </row>
    <row r="102" spans="1:5" ht="12.75">
      <c r="A102" s="35" t="s">
        <v>56</v>
      </c>
      <c r="E102" s="39" t="s">
        <v>6306</v>
      </c>
    </row>
    <row r="103" spans="1:5" ht="12.75">
      <c r="A103" s="35" t="s">
        <v>57</v>
      </c>
      <c r="E103" s="40" t="s">
        <v>5</v>
      </c>
    </row>
    <row r="104" spans="1:5" ht="12.75">
      <c r="A104" t="s">
        <v>59</v>
      </c>
      <c r="E104" s="39" t="s">
        <v>5</v>
      </c>
    </row>
    <row r="105" spans="1:16" ht="12.75">
      <c r="A105" t="s">
        <v>50</v>
      </c>
      <c s="34" t="s">
        <v>318</v>
      </c>
      <c s="34" t="s">
        <v>2428</v>
      </c>
      <c s="35" t="s">
        <v>5</v>
      </c>
      <c s="6" t="s">
        <v>6307</v>
      </c>
      <c s="36" t="s">
        <v>244</v>
      </c>
      <c s="37">
        <v>2</v>
      </c>
      <c s="36">
        <v>0</v>
      </c>
      <c s="36">
        <f>ROUND(G105*H105,6)</f>
      </c>
      <c r="L105" s="38">
        <v>0</v>
      </c>
      <c s="32">
        <f>ROUND(ROUND(L105,2)*ROUND(G105,3),2)</f>
      </c>
      <c s="36" t="s">
        <v>55</v>
      </c>
      <c>
        <f>(M105*21)/100</f>
      </c>
      <c t="s">
        <v>28</v>
      </c>
    </row>
    <row r="106" spans="1:5" ht="12.75">
      <c r="A106" s="35" t="s">
        <v>56</v>
      </c>
      <c r="E106" s="39" t="s">
        <v>6307</v>
      </c>
    </row>
    <row r="107" spans="1:5" ht="12.75">
      <c r="A107" s="35" t="s">
        <v>57</v>
      </c>
      <c r="E107" s="40" t="s">
        <v>5</v>
      </c>
    </row>
    <row r="108" spans="1:5" ht="12.75">
      <c r="A108" t="s">
        <v>59</v>
      </c>
      <c r="E108" s="39" t="s">
        <v>5</v>
      </c>
    </row>
    <row r="109" spans="1:16" ht="12.75">
      <c r="A109" t="s">
        <v>50</v>
      </c>
      <c s="34" t="s">
        <v>322</v>
      </c>
      <c s="34" t="s">
        <v>2431</v>
      </c>
      <c s="35" t="s">
        <v>5</v>
      </c>
      <c s="6" t="s">
        <v>6308</v>
      </c>
      <c s="36" t="s">
        <v>244</v>
      </c>
      <c s="37">
        <v>2</v>
      </c>
      <c s="36">
        <v>0</v>
      </c>
      <c s="36">
        <f>ROUND(G109*H109,6)</f>
      </c>
      <c r="L109" s="38">
        <v>0</v>
      </c>
      <c s="32">
        <f>ROUND(ROUND(L109,2)*ROUND(G109,3),2)</f>
      </c>
      <c s="36" t="s">
        <v>55</v>
      </c>
      <c>
        <f>(M109*21)/100</f>
      </c>
      <c t="s">
        <v>28</v>
      </c>
    </row>
    <row r="110" spans="1:5" ht="12.75">
      <c r="A110" s="35" t="s">
        <v>56</v>
      </c>
      <c r="E110" s="39" t="s">
        <v>6308</v>
      </c>
    </row>
    <row r="111" spans="1:5" ht="12.75">
      <c r="A111" s="35" t="s">
        <v>57</v>
      </c>
      <c r="E111" s="40" t="s">
        <v>5</v>
      </c>
    </row>
    <row r="112" spans="1:5" ht="12.75">
      <c r="A112" t="s">
        <v>59</v>
      </c>
      <c r="E112" s="39" t="s">
        <v>5</v>
      </c>
    </row>
    <row r="113" spans="1:13" ht="12.75">
      <c r="A113" t="s">
        <v>47</v>
      </c>
      <c r="C113" s="31" t="s">
        <v>285</v>
      </c>
      <c r="E113" s="33" t="s">
        <v>6309</v>
      </c>
      <c r="J113" s="32">
        <f>0</f>
      </c>
      <c s="32">
        <f>0</f>
      </c>
      <c s="32">
        <f>0+L114</f>
      </c>
      <c s="32">
        <f>0+M114</f>
      </c>
    </row>
    <row r="114" spans="1:16" ht="12.75">
      <c r="A114" t="s">
        <v>50</v>
      </c>
      <c s="34" t="s">
        <v>326</v>
      </c>
      <c s="34" t="s">
        <v>2433</v>
      </c>
      <c s="35" t="s">
        <v>5</v>
      </c>
      <c s="6" t="s">
        <v>274</v>
      </c>
      <c s="36" t="s">
        <v>275</v>
      </c>
      <c s="37">
        <v>1</v>
      </c>
      <c s="36">
        <v>0</v>
      </c>
      <c s="36">
        <f>ROUND(G114*H114,6)</f>
      </c>
      <c r="L114" s="38">
        <v>0</v>
      </c>
      <c s="32">
        <f>ROUND(ROUND(L114,2)*ROUND(G114,3),2)</f>
      </c>
      <c s="36" t="s">
        <v>55</v>
      </c>
      <c>
        <f>(M114*21)/100</f>
      </c>
      <c t="s">
        <v>28</v>
      </c>
    </row>
    <row r="115" spans="1:5" ht="12.75">
      <c r="A115" s="35" t="s">
        <v>56</v>
      </c>
      <c r="E115" s="39" t="s">
        <v>274</v>
      </c>
    </row>
    <row r="116" spans="1:5" ht="12.75">
      <c r="A116" s="35" t="s">
        <v>57</v>
      </c>
      <c r="E116" s="40" t="s">
        <v>5</v>
      </c>
    </row>
    <row r="117" spans="1:5" ht="25.5">
      <c r="A117" t="s">
        <v>59</v>
      </c>
      <c r="E117" s="39" t="s">
        <v>377</v>
      </c>
    </row>
    <row r="118" spans="1:13" ht="12.75">
      <c r="A118" t="s">
        <v>47</v>
      </c>
      <c r="C118" s="31" t="s">
        <v>313</v>
      </c>
      <c r="E118" s="33" t="s">
        <v>6310</v>
      </c>
      <c r="J118" s="32">
        <f>0</f>
      </c>
      <c s="32">
        <f>0</f>
      </c>
      <c s="32">
        <f>0+L119+L123+L127+L131+L135+L139+L143</f>
      </c>
      <c s="32">
        <f>0+M119+M123+M127+M131+M135+M139+M143</f>
      </c>
    </row>
    <row r="119" spans="1:16" ht="12.75">
      <c r="A119" t="s">
        <v>50</v>
      </c>
      <c s="34" t="s">
        <v>304</v>
      </c>
      <c s="34" t="s">
        <v>2437</v>
      </c>
      <c s="35" t="s">
        <v>5</v>
      </c>
      <c s="6" t="s">
        <v>6311</v>
      </c>
      <c s="36" t="s">
        <v>244</v>
      </c>
      <c s="37">
        <v>1</v>
      </c>
      <c s="36">
        <v>0</v>
      </c>
      <c s="36">
        <f>ROUND(G119*H119,6)</f>
      </c>
      <c r="L119" s="38">
        <v>0</v>
      </c>
      <c s="32">
        <f>ROUND(ROUND(L119,2)*ROUND(G119,3),2)</f>
      </c>
      <c s="36" t="s">
        <v>55</v>
      </c>
      <c>
        <f>(M119*21)/100</f>
      </c>
      <c t="s">
        <v>28</v>
      </c>
    </row>
    <row r="120" spans="1:5" ht="12.75">
      <c r="A120" s="35" t="s">
        <v>56</v>
      </c>
      <c r="E120" s="39" t="s">
        <v>6311</v>
      </c>
    </row>
    <row r="121" spans="1:5" ht="12.75">
      <c r="A121" s="35" t="s">
        <v>57</v>
      </c>
      <c r="E121" s="40" t="s">
        <v>5</v>
      </c>
    </row>
    <row r="122" spans="1:5" ht="12.75">
      <c r="A122" t="s">
        <v>59</v>
      </c>
      <c r="E122" s="39" t="s">
        <v>5</v>
      </c>
    </row>
    <row r="123" spans="1:16" ht="12.75">
      <c r="A123" t="s">
        <v>50</v>
      </c>
      <c s="34" t="s">
        <v>309</v>
      </c>
      <c s="34" t="s">
        <v>2439</v>
      </c>
      <c s="35" t="s">
        <v>5</v>
      </c>
      <c s="6" t="s">
        <v>6312</v>
      </c>
      <c s="36" t="s">
        <v>244</v>
      </c>
      <c s="37">
        <v>1</v>
      </c>
      <c s="36">
        <v>0</v>
      </c>
      <c s="36">
        <f>ROUND(G123*H123,6)</f>
      </c>
      <c r="L123" s="38">
        <v>0</v>
      </c>
      <c s="32">
        <f>ROUND(ROUND(L123,2)*ROUND(G123,3),2)</f>
      </c>
      <c s="36" t="s">
        <v>55</v>
      </c>
      <c>
        <f>(M123*21)/100</f>
      </c>
      <c t="s">
        <v>28</v>
      </c>
    </row>
    <row r="124" spans="1:5" ht="12.75">
      <c r="A124" s="35" t="s">
        <v>56</v>
      </c>
      <c r="E124" s="39" t="s">
        <v>6312</v>
      </c>
    </row>
    <row r="125" spans="1:5" ht="12.75">
      <c r="A125" s="35" t="s">
        <v>57</v>
      </c>
      <c r="E125" s="40" t="s">
        <v>5</v>
      </c>
    </row>
    <row r="126" spans="1:5" ht="12.75">
      <c r="A126" t="s">
        <v>59</v>
      </c>
      <c r="E126" s="39" t="s">
        <v>5</v>
      </c>
    </row>
    <row r="127" spans="1:16" ht="12.75">
      <c r="A127" t="s">
        <v>50</v>
      </c>
      <c s="34" t="s">
        <v>511</v>
      </c>
      <c s="34" t="s">
        <v>2441</v>
      </c>
      <c s="35" t="s">
        <v>5</v>
      </c>
      <c s="6" t="s">
        <v>6313</v>
      </c>
      <c s="36" t="s">
        <v>244</v>
      </c>
      <c s="37">
        <v>1</v>
      </c>
      <c s="36">
        <v>0</v>
      </c>
      <c s="36">
        <f>ROUND(G127*H127,6)</f>
      </c>
      <c r="L127" s="38">
        <v>0</v>
      </c>
      <c s="32">
        <f>ROUND(ROUND(L127,2)*ROUND(G127,3),2)</f>
      </c>
      <c s="36" t="s">
        <v>55</v>
      </c>
      <c>
        <f>(M127*21)/100</f>
      </c>
      <c t="s">
        <v>28</v>
      </c>
    </row>
    <row r="128" spans="1:5" ht="12.75">
      <c r="A128" s="35" t="s">
        <v>56</v>
      </c>
      <c r="E128" s="39" t="s">
        <v>6313</v>
      </c>
    </row>
    <row r="129" spans="1:5" ht="12.75">
      <c r="A129" s="35" t="s">
        <v>57</v>
      </c>
      <c r="E129" s="40" t="s">
        <v>5</v>
      </c>
    </row>
    <row r="130" spans="1:5" ht="12.75">
      <c r="A130" t="s">
        <v>59</v>
      </c>
      <c r="E130" s="39" t="s">
        <v>5</v>
      </c>
    </row>
    <row r="131" spans="1:16" ht="25.5">
      <c r="A131" t="s">
        <v>50</v>
      </c>
      <c s="34" t="s">
        <v>516</v>
      </c>
      <c s="34" t="s">
        <v>2443</v>
      </c>
      <c s="35" t="s">
        <v>5</v>
      </c>
      <c s="6" t="s">
        <v>6314</v>
      </c>
      <c s="36" t="s">
        <v>244</v>
      </c>
      <c s="37">
        <v>1</v>
      </c>
      <c s="36">
        <v>0</v>
      </c>
      <c s="36">
        <f>ROUND(G131*H131,6)</f>
      </c>
      <c r="L131" s="38">
        <v>0</v>
      </c>
      <c s="32">
        <f>ROUND(ROUND(L131,2)*ROUND(G131,3),2)</f>
      </c>
      <c s="36" t="s">
        <v>55</v>
      </c>
      <c>
        <f>(M131*21)/100</f>
      </c>
      <c t="s">
        <v>28</v>
      </c>
    </row>
    <row r="132" spans="1:5" ht="25.5">
      <c r="A132" s="35" t="s">
        <v>56</v>
      </c>
      <c r="E132" s="39" t="s">
        <v>6314</v>
      </c>
    </row>
    <row r="133" spans="1:5" ht="12.75">
      <c r="A133" s="35" t="s">
        <v>57</v>
      </c>
      <c r="E133" s="40" t="s">
        <v>5</v>
      </c>
    </row>
    <row r="134" spans="1:5" ht="12.75">
      <c r="A134" t="s">
        <v>59</v>
      </c>
      <c r="E134" s="39" t="s">
        <v>5</v>
      </c>
    </row>
    <row r="135" spans="1:16" ht="12.75">
      <c r="A135" t="s">
        <v>50</v>
      </c>
      <c s="34" t="s">
        <v>520</v>
      </c>
      <c s="34" t="s">
        <v>379</v>
      </c>
      <c s="35" t="s">
        <v>5</v>
      </c>
      <c s="6" t="s">
        <v>380</v>
      </c>
      <c s="36" t="s">
        <v>244</v>
      </c>
      <c s="37">
        <v>1</v>
      </c>
      <c s="36">
        <v>0</v>
      </c>
      <c s="36">
        <f>ROUND(G135*H135,6)</f>
      </c>
      <c r="L135" s="38">
        <v>0</v>
      </c>
      <c s="32">
        <f>ROUND(ROUND(L135,2)*ROUND(G135,3),2)</f>
      </c>
      <c s="36" t="s">
        <v>55</v>
      </c>
      <c>
        <f>(M135*21)/100</f>
      </c>
      <c t="s">
        <v>28</v>
      </c>
    </row>
    <row r="136" spans="1:5" ht="12.75">
      <c r="A136" s="35" t="s">
        <v>56</v>
      </c>
      <c r="E136" s="39" t="s">
        <v>380</v>
      </c>
    </row>
    <row r="137" spans="1:5" ht="12.75">
      <c r="A137" s="35" t="s">
        <v>57</v>
      </c>
      <c r="E137" s="40" t="s">
        <v>5</v>
      </c>
    </row>
    <row r="138" spans="1:5" ht="12.75">
      <c r="A138" t="s">
        <v>59</v>
      </c>
      <c r="E138" s="39" t="s">
        <v>5</v>
      </c>
    </row>
    <row r="139" spans="1:16" ht="12.75">
      <c r="A139" t="s">
        <v>50</v>
      </c>
      <c s="34" t="s">
        <v>524</v>
      </c>
      <c s="34" t="s">
        <v>6315</v>
      </c>
      <c s="35" t="s">
        <v>5</v>
      </c>
      <c s="6" t="s">
        <v>283</v>
      </c>
      <c s="36" t="s">
        <v>244</v>
      </c>
      <c s="37">
        <v>1</v>
      </c>
      <c s="36">
        <v>0</v>
      </c>
      <c s="36">
        <f>ROUND(G139*H139,6)</f>
      </c>
      <c r="L139" s="38">
        <v>0</v>
      </c>
      <c s="32">
        <f>ROUND(ROUND(L139,2)*ROUND(G139,3),2)</f>
      </c>
      <c s="36" t="s">
        <v>55</v>
      </c>
      <c>
        <f>(M139*21)/100</f>
      </c>
      <c t="s">
        <v>28</v>
      </c>
    </row>
    <row r="140" spans="1:5" ht="12.75">
      <c r="A140" s="35" t="s">
        <v>56</v>
      </c>
      <c r="E140" s="39" t="s">
        <v>283</v>
      </c>
    </row>
    <row r="141" spans="1:5" ht="12.75">
      <c r="A141" s="35" t="s">
        <v>57</v>
      </c>
      <c r="E141" s="40" t="s">
        <v>5</v>
      </c>
    </row>
    <row r="142" spans="1:5" ht="12.75">
      <c r="A142" t="s">
        <v>59</v>
      </c>
      <c r="E142" s="39" t="s">
        <v>5</v>
      </c>
    </row>
    <row r="143" spans="1:16" ht="12.75">
      <c r="A143" t="s">
        <v>50</v>
      </c>
      <c s="34" t="s">
        <v>526</v>
      </c>
      <c s="34" t="s">
        <v>2447</v>
      </c>
      <c s="35" t="s">
        <v>5</v>
      </c>
      <c s="6" t="s">
        <v>6316</v>
      </c>
      <c s="36" t="s">
        <v>244</v>
      </c>
      <c s="37">
        <v>1</v>
      </c>
      <c s="36">
        <v>0</v>
      </c>
      <c s="36">
        <f>ROUND(G143*H143,6)</f>
      </c>
      <c r="L143" s="38">
        <v>0</v>
      </c>
      <c s="32">
        <f>ROUND(ROUND(L143,2)*ROUND(G143,3),2)</f>
      </c>
      <c s="36" t="s">
        <v>55</v>
      </c>
      <c>
        <f>(M143*21)/100</f>
      </c>
      <c t="s">
        <v>28</v>
      </c>
    </row>
    <row r="144" spans="1:5" ht="12.75">
      <c r="A144" s="35" t="s">
        <v>56</v>
      </c>
      <c r="E144" s="39" t="s">
        <v>6316</v>
      </c>
    </row>
    <row r="145" spans="1:5" ht="12.75">
      <c r="A145" s="35" t="s">
        <v>57</v>
      </c>
      <c r="E145" s="40" t="s">
        <v>5</v>
      </c>
    </row>
    <row r="146" spans="1:5" ht="12.75">
      <c r="A146" t="s">
        <v>59</v>
      </c>
      <c r="E146" s="39" t="s">
        <v>5</v>
      </c>
    </row>
    <row r="147" spans="1:13" ht="12.75">
      <c r="A147" t="s">
        <v>47</v>
      </c>
      <c r="C147" s="31" t="s">
        <v>2903</v>
      </c>
      <c r="E147" s="33" t="s">
        <v>6317</v>
      </c>
      <c r="J147" s="32">
        <f>0</f>
      </c>
      <c s="32">
        <f>0</f>
      </c>
      <c s="32">
        <f>0+L148+L152</f>
      </c>
      <c s="32">
        <f>0+M148+M152</f>
      </c>
    </row>
    <row r="148" spans="1:16" ht="12.75">
      <c r="A148" t="s">
        <v>50</v>
      </c>
      <c s="34" t="s">
        <v>535</v>
      </c>
      <c s="34" t="s">
        <v>2451</v>
      </c>
      <c s="35" t="s">
        <v>5</v>
      </c>
      <c s="6" t="s">
        <v>6318</v>
      </c>
      <c s="36" t="s">
        <v>244</v>
      </c>
      <c s="37">
        <v>17</v>
      </c>
      <c s="36">
        <v>0</v>
      </c>
      <c s="36">
        <f>ROUND(G148*H148,6)</f>
      </c>
      <c r="L148" s="38">
        <v>0</v>
      </c>
      <c s="32">
        <f>ROUND(ROUND(L148,2)*ROUND(G148,3),2)</f>
      </c>
      <c s="36" t="s">
        <v>55</v>
      </c>
      <c>
        <f>(M148*21)/100</f>
      </c>
      <c t="s">
        <v>28</v>
      </c>
    </row>
    <row r="149" spans="1:5" ht="12.75">
      <c r="A149" s="35" t="s">
        <v>56</v>
      </c>
      <c r="E149" s="39" t="s">
        <v>6318</v>
      </c>
    </row>
    <row r="150" spans="1:5" ht="12.75">
      <c r="A150" s="35" t="s">
        <v>57</v>
      </c>
      <c r="E150" s="40" t="s">
        <v>5</v>
      </c>
    </row>
    <row r="151" spans="1:5" ht="12.75">
      <c r="A151" t="s">
        <v>59</v>
      </c>
      <c r="E151" s="39" t="s">
        <v>5</v>
      </c>
    </row>
    <row r="152" spans="1:16" ht="12.75">
      <c r="A152" t="s">
        <v>50</v>
      </c>
      <c s="34" t="s">
        <v>539</v>
      </c>
      <c s="34" t="s">
        <v>2453</v>
      </c>
      <c s="35" t="s">
        <v>5</v>
      </c>
      <c s="6" t="s">
        <v>6319</v>
      </c>
      <c s="36" t="s">
        <v>147</v>
      </c>
      <c s="37">
        <v>17</v>
      </c>
      <c s="36">
        <v>0</v>
      </c>
      <c s="36">
        <f>ROUND(G152*H152,6)</f>
      </c>
      <c r="L152" s="38">
        <v>0</v>
      </c>
      <c s="32">
        <f>ROUND(ROUND(L152,2)*ROUND(G152,3),2)</f>
      </c>
      <c s="36" t="s">
        <v>55</v>
      </c>
      <c>
        <f>(M152*21)/100</f>
      </c>
      <c t="s">
        <v>28</v>
      </c>
    </row>
    <row r="153" spans="1:5" ht="12.75">
      <c r="A153" s="35" t="s">
        <v>56</v>
      </c>
      <c r="E153" s="39" t="s">
        <v>6319</v>
      </c>
    </row>
    <row r="154" spans="1:5" ht="12.75">
      <c r="A154" s="35" t="s">
        <v>57</v>
      </c>
      <c r="E154" s="40" t="s">
        <v>6320</v>
      </c>
    </row>
    <row r="155" spans="1:5" ht="12.75">
      <c r="A155" t="s">
        <v>59</v>
      </c>
      <c r="E155" s="39" t="s">
        <v>5</v>
      </c>
    </row>
    <row r="156" spans="1:13" ht="12.75">
      <c r="A156" t="s">
        <v>47</v>
      </c>
      <c r="C156" s="31" t="s">
        <v>2950</v>
      </c>
      <c r="E156" s="33" t="s">
        <v>6321</v>
      </c>
      <c r="J156" s="32">
        <f>0</f>
      </c>
      <c s="32">
        <f>0</f>
      </c>
      <c s="32">
        <f>0+L157+L161+L165</f>
      </c>
      <c s="32">
        <f>0+M157+M161+M165</f>
      </c>
    </row>
    <row r="157" spans="1:16" ht="25.5">
      <c r="A157" t="s">
        <v>50</v>
      </c>
      <c s="34" t="s">
        <v>543</v>
      </c>
      <c s="34" t="s">
        <v>2455</v>
      </c>
      <c s="35" t="s">
        <v>5</v>
      </c>
      <c s="6" t="s">
        <v>6322</v>
      </c>
      <c s="36" t="s">
        <v>147</v>
      </c>
      <c s="37">
        <v>20</v>
      </c>
      <c s="36">
        <v>0</v>
      </c>
      <c s="36">
        <f>ROUND(G157*H157,6)</f>
      </c>
      <c r="L157" s="38">
        <v>0</v>
      </c>
      <c s="32">
        <f>ROUND(ROUND(L157,2)*ROUND(G157,3),2)</f>
      </c>
      <c s="36" t="s">
        <v>55</v>
      </c>
      <c>
        <f>(M157*21)/100</f>
      </c>
      <c t="s">
        <v>28</v>
      </c>
    </row>
    <row r="158" spans="1:5" ht="25.5">
      <c r="A158" s="35" t="s">
        <v>56</v>
      </c>
      <c r="E158" s="39" t="s">
        <v>6322</v>
      </c>
    </row>
    <row r="159" spans="1:5" ht="12.75">
      <c r="A159" s="35" t="s">
        <v>57</v>
      </c>
      <c r="E159" s="40" t="s">
        <v>6323</v>
      </c>
    </row>
    <row r="160" spans="1:5" ht="25.5">
      <c r="A160" t="s">
        <v>59</v>
      </c>
      <c r="E160" s="39" t="s">
        <v>6324</v>
      </c>
    </row>
    <row r="161" spans="1:16" ht="25.5">
      <c r="A161" t="s">
        <v>50</v>
      </c>
      <c s="34" t="s">
        <v>547</v>
      </c>
      <c s="34" t="s">
        <v>2458</v>
      </c>
      <c s="35" t="s">
        <v>5</v>
      </c>
      <c s="6" t="s">
        <v>6325</v>
      </c>
      <c s="36" t="s">
        <v>244</v>
      </c>
      <c s="37">
        <v>2</v>
      </c>
      <c s="36">
        <v>0</v>
      </c>
      <c s="36">
        <f>ROUND(G161*H161,6)</f>
      </c>
      <c r="L161" s="38">
        <v>0</v>
      </c>
      <c s="32">
        <f>ROUND(ROUND(L161,2)*ROUND(G161,3),2)</f>
      </c>
      <c s="36" t="s">
        <v>55</v>
      </c>
      <c>
        <f>(M161*21)/100</f>
      </c>
      <c t="s">
        <v>28</v>
      </c>
    </row>
    <row r="162" spans="1:5" ht="25.5">
      <c r="A162" s="35" t="s">
        <v>56</v>
      </c>
      <c r="E162" s="39" t="s">
        <v>6325</v>
      </c>
    </row>
    <row r="163" spans="1:5" ht="12.75">
      <c r="A163" s="35" t="s">
        <v>57</v>
      </c>
      <c r="E163" s="40" t="s">
        <v>5</v>
      </c>
    </row>
    <row r="164" spans="1:5" ht="25.5">
      <c r="A164" t="s">
        <v>59</v>
      </c>
      <c r="E164" s="39" t="s">
        <v>6324</v>
      </c>
    </row>
    <row r="165" spans="1:16" ht="12.75">
      <c r="A165" t="s">
        <v>50</v>
      </c>
      <c s="34" t="s">
        <v>550</v>
      </c>
      <c s="34" t="s">
        <v>287</v>
      </c>
      <c s="35" t="s">
        <v>5</v>
      </c>
      <c s="6" t="s">
        <v>288</v>
      </c>
      <c s="36" t="s">
        <v>116</v>
      </c>
      <c s="37">
        <v>2</v>
      </c>
      <c s="36">
        <v>0</v>
      </c>
      <c s="36">
        <f>ROUND(G165*H165,6)</f>
      </c>
      <c r="L165" s="38">
        <v>0</v>
      </c>
      <c s="32">
        <f>ROUND(ROUND(L165,2)*ROUND(G165,3),2)</f>
      </c>
      <c s="36" t="s">
        <v>55</v>
      </c>
      <c>
        <f>(M165*21)/100</f>
      </c>
      <c t="s">
        <v>28</v>
      </c>
    </row>
    <row r="166" spans="1:5" ht="12.75">
      <c r="A166" s="35" t="s">
        <v>56</v>
      </c>
      <c r="E166" s="39" t="s">
        <v>288</v>
      </c>
    </row>
    <row r="167" spans="1:5" ht="12.75">
      <c r="A167" s="35" t="s">
        <v>57</v>
      </c>
      <c r="E167" s="40" t="s">
        <v>5</v>
      </c>
    </row>
    <row r="168" spans="1:5" ht="12.75">
      <c r="A168" t="s">
        <v>59</v>
      </c>
      <c r="E1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COUNTIFS(L8:L75,"=0",A8:A75,"P")+COUNTIFS(L8:L75,"",A8:A75,"P")+SUM(Q8:Q75)</f>
      </c>
    </row>
    <row r="8" spans="1:13" ht="25.5">
      <c r="A8" t="s">
        <v>45</v>
      </c>
      <c r="C8" s="28" t="s">
        <v>6328</v>
      </c>
      <c r="E8" s="30" t="s">
        <v>6327</v>
      </c>
      <c r="J8" s="29">
        <f>0+J9+J22</f>
      </c>
      <c s="29">
        <f>0+K9+K22</f>
      </c>
      <c s="29">
        <f>0+L9+L22</f>
      </c>
      <c s="29">
        <f>0+M9+M22</f>
      </c>
    </row>
    <row r="9" spans="1:13" ht="12.75">
      <c r="A9" t="s">
        <v>47</v>
      </c>
      <c r="C9" s="31" t="s">
        <v>96</v>
      </c>
      <c r="E9" s="33" t="s">
        <v>415</v>
      </c>
      <c r="J9" s="32">
        <f>0</f>
      </c>
      <c s="32">
        <f>0</f>
      </c>
      <c s="32">
        <f>0+L10+L14+L18</f>
      </c>
      <c s="32">
        <f>0+M10+M14+M18</f>
      </c>
    </row>
    <row r="10" spans="1:16" ht="12.75">
      <c r="A10" t="s">
        <v>50</v>
      </c>
      <c s="34" t="s">
        <v>122</v>
      </c>
      <c s="34" t="s">
        <v>6329</v>
      </c>
      <c s="35" t="s">
        <v>5</v>
      </c>
      <c s="6" t="s">
        <v>6330</v>
      </c>
      <c s="36" t="s">
        <v>162</v>
      </c>
      <c s="37">
        <v>1</v>
      </c>
      <c s="36">
        <v>0</v>
      </c>
      <c s="36">
        <f>ROUND(G10*H10,6)</f>
      </c>
      <c r="L10" s="38">
        <v>0</v>
      </c>
      <c s="32">
        <f>ROUND(ROUND(L10,2)*ROUND(G10,3),2)</f>
      </c>
      <c s="36" t="s">
        <v>55</v>
      </c>
      <c>
        <f>(M10*21)/100</f>
      </c>
      <c t="s">
        <v>28</v>
      </c>
    </row>
    <row r="11" spans="1:5" ht="12.75">
      <c r="A11" s="35" t="s">
        <v>56</v>
      </c>
      <c r="E11" s="39" t="s">
        <v>6330</v>
      </c>
    </row>
    <row r="12" spans="1:5" ht="12.75">
      <c r="A12" s="35" t="s">
        <v>57</v>
      </c>
      <c r="E12" s="40" t="s">
        <v>5</v>
      </c>
    </row>
    <row r="13" spans="1:5" ht="38.25">
      <c r="A13" t="s">
        <v>59</v>
      </c>
      <c r="E13" s="39" t="s">
        <v>6331</v>
      </c>
    </row>
    <row r="14" spans="1:16" ht="12.75">
      <c r="A14" t="s">
        <v>50</v>
      </c>
      <c s="34" t="s">
        <v>187</v>
      </c>
      <c s="34" t="s">
        <v>6332</v>
      </c>
      <c s="35" t="s">
        <v>5</v>
      </c>
      <c s="6" t="s">
        <v>6333</v>
      </c>
      <c s="36" t="s">
        <v>162</v>
      </c>
      <c s="37">
        <v>5</v>
      </c>
      <c s="36">
        <v>3E-05</v>
      </c>
      <c s="36">
        <f>ROUND(G14*H14,6)</f>
      </c>
      <c r="L14" s="38">
        <v>0</v>
      </c>
      <c s="32">
        <f>ROUND(ROUND(L14,2)*ROUND(G14,3),2)</f>
      </c>
      <c s="36" t="s">
        <v>55</v>
      </c>
      <c>
        <f>(M14*21)/100</f>
      </c>
      <c t="s">
        <v>28</v>
      </c>
    </row>
    <row r="15" spans="1:5" ht="12.75">
      <c r="A15" s="35" t="s">
        <v>56</v>
      </c>
      <c r="E15" s="39" t="s">
        <v>6333</v>
      </c>
    </row>
    <row r="16" spans="1:5" ht="12.75">
      <c r="A16" s="35" t="s">
        <v>57</v>
      </c>
      <c r="E16" s="40" t="s">
        <v>6334</v>
      </c>
    </row>
    <row r="17" spans="1:5" ht="12.75">
      <c r="A17" t="s">
        <v>59</v>
      </c>
      <c r="E17" s="39" t="s">
        <v>5</v>
      </c>
    </row>
    <row r="18" spans="1:16" ht="12.75">
      <c r="A18" t="s">
        <v>50</v>
      </c>
      <c s="34" t="s">
        <v>130</v>
      </c>
      <c s="34" t="s">
        <v>6335</v>
      </c>
      <c s="35" t="s">
        <v>5</v>
      </c>
      <c s="6" t="s">
        <v>6336</v>
      </c>
      <c s="36" t="s">
        <v>162</v>
      </c>
      <c s="37">
        <v>5</v>
      </c>
      <c s="36">
        <v>3E-05</v>
      </c>
      <c s="36">
        <f>ROUND(G18*H18,6)</f>
      </c>
      <c r="L18" s="38">
        <v>0</v>
      </c>
      <c s="32">
        <f>ROUND(ROUND(L18,2)*ROUND(G18,3),2)</f>
      </c>
      <c s="36" t="s">
        <v>55</v>
      </c>
      <c>
        <f>(M18*21)/100</f>
      </c>
      <c t="s">
        <v>28</v>
      </c>
    </row>
    <row r="19" spans="1:5" ht="12.75">
      <c r="A19" s="35" t="s">
        <v>56</v>
      </c>
      <c r="E19" s="39" t="s">
        <v>6336</v>
      </c>
    </row>
    <row r="20" spans="1:5" ht="12.75">
      <c r="A20" s="35" t="s">
        <v>57</v>
      </c>
      <c r="E20" s="40" t="s">
        <v>6334</v>
      </c>
    </row>
    <row r="21" spans="1:5" ht="12.75">
      <c r="A21" t="s">
        <v>59</v>
      </c>
      <c r="E21" s="39" t="s">
        <v>5</v>
      </c>
    </row>
    <row r="22" spans="1:13" ht="12.75">
      <c r="A22" t="s">
        <v>47</v>
      </c>
      <c r="C22" s="31" t="s">
        <v>6337</v>
      </c>
      <c r="E22" s="33" t="s">
        <v>6338</v>
      </c>
      <c r="J22" s="32">
        <f>0</f>
      </c>
      <c s="32">
        <f>0</f>
      </c>
      <c s="32">
        <f>0+L23+L27+L31+L35+L39+L43+L47+L51+L55+L59+L63+L67+L71+L75</f>
      </c>
      <c s="32">
        <f>0+M23+M27+M31+M35+M39+M43+M47+M51+M55+M59+M63+M67+M71+M75</f>
      </c>
    </row>
    <row r="23" spans="1:16" ht="12.75">
      <c r="A23" t="s">
        <v>50</v>
      </c>
      <c s="34" t="s">
        <v>96</v>
      </c>
      <c s="34" t="s">
        <v>6339</v>
      </c>
      <c s="35" t="s">
        <v>5</v>
      </c>
      <c s="6" t="s">
        <v>6340</v>
      </c>
      <c s="36" t="s">
        <v>126</v>
      </c>
      <c s="37">
        <v>688.4</v>
      </c>
      <c s="36">
        <v>0</v>
      </c>
      <c s="36">
        <f>ROUND(G23*H23,6)</f>
      </c>
      <c r="L23" s="38">
        <v>0</v>
      </c>
      <c s="32">
        <f>ROUND(ROUND(L23,2)*ROUND(G23,3),2)</f>
      </c>
      <c s="36" t="s">
        <v>307</v>
      </c>
      <c>
        <f>(M23*21)/100</f>
      </c>
      <c t="s">
        <v>28</v>
      </c>
    </row>
    <row r="24" spans="1:5" ht="12.75">
      <c r="A24" s="35" t="s">
        <v>56</v>
      </c>
      <c r="E24" s="39" t="s">
        <v>6340</v>
      </c>
    </row>
    <row r="25" spans="1:5" ht="12.75">
      <c r="A25" s="35" t="s">
        <v>57</v>
      </c>
      <c r="E25" s="40" t="s">
        <v>6341</v>
      </c>
    </row>
    <row r="26" spans="1:5" ht="102">
      <c r="A26" t="s">
        <v>59</v>
      </c>
      <c r="E26" s="39" t="s">
        <v>6342</v>
      </c>
    </row>
    <row r="27" spans="1:16" ht="25.5">
      <c r="A27" t="s">
        <v>50</v>
      </c>
      <c s="34" t="s">
        <v>28</v>
      </c>
      <c s="34" t="s">
        <v>6343</v>
      </c>
      <c s="35" t="s">
        <v>5</v>
      </c>
      <c s="6" t="s">
        <v>6344</v>
      </c>
      <c s="36" t="s">
        <v>126</v>
      </c>
      <c s="37">
        <v>688.4</v>
      </c>
      <c s="36">
        <v>0</v>
      </c>
      <c s="36">
        <f>ROUND(G27*H27,6)</f>
      </c>
      <c r="L27" s="38">
        <v>0</v>
      </c>
      <c s="32">
        <f>ROUND(ROUND(L27,2)*ROUND(G27,3),2)</f>
      </c>
      <c s="36" t="s">
        <v>55</v>
      </c>
      <c>
        <f>(M27*21)/100</f>
      </c>
      <c t="s">
        <v>28</v>
      </c>
    </row>
    <row r="28" spans="1:5" ht="25.5">
      <c r="A28" s="35" t="s">
        <v>56</v>
      </c>
      <c r="E28" s="39" t="s">
        <v>6345</v>
      </c>
    </row>
    <row r="29" spans="1:5" ht="12.75">
      <c r="A29" s="35" t="s">
        <v>57</v>
      </c>
      <c r="E29" s="40" t="s">
        <v>6346</v>
      </c>
    </row>
    <row r="30" spans="1:5" ht="191.25">
      <c r="A30" t="s">
        <v>59</v>
      </c>
      <c r="E30" s="39" t="s">
        <v>6347</v>
      </c>
    </row>
    <row r="31" spans="1:16" ht="25.5">
      <c r="A31" t="s">
        <v>50</v>
      </c>
      <c s="34" t="s">
        <v>26</v>
      </c>
      <c s="34" t="s">
        <v>6348</v>
      </c>
      <c s="35" t="s">
        <v>5</v>
      </c>
      <c s="6" t="s">
        <v>6349</v>
      </c>
      <c s="36" t="s">
        <v>126</v>
      </c>
      <c s="37">
        <v>1561.2</v>
      </c>
      <c s="36">
        <v>0</v>
      </c>
      <c s="36">
        <f>ROUND(G31*H31,6)</f>
      </c>
      <c r="L31" s="38">
        <v>0</v>
      </c>
      <c s="32">
        <f>ROUND(ROUND(L31,2)*ROUND(G31,3),2)</f>
      </c>
      <c s="36" t="s">
        <v>307</v>
      </c>
      <c>
        <f>(M31*21)/100</f>
      </c>
      <c t="s">
        <v>28</v>
      </c>
    </row>
    <row r="32" spans="1:5" ht="25.5">
      <c r="A32" s="35" t="s">
        <v>56</v>
      </c>
      <c r="E32" s="39" t="s">
        <v>6349</v>
      </c>
    </row>
    <row r="33" spans="1:5" ht="12.75">
      <c r="A33" s="35" t="s">
        <v>57</v>
      </c>
      <c r="E33" s="40" t="s">
        <v>6350</v>
      </c>
    </row>
    <row r="34" spans="1:5" ht="38.25">
      <c r="A34" t="s">
        <v>59</v>
      </c>
      <c r="E34" s="39" t="s">
        <v>6351</v>
      </c>
    </row>
    <row r="35" spans="1:16" ht="12.75">
      <c r="A35" t="s">
        <v>50</v>
      </c>
      <c s="34" t="s">
        <v>66</v>
      </c>
      <c s="34" t="s">
        <v>6352</v>
      </c>
      <c s="35" t="s">
        <v>5</v>
      </c>
      <c s="6" t="s">
        <v>6353</v>
      </c>
      <c s="36" t="s">
        <v>116</v>
      </c>
      <c s="37">
        <v>30.183</v>
      </c>
      <c s="36">
        <v>0.21</v>
      </c>
      <c s="36">
        <f>ROUND(G35*H35,6)</f>
      </c>
      <c r="L35" s="38">
        <v>0</v>
      </c>
      <c s="32">
        <f>ROUND(ROUND(L35,2)*ROUND(G35,3),2)</f>
      </c>
      <c s="36" t="s">
        <v>307</v>
      </c>
      <c>
        <f>(M35*21)/100</f>
      </c>
      <c t="s">
        <v>28</v>
      </c>
    </row>
    <row r="36" spans="1:5" ht="12.75">
      <c r="A36" s="35" t="s">
        <v>56</v>
      </c>
      <c r="E36" s="39" t="s">
        <v>6353</v>
      </c>
    </row>
    <row r="37" spans="1:5" ht="12.75">
      <c r="A37" s="35" t="s">
        <v>57</v>
      </c>
      <c r="E37" s="40" t="s">
        <v>5</v>
      </c>
    </row>
    <row r="38" spans="1:5" ht="12.75">
      <c r="A38" t="s">
        <v>59</v>
      </c>
      <c r="E38" s="39" t="s">
        <v>5</v>
      </c>
    </row>
    <row r="39" spans="1:16" ht="12.75">
      <c r="A39" t="s">
        <v>50</v>
      </c>
      <c s="34" t="s">
        <v>72</v>
      </c>
      <c s="34" t="s">
        <v>6354</v>
      </c>
      <c s="35" t="s">
        <v>5</v>
      </c>
      <c s="6" t="s">
        <v>6355</v>
      </c>
      <c s="36" t="s">
        <v>54</v>
      </c>
      <c s="37">
        <v>23.715</v>
      </c>
      <c s="36">
        <v>0</v>
      </c>
      <c s="36">
        <f>ROUND(G39*H39,6)</f>
      </c>
      <c r="L39" s="38">
        <v>0</v>
      </c>
      <c s="32">
        <f>ROUND(ROUND(L39,2)*ROUND(G39,3),2)</f>
      </c>
      <c s="36" t="s">
        <v>307</v>
      </c>
      <c>
        <f>(M39*21)/100</f>
      </c>
      <c t="s">
        <v>28</v>
      </c>
    </row>
    <row r="40" spans="1:5" ht="12.75">
      <c r="A40" s="35" t="s">
        <v>56</v>
      </c>
      <c r="E40" s="39" t="s">
        <v>6355</v>
      </c>
    </row>
    <row r="41" spans="1:5" ht="51">
      <c r="A41" s="35" t="s">
        <v>57</v>
      </c>
      <c r="E41" s="40" t="s">
        <v>6356</v>
      </c>
    </row>
    <row r="42" spans="1:5" ht="51">
      <c r="A42" t="s">
        <v>59</v>
      </c>
      <c r="E42" s="39" t="s">
        <v>6357</v>
      </c>
    </row>
    <row r="43" spans="1:16" ht="12.75">
      <c r="A43" t="s">
        <v>50</v>
      </c>
      <c s="34" t="s">
        <v>27</v>
      </c>
      <c s="34" t="s">
        <v>6358</v>
      </c>
      <c s="35" t="s">
        <v>5</v>
      </c>
      <c s="6" t="s">
        <v>6359</v>
      </c>
      <c s="36" t="s">
        <v>116</v>
      </c>
      <c s="37">
        <v>3.794</v>
      </c>
      <c s="36">
        <v>0.21</v>
      </c>
      <c s="36">
        <f>ROUND(G43*H43,6)</f>
      </c>
      <c r="L43" s="38">
        <v>0</v>
      </c>
      <c s="32">
        <f>ROUND(ROUND(L43,2)*ROUND(G43,3),2)</f>
      </c>
      <c s="36" t="s">
        <v>307</v>
      </c>
      <c>
        <f>(M43*21)/100</f>
      </c>
      <c t="s">
        <v>28</v>
      </c>
    </row>
    <row r="44" spans="1:5" ht="12.75">
      <c r="A44" s="35" t="s">
        <v>56</v>
      </c>
      <c r="E44" s="39" t="s">
        <v>6359</v>
      </c>
    </row>
    <row r="45" spans="1:5" ht="12.75">
      <c r="A45" s="35" t="s">
        <v>57</v>
      </c>
      <c r="E45" s="40" t="s">
        <v>5</v>
      </c>
    </row>
    <row r="46" spans="1:5" ht="12.75">
      <c r="A46" t="s">
        <v>59</v>
      </c>
      <c r="E46" s="39" t="s">
        <v>5</v>
      </c>
    </row>
    <row r="47" spans="1:16" ht="12.75">
      <c r="A47" t="s">
        <v>50</v>
      </c>
      <c s="34" t="s">
        <v>81</v>
      </c>
      <c s="34" t="s">
        <v>6360</v>
      </c>
      <c s="35" t="s">
        <v>5</v>
      </c>
      <c s="6" t="s">
        <v>6361</v>
      </c>
      <c s="36" t="s">
        <v>126</v>
      </c>
      <c s="37">
        <v>688.4</v>
      </c>
      <c s="36">
        <v>0</v>
      </c>
      <c s="36">
        <f>ROUND(G47*H47,6)</f>
      </c>
      <c r="L47" s="38">
        <v>0</v>
      </c>
      <c s="32">
        <f>ROUND(ROUND(L47,2)*ROUND(G47,3),2)</f>
      </c>
      <c s="36" t="s">
        <v>55</v>
      </c>
      <c>
        <f>(M47*21)/100</f>
      </c>
      <c t="s">
        <v>28</v>
      </c>
    </row>
    <row r="48" spans="1:5" ht="12.75">
      <c r="A48" s="35" t="s">
        <v>56</v>
      </c>
      <c r="E48" s="39" t="s">
        <v>6361</v>
      </c>
    </row>
    <row r="49" spans="1:5" ht="12.75">
      <c r="A49" s="35" t="s">
        <v>57</v>
      </c>
      <c r="E49" s="40" t="s">
        <v>6346</v>
      </c>
    </row>
    <row r="50" spans="1:5" ht="12.75">
      <c r="A50" t="s">
        <v>59</v>
      </c>
      <c r="E50" s="39" t="s">
        <v>5</v>
      </c>
    </row>
    <row r="51" spans="1:16" ht="25.5">
      <c r="A51" t="s">
        <v>50</v>
      </c>
      <c s="34" t="s">
        <v>86</v>
      </c>
      <c s="34" t="s">
        <v>6362</v>
      </c>
      <c s="35" t="s">
        <v>5</v>
      </c>
      <c s="6" t="s">
        <v>6363</v>
      </c>
      <c s="36" t="s">
        <v>126</v>
      </c>
      <c s="37">
        <v>688.4</v>
      </c>
      <c s="36">
        <v>8.3E-05</v>
      </c>
      <c s="36">
        <f>ROUND(G51*H51,6)</f>
      </c>
      <c r="L51" s="38">
        <v>0</v>
      </c>
      <c s="32">
        <f>ROUND(ROUND(L51,2)*ROUND(G51,3),2)</f>
      </c>
      <c s="36" t="s">
        <v>307</v>
      </c>
      <c>
        <f>(M51*21)/100</f>
      </c>
      <c t="s">
        <v>28</v>
      </c>
    </row>
    <row r="52" spans="1:5" ht="25.5">
      <c r="A52" s="35" t="s">
        <v>56</v>
      </c>
      <c r="E52" s="39" t="s">
        <v>6363</v>
      </c>
    </row>
    <row r="53" spans="1:5" ht="12.75">
      <c r="A53" s="35" t="s">
        <v>57</v>
      </c>
      <c r="E53" s="40" t="s">
        <v>6346</v>
      </c>
    </row>
    <row r="54" spans="1:5" ht="165.75">
      <c r="A54" t="s">
        <v>59</v>
      </c>
      <c r="E54" s="39" t="s">
        <v>6364</v>
      </c>
    </row>
    <row r="55" spans="1:16" ht="12.75">
      <c r="A55" t="s">
        <v>50</v>
      </c>
      <c s="34" t="s">
        <v>149</v>
      </c>
      <c s="34" t="s">
        <v>6365</v>
      </c>
      <c s="35" t="s">
        <v>5</v>
      </c>
      <c s="6" t="s">
        <v>6366</v>
      </c>
      <c s="36" t="s">
        <v>373</v>
      </c>
      <c s="37">
        <v>13.768</v>
      </c>
      <c s="36">
        <v>0.001</v>
      </c>
      <c s="36">
        <f>ROUND(G55*H55,6)</f>
      </c>
      <c r="L55" s="38">
        <v>0</v>
      </c>
      <c s="32">
        <f>ROUND(ROUND(L55,2)*ROUND(G55,3),2)</f>
      </c>
      <c s="36" t="s">
        <v>307</v>
      </c>
      <c>
        <f>(M55*21)/100</f>
      </c>
      <c t="s">
        <v>28</v>
      </c>
    </row>
    <row r="56" spans="1:5" ht="12.75">
      <c r="A56" s="35" t="s">
        <v>56</v>
      </c>
      <c r="E56" s="39" t="s">
        <v>6366</v>
      </c>
    </row>
    <row r="57" spans="1:5" ht="12.75">
      <c r="A57" s="35" t="s">
        <v>57</v>
      </c>
      <c r="E57" s="40" t="s">
        <v>5</v>
      </c>
    </row>
    <row r="58" spans="1:5" ht="12.75">
      <c r="A58" t="s">
        <v>59</v>
      </c>
      <c r="E58" s="39" t="s">
        <v>5</v>
      </c>
    </row>
    <row r="59" spans="1:16" ht="25.5">
      <c r="A59" t="s">
        <v>50</v>
      </c>
      <c s="34" t="s">
        <v>159</v>
      </c>
      <c s="34" t="s">
        <v>6367</v>
      </c>
      <c s="35" t="s">
        <v>5</v>
      </c>
      <c s="6" t="s">
        <v>6368</v>
      </c>
      <c s="36" t="s">
        <v>126</v>
      </c>
      <c s="37">
        <v>688.4</v>
      </c>
      <c s="36">
        <v>0</v>
      </c>
      <c s="36">
        <f>ROUND(G59*H59,6)</f>
      </c>
      <c r="L59" s="38">
        <v>0</v>
      </c>
      <c s="32">
        <f>ROUND(ROUND(L59,2)*ROUND(G59,3),2)</f>
      </c>
      <c s="36" t="s">
        <v>55</v>
      </c>
      <c>
        <f>(M59*21)/100</f>
      </c>
      <c t="s">
        <v>28</v>
      </c>
    </row>
    <row r="60" spans="1:5" ht="38.25">
      <c r="A60" s="35" t="s">
        <v>56</v>
      </c>
      <c r="E60" s="39" t="s">
        <v>6369</v>
      </c>
    </row>
    <row r="61" spans="1:5" ht="12.75">
      <c r="A61" s="35" t="s">
        <v>57</v>
      </c>
      <c r="E61" s="40" t="s">
        <v>6346</v>
      </c>
    </row>
    <row r="62" spans="1:5" ht="12.75">
      <c r="A62" t="s">
        <v>59</v>
      </c>
      <c r="E62" s="39" t="s">
        <v>5</v>
      </c>
    </row>
    <row r="63" spans="1:16" ht="12.75">
      <c r="A63" t="s">
        <v>50</v>
      </c>
      <c s="34" t="s">
        <v>164</v>
      </c>
      <c s="34" t="s">
        <v>6370</v>
      </c>
      <c s="35" t="s">
        <v>5</v>
      </c>
      <c s="6" t="s">
        <v>6371</v>
      </c>
      <c s="36" t="s">
        <v>126</v>
      </c>
      <c s="37">
        <v>688.4</v>
      </c>
      <c s="36">
        <v>0</v>
      </c>
      <c s="36">
        <f>ROUND(G63*H63,6)</f>
      </c>
      <c r="L63" s="38">
        <v>0</v>
      </c>
      <c s="32">
        <f>ROUND(ROUND(L63,2)*ROUND(G63,3),2)</f>
      </c>
      <c s="36" t="s">
        <v>307</v>
      </c>
      <c>
        <f>(M63*21)/100</f>
      </c>
      <c t="s">
        <v>28</v>
      </c>
    </row>
    <row r="64" spans="1:5" ht="12.75">
      <c r="A64" s="35" t="s">
        <v>56</v>
      </c>
      <c r="E64" s="39" t="s">
        <v>6371</v>
      </c>
    </row>
    <row r="65" spans="1:5" ht="12.75">
      <c r="A65" s="35" t="s">
        <v>57</v>
      </c>
      <c r="E65" s="40" t="s">
        <v>6346</v>
      </c>
    </row>
    <row r="66" spans="1:5" ht="165.75">
      <c r="A66" t="s">
        <v>59</v>
      </c>
      <c r="E66" s="39" t="s">
        <v>6372</v>
      </c>
    </row>
    <row r="67" spans="1:16" ht="12.75">
      <c r="A67" t="s">
        <v>50</v>
      </c>
      <c s="34" t="s">
        <v>167</v>
      </c>
      <c s="34" t="s">
        <v>6373</v>
      </c>
      <c s="35" t="s">
        <v>5</v>
      </c>
      <c s="6" t="s">
        <v>6374</v>
      </c>
      <c s="36" t="s">
        <v>116</v>
      </c>
      <c s="37">
        <v>34.42</v>
      </c>
      <c s="36">
        <v>0</v>
      </c>
      <c s="36">
        <f>ROUND(G67*H67,6)</f>
      </c>
      <c r="L67" s="38">
        <v>0</v>
      </c>
      <c s="32">
        <f>ROUND(ROUND(L67,2)*ROUND(G67,3),2)</f>
      </c>
      <c s="36" t="s">
        <v>307</v>
      </c>
      <c>
        <f>(M67*21)/100</f>
      </c>
      <c t="s">
        <v>28</v>
      </c>
    </row>
    <row r="68" spans="1:5" ht="12.75">
      <c r="A68" s="35" t="s">
        <v>56</v>
      </c>
      <c r="E68" s="39" t="s">
        <v>6374</v>
      </c>
    </row>
    <row r="69" spans="1:5" ht="12.75">
      <c r="A69" s="35" t="s">
        <v>57</v>
      </c>
      <c r="E69" s="40" t="s">
        <v>6375</v>
      </c>
    </row>
    <row r="70" spans="1:5" ht="51">
      <c r="A70" t="s">
        <v>59</v>
      </c>
      <c r="E70" s="39" t="s">
        <v>6376</v>
      </c>
    </row>
    <row r="71" spans="1:16" ht="12.75">
      <c r="A71" t="s">
        <v>50</v>
      </c>
      <c s="34" t="s">
        <v>112</v>
      </c>
      <c s="34" t="s">
        <v>6377</v>
      </c>
      <c s="35" t="s">
        <v>5</v>
      </c>
      <c s="6" t="s">
        <v>6378</v>
      </c>
      <c s="36" t="s">
        <v>116</v>
      </c>
      <c s="37">
        <v>34.42</v>
      </c>
      <c s="36">
        <v>0</v>
      </c>
      <c s="36">
        <f>ROUND(G71*H71,6)</f>
      </c>
      <c r="L71" s="38">
        <v>0</v>
      </c>
      <c s="32">
        <f>ROUND(ROUND(L71,2)*ROUND(G71,3),2)</f>
      </c>
      <c s="36" t="s">
        <v>307</v>
      </c>
      <c>
        <f>(M71*21)/100</f>
      </c>
      <c t="s">
        <v>28</v>
      </c>
    </row>
    <row r="72" spans="1:5" ht="12.75">
      <c r="A72" s="35" t="s">
        <v>56</v>
      </c>
      <c r="E72" s="39" t="s">
        <v>6378</v>
      </c>
    </row>
    <row r="73" spans="1:5" ht="12.75">
      <c r="A73" s="35" t="s">
        <v>57</v>
      </c>
      <c r="E73" s="40" t="s">
        <v>6375</v>
      </c>
    </row>
    <row r="74" spans="1:5" ht="12.75">
      <c r="A74" t="s">
        <v>59</v>
      </c>
      <c r="E74" s="39" t="s">
        <v>5</v>
      </c>
    </row>
    <row r="75" spans="1:16" ht="25.5">
      <c r="A75" t="s">
        <v>50</v>
      </c>
      <c s="34" t="s">
        <v>175</v>
      </c>
      <c s="34" t="s">
        <v>6379</v>
      </c>
      <c s="35" t="s">
        <v>5</v>
      </c>
      <c s="6" t="s">
        <v>6380</v>
      </c>
      <c s="36" t="s">
        <v>54</v>
      </c>
      <c s="37">
        <v>7.206</v>
      </c>
      <c s="36">
        <v>0</v>
      </c>
      <c s="36">
        <f>ROUND(G75*H75,6)</f>
      </c>
      <c r="L75" s="38">
        <v>0</v>
      </c>
      <c s="32">
        <f>ROUND(ROUND(L75,2)*ROUND(G75,3),2)</f>
      </c>
      <c s="36" t="s">
        <v>307</v>
      </c>
      <c>
        <f>(M75*21)/100</f>
      </c>
      <c t="s">
        <v>28</v>
      </c>
    </row>
    <row r="76" spans="1:5" ht="25.5">
      <c r="A76" s="35" t="s">
        <v>56</v>
      </c>
      <c r="E76" s="39" t="s">
        <v>6380</v>
      </c>
    </row>
    <row r="77" spans="1:5" ht="12.75">
      <c r="A77" s="35" t="s">
        <v>57</v>
      </c>
      <c r="E77" s="40" t="s">
        <v>5</v>
      </c>
    </row>
    <row r="78" spans="1:5" ht="12.75">
      <c r="A78" t="s">
        <v>59</v>
      </c>
      <c r="E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COUNTIFS(L8:L339,"=0",A8:A339,"P")+COUNTIFS(L8:L339,"",A8:A339,"P")+SUM(Q8:Q339)</f>
      </c>
    </row>
    <row r="8" spans="1:13" ht="12.75">
      <c r="A8" t="s">
        <v>45</v>
      </c>
      <c r="C8" s="28" t="s">
        <v>6383</v>
      </c>
      <c r="E8" s="30" t="s">
        <v>6382</v>
      </c>
      <c r="J8" s="29">
        <f>0+J9+J70+J79+J252+J257+J262+J295+J316+J325+J338</f>
      </c>
      <c s="29">
        <f>0+K9+K70+K79+K252+K257+K262+K295+K316+K325+K338</f>
      </c>
      <c s="29">
        <f>0+L9+L70+L79+L252+L257+L262+L295+L316+L325+L338</f>
      </c>
      <c s="29">
        <f>0+M9+M70+M79+M252+M257+M262+M295+M316+M325+M338</f>
      </c>
    </row>
    <row r="9" spans="1:13" ht="12.75">
      <c r="A9" t="s">
        <v>47</v>
      </c>
      <c r="C9" s="31" t="s">
        <v>96</v>
      </c>
      <c r="E9" s="33" t="s">
        <v>415</v>
      </c>
      <c r="J9" s="32">
        <f>0</f>
      </c>
      <c s="32">
        <f>0</f>
      </c>
      <c s="32">
        <f>0+L10+L14+L18+L22+L26+L30+L34+L38+L42+L46+L50+L54+L58+L62+L66</f>
      </c>
      <c s="32">
        <f>0+M10+M14+M18+M22+M26+M30+M34+M38+M42+M46+M50+M54+M58+M62+M66</f>
      </c>
    </row>
    <row r="10" spans="1:16" ht="25.5">
      <c r="A10" t="s">
        <v>50</v>
      </c>
      <c s="34" t="s">
        <v>96</v>
      </c>
      <c s="34" t="s">
        <v>6384</v>
      </c>
      <c s="35" t="s">
        <v>5</v>
      </c>
      <c s="6" t="s">
        <v>6385</v>
      </c>
      <c s="36" t="s">
        <v>162</v>
      </c>
      <c s="37">
        <v>2</v>
      </c>
      <c s="36">
        <v>0.00065</v>
      </c>
      <c s="36">
        <f>ROUND(G10*H10,6)</f>
      </c>
      <c r="L10" s="38">
        <v>0</v>
      </c>
      <c s="32">
        <f>ROUND(ROUND(L10,2)*ROUND(G10,3),2)</f>
      </c>
      <c s="36" t="s">
        <v>307</v>
      </c>
      <c>
        <f>(M10*21)/100</f>
      </c>
      <c t="s">
        <v>28</v>
      </c>
    </row>
    <row r="11" spans="1:5" ht="25.5">
      <c r="A11" s="35" t="s">
        <v>56</v>
      </c>
      <c r="E11" s="39" t="s">
        <v>6385</v>
      </c>
    </row>
    <row r="12" spans="1:5" ht="12.75">
      <c r="A12" s="35" t="s">
        <v>57</v>
      </c>
      <c r="E12" s="40" t="s">
        <v>5</v>
      </c>
    </row>
    <row r="13" spans="1:5" ht="12.75">
      <c r="A13" t="s">
        <v>59</v>
      </c>
      <c r="E13" s="39" t="s">
        <v>5</v>
      </c>
    </row>
    <row r="14" spans="1:16" ht="25.5">
      <c r="A14" t="s">
        <v>50</v>
      </c>
      <c s="34" t="s">
        <v>28</v>
      </c>
      <c s="34" t="s">
        <v>6386</v>
      </c>
      <c s="35" t="s">
        <v>5</v>
      </c>
      <c s="6" t="s">
        <v>6387</v>
      </c>
      <c s="36" t="s">
        <v>162</v>
      </c>
      <c s="37">
        <v>2</v>
      </c>
      <c s="36">
        <v>0</v>
      </c>
      <c s="36">
        <f>ROUND(G14*H14,6)</f>
      </c>
      <c r="L14" s="38">
        <v>0</v>
      </c>
      <c s="32">
        <f>ROUND(ROUND(L14,2)*ROUND(G14,3),2)</f>
      </c>
      <c s="36" t="s">
        <v>307</v>
      </c>
      <c>
        <f>(M14*21)/100</f>
      </c>
      <c t="s">
        <v>28</v>
      </c>
    </row>
    <row r="15" spans="1:5" ht="25.5">
      <c r="A15" s="35" t="s">
        <v>56</v>
      </c>
      <c r="E15" s="39" t="s">
        <v>6387</v>
      </c>
    </row>
    <row r="16" spans="1:5" ht="12.75">
      <c r="A16" s="35" t="s">
        <v>57</v>
      </c>
      <c r="E16" s="40" t="s">
        <v>5</v>
      </c>
    </row>
    <row r="17" spans="1:5" ht="12.75">
      <c r="A17" t="s">
        <v>59</v>
      </c>
      <c r="E17" s="39" t="s">
        <v>5</v>
      </c>
    </row>
    <row r="18" spans="1:16" ht="25.5">
      <c r="A18" t="s">
        <v>50</v>
      </c>
      <c s="34" t="s">
        <v>26</v>
      </c>
      <c s="34" t="s">
        <v>6388</v>
      </c>
      <c s="35" t="s">
        <v>5</v>
      </c>
      <c s="6" t="s">
        <v>6389</v>
      </c>
      <c s="36" t="s">
        <v>126</v>
      </c>
      <c s="37">
        <v>12</v>
      </c>
      <c s="36">
        <v>0.00064</v>
      </c>
      <c s="36">
        <f>ROUND(G18*H18,6)</f>
      </c>
      <c r="L18" s="38">
        <v>0</v>
      </c>
      <c s="32">
        <f>ROUND(ROUND(L18,2)*ROUND(G18,3),2)</f>
      </c>
      <c s="36" t="s">
        <v>307</v>
      </c>
      <c>
        <f>(M18*21)/100</f>
      </c>
      <c t="s">
        <v>28</v>
      </c>
    </row>
    <row r="19" spans="1:5" ht="25.5">
      <c r="A19" s="35" t="s">
        <v>56</v>
      </c>
      <c r="E19" s="39" t="s">
        <v>6389</v>
      </c>
    </row>
    <row r="20" spans="1:5" ht="12.75">
      <c r="A20" s="35" t="s">
        <v>57</v>
      </c>
      <c r="E20" s="40" t="s">
        <v>5</v>
      </c>
    </row>
    <row r="21" spans="1:5" ht="12.75">
      <c r="A21" t="s">
        <v>59</v>
      </c>
      <c r="E21" s="39" t="s">
        <v>5</v>
      </c>
    </row>
    <row r="22" spans="1:16" ht="25.5">
      <c r="A22" t="s">
        <v>50</v>
      </c>
      <c s="34" t="s">
        <v>66</v>
      </c>
      <c s="34" t="s">
        <v>6390</v>
      </c>
      <c s="35" t="s">
        <v>5</v>
      </c>
      <c s="6" t="s">
        <v>6391</v>
      </c>
      <c s="36" t="s">
        <v>126</v>
      </c>
      <c s="37">
        <v>12</v>
      </c>
      <c s="36">
        <v>0</v>
      </c>
      <c s="36">
        <f>ROUND(G22*H22,6)</f>
      </c>
      <c r="L22" s="38">
        <v>0</v>
      </c>
      <c s="32">
        <f>ROUND(ROUND(L22,2)*ROUND(G22,3),2)</f>
      </c>
      <c s="36" t="s">
        <v>307</v>
      </c>
      <c>
        <f>(M22*21)/100</f>
      </c>
      <c t="s">
        <v>28</v>
      </c>
    </row>
    <row r="23" spans="1:5" ht="25.5">
      <c r="A23" s="35" t="s">
        <v>56</v>
      </c>
      <c r="E23" s="39" t="s">
        <v>6391</v>
      </c>
    </row>
    <row r="24" spans="1:5" ht="12.75">
      <c r="A24" s="35" t="s">
        <v>57</v>
      </c>
      <c r="E24" s="40" t="s">
        <v>5</v>
      </c>
    </row>
    <row r="25" spans="1:5" ht="12.75">
      <c r="A25" t="s">
        <v>59</v>
      </c>
      <c r="E25" s="39" t="s">
        <v>5</v>
      </c>
    </row>
    <row r="26" spans="1:16" ht="12.75">
      <c r="A26" t="s">
        <v>50</v>
      </c>
      <c s="34" t="s">
        <v>72</v>
      </c>
      <c s="34" t="s">
        <v>6392</v>
      </c>
      <c s="35" t="s">
        <v>5</v>
      </c>
      <c s="6" t="s">
        <v>6393</v>
      </c>
      <c s="36" t="s">
        <v>147</v>
      </c>
      <c s="37">
        <v>94</v>
      </c>
      <c s="36">
        <v>0.000562</v>
      </c>
      <c s="36">
        <f>ROUND(G26*H26,6)</f>
      </c>
      <c r="L26" s="38">
        <v>0</v>
      </c>
      <c s="32">
        <f>ROUND(ROUND(L26,2)*ROUND(G26,3),2)</f>
      </c>
      <c s="36" t="s">
        <v>307</v>
      </c>
      <c>
        <f>(M26*21)/100</f>
      </c>
      <c t="s">
        <v>28</v>
      </c>
    </row>
    <row r="27" spans="1:5" ht="12.75">
      <c r="A27" s="35" t="s">
        <v>56</v>
      </c>
      <c r="E27" s="39" t="s">
        <v>6393</v>
      </c>
    </row>
    <row r="28" spans="1:5" ht="12.75">
      <c r="A28" s="35" t="s">
        <v>57</v>
      </c>
      <c r="E28" s="40" t="s">
        <v>5</v>
      </c>
    </row>
    <row r="29" spans="1:5" ht="12.75">
      <c r="A29" t="s">
        <v>59</v>
      </c>
      <c r="E29" s="39" t="s">
        <v>5</v>
      </c>
    </row>
    <row r="30" spans="1:16" ht="12.75">
      <c r="A30" t="s">
        <v>50</v>
      </c>
      <c s="34" t="s">
        <v>27</v>
      </c>
      <c s="34" t="s">
        <v>6394</v>
      </c>
      <c s="35" t="s">
        <v>5</v>
      </c>
      <c s="6" t="s">
        <v>6395</v>
      </c>
      <c s="36" t="s">
        <v>147</v>
      </c>
      <c s="37">
        <v>94</v>
      </c>
      <c s="36">
        <v>0</v>
      </c>
      <c s="36">
        <f>ROUND(G30*H30,6)</f>
      </c>
      <c r="L30" s="38">
        <v>0</v>
      </c>
      <c s="32">
        <f>ROUND(ROUND(L30,2)*ROUND(G30,3),2)</f>
      </c>
      <c s="36" t="s">
        <v>307</v>
      </c>
      <c>
        <f>(M30*21)/100</f>
      </c>
      <c t="s">
        <v>28</v>
      </c>
    </row>
    <row r="31" spans="1:5" ht="12.75">
      <c r="A31" s="35" t="s">
        <v>56</v>
      </c>
      <c r="E31" s="39" t="s">
        <v>6395</v>
      </c>
    </row>
    <row r="32" spans="1:5" ht="12.75">
      <c r="A32" s="35" t="s">
        <v>57</v>
      </c>
      <c r="E32" s="40" t="s">
        <v>5</v>
      </c>
    </row>
    <row r="33" spans="1:5" ht="12.75">
      <c r="A33" t="s">
        <v>59</v>
      </c>
      <c r="E33" s="39" t="s">
        <v>5</v>
      </c>
    </row>
    <row r="34" spans="1:16" ht="25.5">
      <c r="A34" t="s">
        <v>50</v>
      </c>
      <c s="34" t="s">
        <v>81</v>
      </c>
      <c s="34" t="s">
        <v>4390</v>
      </c>
      <c s="35" t="s">
        <v>5</v>
      </c>
      <c s="6" t="s">
        <v>4391</v>
      </c>
      <c s="36" t="s">
        <v>116</v>
      </c>
      <c s="37">
        <v>97.76</v>
      </c>
      <c s="36">
        <v>0</v>
      </c>
      <c s="36">
        <f>ROUND(G34*H34,6)</f>
      </c>
      <c r="L34" s="38">
        <v>0</v>
      </c>
      <c s="32">
        <f>ROUND(ROUND(L34,2)*ROUND(G34,3),2)</f>
      </c>
      <c s="36" t="s">
        <v>55</v>
      </c>
      <c>
        <f>(M34*21)/100</f>
      </c>
      <c t="s">
        <v>28</v>
      </c>
    </row>
    <row r="35" spans="1:5" ht="25.5">
      <c r="A35" s="35" t="s">
        <v>56</v>
      </c>
      <c r="E35" s="39" t="s">
        <v>4392</v>
      </c>
    </row>
    <row r="36" spans="1:5" ht="25.5">
      <c r="A36" s="35" t="s">
        <v>57</v>
      </c>
      <c r="E36" s="40" t="s">
        <v>6396</v>
      </c>
    </row>
    <row r="37" spans="1:5" ht="12.75">
      <c r="A37" t="s">
        <v>59</v>
      </c>
      <c r="E37" s="39" t="s">
        <v>5</v>
      </c>
    </row>
    <row r="38" spans="1:16" ht="38.25">
      <c r="A38" t="s">
        <v>50</v>
      </c>
      <c s="34" t="s">
        <v>86</v>
      </c>
      <c s="34" t="s">
        <v>4394</v>
      </c>
      <c s="35" t="s">
        <v>5</v>
      </c>
      <c s="6" t="s">
        <v>432</v>
      </c>
      <c s="36" t="s">
        <v>116</v>
      </c>
      <c s="37">
        <v>45.12</v>
      </c>
      <c s="36">
        <v>0</v>
      </c>
      <c s="36">
        <f>ROUND(G38*H38,6)</f>
      </c>
      <c r="L38" s="38">
        <v>0</v>
      </c>
      <c s="32">
        <f>ROUND(ROUND(L38,2)*ROUND(G38,3),2)</f>
      </c>
      <c s="36" t="s">
        <v>307</v>
      </c>
      <c>
        <f>(M38*21)/100</f>
      </c>
      <c t="s">
        <v>28</v>
      </c>
    </row>
    <row r="39" spans="1:5" ht="38.25">
      <c r="A39" s="35" t="s">
        <v>56</v>
      </c>
      <c r="E39" s="39" t="s">
        <v>4395</v>
      </c>
    </row>
    <row r="40" spans="1:5" ht="25.5">
      <c r="A40" s="35" t="s">
        <v>57</v>
      </c>
      <c r="E40" s="40" t="s">
        <v>6397</v>
      </c>
    </row>
    <row r="41" spans="1:5" ht="12.75">
      <c r="A41" t="s">
        <v>59</v>
      </c>
      <c r="E41" s="39" t="s">
        <v>5</v>
      </c>
    </row>
    <row r="42" spans="1:16" ht="25.5">
      <c r="A42" t="s">
        <v>50</v>
      </c>
      <c s="34" t="s">
        <v>149</v>
      </c>
      <c s="34" t="s">
        <v>4396</v>
      </c>
      <c s="35" t="s">
        <v>5</v>
      </c>
      <c s="6" t="s">
        <v>4397</v>
      </c>
      <c s="36" t="s">
        <v>116</v>
      </c>
      <c s="37">
        <v>45.12</v>
      </c>
      <c s="36">
        <v>0</v>
      </c>
      <c s="36">
        <f>ROUND(G42*H42,6)</f>
      </c>
      <c r="L42" s="38">
        <v>0</v>
      </c>
      <c s="32">
        <f>ROUND(ROUND(L42,2)*ROUND(G42,3),2)</f>
      </c>
      <c s="36" t="s">
        <v>307</v>
      </c>
      <c>
        <f>(M42*21)/100</f>
      </c>
      <c t="s">
        <v>28</v>
      </c>
    </row>
    <row r="43" spans="1:5" ht="25.5">
      <c r="A43" s="35" t="s">
        <v>56</v>
      </c>
      <c r="E43" s="39" t="s">
        <v>4397</v>
      </c>
    </row>
    <row r="44" spans="1:5" ht="12.75">
      <c r="A44" s="35" t="s">
        <v>57</v>
      </c>
      <c r="E44" s="40" t="s">
        <v>5</v>
      </c>
    </row>
    <row r="45" spans="1:5" ht="12.75">
      <c r="A45" t="s">
        <v>59</v>
      </c>
      <c r="E45" s="39" t="s">
        <v>5</v>
      </c>
    </row>
    <row r="46" spans="1:16" ht="25.5">
      <c r="A46" t="s">
        <v>50</v>
      </c>
      <c s="34" t="s">
        <v>159</v>
      </c>
      <c s="34" t="s">
        <v>4399</v>
      </c>
      <c s="35" t="s">
        <v>5</v>
      </c>
      <c s="6" t="s">
        <v>4400</v>
      </c>
      <c s="36" t="s">
        <v>116</v>
      </c>
      <c s="37">
        <v>45.12</v>
      </c>
      <c s="36">
        <v>0</v>
      </c>
      <c s="36">
        <f>ROUND(G46*H46,6)</f>
      </c>
      <c r="L46" s="38">
        <v>0</v>
      </c>
      <c s="32">
        <f>ROUND(ROUND(L46,2)*ROUND(G46,3),2)</f>
      </c>
      <c s="36" t="s">
        <v>307</v>
      </c>
      <c>
        <f>(M46*21)/100</f>
      </c>
      <c t="s">
        <v>28</v>
      </c>
    </row>
    <row r="47" spans="1:5" ht="25.5">
      <c r="A47" s="35" t="s">
        <v>56</v>
      </c>
      <c r="E47" s="39" t="s">
        <v>4400</v>
      </c>
    </row>
    <row r="48" spans="1:5" ht="12.75">
      <c r="A48" s="35" t="s">
        <v>57</v>
      </c>
      <c r="E48" s="40" t="s">
        <v>5</v>
      </c>
    </row>
    <row r="49" spans="1:5" ht="12.75">
      <c r="A49" t="s">
        <v>59</v>
      </c>
      <c r="E49" s="39" t="s">
        <v>5</v>
      </c>
    </row>
    <row r="50" spans="1:16" ht="25.5">
      <c r="A50" t="s">
        <v>50</v>
      </c>
      <c s="34" t="s">
        <v>167</v>
      </c>
      <c s="34" t="s">
        <v>4401</v>
      </c>
      <c s="35" t="s">
        <v>5</v>
      </c>
      <c s="6" t="s">
        <v>446</v>
      </c>
      <c s="36" t="s">
        <v>116</v>
      </c>
      <c s="37">
        <v>45.12</v>
      </c>
      <c s="36">
        <v>0</v>
      </c>
      <c s="36">
        <f>ROUND(G50*H50,6)</f>
      </c>
      <c r="L50" s="38">
        <v>0</v>
      </c>
      <c s="32">
        <f>ROUND(ROUND(L50,2)*ROUND(G50,3),2)</f>
      </c>
      <c s="36" t="s">
        <v>307</v>
      </c>
      <c>
        <f>(M50*21)/100</f>
      </c>
      <c t="s">
        <v>28</v>
      </c>
    </row>
    <row r="51" spans="1:5" ht="25.5">
      <c r="A51" s="35" t="s">
        <v>56</v>
      </c>
      <c r="E51" s="39" t="s">
        <v>446</v>
      </c>
    </row>
    <row r="52" spans="1:5" ht="25.5">
      <c r="A52" s="35" t="s">
        <v>57</v>
      </c>
      <c r="E52" s="40" t="s">
        <v>6397</v>
      </c>
    </row>
    <row r="53" spans="1:5" ht="12.75">
      <c r="A53" t="s">
        <v>59</v>
      </c>
      <c r="E53" s="39" t="s">
        <v>5</v>
      </c>
    </row>
    <row r="54" spans="1:16" ht="25.5">
      <c r="A54" t="s">
        <v>50</v>
      </c>
      <c s="34" t="s">
        <v>112</v>
      </c>
      <c s="34" t="s">
        <v>4402</v>
      </c>
      <c s="35" t="s">
        <v>5</v>
      </c>
      <c s="6" t="s">
        <v>4403</v>
      </c>
      <c s="36" t="s">
        <v>116</v>
      </c>
      <c s="37">
        <v>22.56</v>
      </c>
      <c s="36">
        <v>0</v>
      </c>
      <c s="36">
        <f>ROUND(G54*H54,6)</f>
      </c>
      <c r="L54" s="38">
        <v>0</v>
      </c>
      <c s="32">
        <f>ROUND(ROUND(L54,2)*ROUND(G54,3),2)</f>
      </c>
      <c s="36" t="s">
        <v>307</v>
      </c>
      <c>
        <f>(M54*21)/100</f>
      </c>
      <c t="s">
        <v>28</v>
      </c>
    </row>
    <row r="55" spans="1:5" ht="38.25">
      <c r="A55" s="35" t="s">
        <v>56</v>
      </c>
      <c r="E55" s="39" t="s">
        <v>4404</v>
      </c>
    </row>
    <row r="56" spans="1:5" ht="25.5">
      <c r="A56" s="35" t="s">
        <v>57</v>
      </c>
      <c r="E56" s="40" t="s">
        <v>6398</v>
      </c>
    </row>
    <row r="57" spans="1:5" ht="12.75">
      <c r="A57" t="s">
        <v>59</v>
      </c>
      <c r="E57" s="39" t="s">
        <v>5</v>
      </c>
    </row>
    <row r="58" spans="1:16" ht="12.75">
      <c r="A58" t="s">
        <v>50</v>
      </c>
      <c s="34" t="s">
        <v>175</v>
      </c>
      <c s="34" t="s">
        <v>4405</v>
      </c>
      <c s="35" t="s">
        <v>5</v>
      </c>
      <c s="6" t="s">
        <v>4406</v>
      </c>
      <c s="36" t="s">
        <v>54</v>
      </c>
      <c s="37">
        <v>22.56</v>
      </c>
      <c s="36">
        <v>1</v>
      </c>
      <c s="36">
        <f>ROUND(G58*H58,6)</f>
      </c>
      <c r="L58" s="38">
        <v>0</v>
      </c>
      <c s="32">
        <f>ROUND(ROUND(L58,2)*ROUND(G58,3),2)</f>
      </c>
      <c s="36" t="s">
        <v>307</v>
      </c>
      <c>
        <f>(M58*21)/100</f>
      </c>
      <c t="s">
        <v>28</v>
      </c>
    </row>
    <row r="59" spans="1:5" ht="12.75">
      <c r="A59" s="35" t="s">
        <v>56</v>
      </c>
      <c r="E59" s="39" t="s">
        <v>4406</v>
      </c>
    </row>
    <row r="60" spans="1:5" ht="12.75">
      <c r="A60" s="35" t="s">
        <v>57</v>
      </c>
      <c r="E60" s="40" t="s">
        <v>5</v>
      </c>
    </row>
    <row r="61" spans="1:5" ht="12.75">
      <c r="A61" t="s">
        <v>59</v>
      </c>
      <c r="E61" s="39" t="s">
        <v>5</v>
      </c>
    </row>
    <row r="62" spans="1:16" ht="25.5">
      <c r="A62" t="s">
        <v>50</v>
      </c>
      <c s="34" t="s">
        <v>122</v>
      </c>
      <c s="34" t="s">
        <v>4408</v>
      </c>
      <c s="35" t="s">
        <v>5</v>
      </c>
      <c s="6" t="s">
        <v>4409</v>
      </c>
      <c s="36" t="s">
        <v>126</v>
      </c>
      <c s="37">
        <v>75.2</v>
      </c>
      <c s="36">
        <v>0</v>
      </c>
      <c s="36">
        <f>ROUND(G62*H62,6)</f>
      </c>
      <c r="L62" s="38">
        <v>0</v>
      </c>
      <c s="32">
        <f>ROUND(ROUND(L62,2)*ROUND(G62,3),2)</f>
      </c>
      <c s="36" t="s">
        <v>307</v>
      </c>
      <c>
        <f>(M62*21)/100</f>
      </c>
      <c t="s">
        <v>28</v>
      </c>
    </row>
    <row r="63" spans="1:5" ht="25.5">
      <c r="A63" s="35" t="s">
        <v>56</v>
      </c>
      <c r="E63" s="39" t="s">
        <v>4409</v>
      </c>
    </row>
    <row r="64" spans="1:5" ht="25.5">
      <c r="A64" s="35" t="s">
        <v>57</v>
      </c>
      <c r="E64" s="40" t="s">
        <v>6399</v>
      </c>
    </row>
    <row r="65" spans="1:5" ht="12.75">
      <c r="A65" t="s">
        <v>59</v>
      </c>
      <c r="E65" s="39" t="s">
        <v>5</v>
      </c>
    </row>
    <row r="66" spans="1:16" ht="25.5">
      <c r="A66" t="s">
        <v>50</v>
      </c>
      <c s="34" t="s">
        <v>695</v>
      </c>
      <c s="34" t="s">
        <v>87</v>
      </c>
      <c s="35" t="s">
        <v>88</v>
      </c>
      <c s="6" t="s">
        <v>451</v>
      </c>
      <c s="36" t="s">
        <v>54</v>
      </c>
      <c s="37">
        <v>67.68</v>
      </c>
      <c s="36">
        <v>0</v>
      </c>
      <c s="36">
        <f>ROUND(G66*H66,6)</f>
      </c>
      <c r="L66" s="38">
        <v>0</v>
      </c>
      <c s="32">
        <f>ROUND(ROUND(L66,2)*ROUND(G66,3),2)</f>
      </c>
      <c s="36" t="s">
        <v>55</v>
      </c>
      <c>
        <f>(M66*21)/100</f>
      </c>
      <c t="s">
        <v>28</v>
      </c>
    </row>
    <row r="67" spans="1:5" ht="25.5">
      <c r="A67" s="35" t="s">
        <v>56</v>
      </c>
      <c r="E67" s="39" t="s">
        <v>451</v>
      </c>
    </row>
    <row r="68" spans="1:5" ht="12.75">
      <c r="A68" s="35" t="s">
        <v>57</v>
      </c>
      <c r="E68" s="40" t="s">
        <v>5</v>
      </c>
    </row>
    <row r="69" spans="1:5" ht="140.25">
      <c r="A69" t="s">
        <v>59</v>
      </c>
      <c r="E69" s="39" t="s">
        <v>453</v>
      </c>
    </row>
    <row r="70" spans="1:13" ht="12.75">
      <c r="A70" t="s">
        <v>47</v>
      </c>
      <c r="C70" s="31" t="s">
        <v>6400</v>
      </c>
      <c r="E70" s="33" t="s">
        <v>6401</v>
      </c>
      <c r="J70" s="32">
        <f>0</f>
      </c>
      <c s="32">
        <f>0</f>
      </c>
      <c s="32">
        <f>0+L71+L75</f>
      </c>
      <c s="32">
        <f>0+M71+M75</f>
      </c>
    </row>
    <row r="71" spans="1:16" ht="25.5">
      <c r="A71" t="s">
        <v>50</v>
      </c>
      <c s="34" t="s">
        <v>520</v>
      </c>
      <c s="34" t="s">
        <v>6402</v>
      </c>
      <c s="35" t="s">
        <v>5</v>
      </c>
      <c s="6" t="s">
        <v>6403</v>
      </c>
      <c s="36" t="s">
        <v>162</v>
      </c>
      <c s="37">
        <v>2</v>
      </c>
      <c s="36">
        <v>0</v>
      </c>
      <c s="36">
        <f>ROUND(G71*H71,6)</f>
      </c>
      <c r="L71" s="38">
        <v>0</v>
      </c>
      <c s="32">
        <f>ROUND(ROUND(L71,2)*ROUND(G71,3),2)</f>
      </c>
      <c s="36" t="s">
        <v>307</v>
      </c>
      <c>
        <f>(M71*21)/100</f>
      </c>
      <c t="s">
        <v>28</v>
      </c>
    </row>
    <row r="72" spans="1:5" ht="25.5">
      <c r="A72" s="35" t="s">
        <v>56</v>
      </c>
      <c r="E72" s="39" t="s">
        <v>6403</v>
      </c>
    </row>
    <row r="73" spans="1:5" ht="12.75">
      <c r="A73" s="35" t="s">
        <v>57</v>
      </c>
      <c r="E73" s="40" t="s">
        <v>5</v>
      </c>
    </row>
    <row r="74" spans="1:5" ht="12.75">
      <c r="A74" t="s">
        <v>59</v>
      </c>
      <c r="E74" s="39" t="s">
        <v>5</v>
      </c>
    </row>
    <row r="75" spans="1:16" ht="12.75">
      <c r="A75" t="s">
        <v>50</v>
      </c>
      <c s="34" t="s">
        <v>524</v>
      </c>
      <c s="34" t="s">
        <v>6404</v>
      </c>
      <c s="35" t="s">
        <v>5</v>
      </c>
      <c s="6" t="s">
        <v>6405</v>
      </c>
      <c s="36" t="s">
        <v>162</v>
      </c>
      <c s="37">
        <v>2</v>
      </c>
      <c s="36">
        <v>0</v>
      </c>
      <c s="36">
        <f>ROUND(G75*H75,6)</f>
      </c>
      <c r="L75" s="38">
        <v>0</v>
      </c>
      <c s="32">
        <f>ROUND(ROUND(L75,2)*ROUND(G75,3),2)</f>
      </c>
      <c s="36" t="s">
        <v>55</v>
      </c>
      <c>
        <f>(M75*21)/100</f>
      </c>
      <c t="s">
        <v>28</v>
      </c>
    </row>
    <row r="76" spans="1:5" ht="12.75">
      <c r="A76" s="35" t="s">
        <v>56</v>
      </c>
      <c r="E76" s="39" t="s">
        <v>6405</v>
      </c>
    </row>
    <row r="77" spans="1:5" ht="12.75">
      <c r="A77" s="35" t="s">
        <v>57</v>
      </c>
      <c r="E77" s="40" t="s">
        <v>5</v>
      </c>
    </row>
    <row r="78" spans="1:5" ht="12.75">
      <c r="A78" t="s">
        <v>59</v>
      </c>
      <c r="E78" s="39" t="s">
        <v>5</v>
      </c>
    </row>
    <row r="79" spans="1:13" ht="12.75">
      <c r="A79" t="s">
        <v>47</v>
      </c>
      <c r="C79" s="31" t="s">
        <v>4411</v>
      </c>
      <c r="E79" s="33" t="s">
        <v>4412</v>
      </c>
      <c r="J79" s="32">
        <f>0</f>
      </c>
      <c s="32">
        <f>0</f>
      </c>
      <c s="32">
        <f>0+L80+L84+L88+L92+L96+L100+L104+L108+L112+L116+L120+L124+L128+L132+L136+L140+L144+L148+L152+L156+L160+L164+L168+L172+L176+L180+L184+L188+L192+L196+L200+L204+L208+L212+L216+L220+L224+L228+L232+L236+L240+L244+L248</f>
      </c>
      <c s="32">
        <f>0+M80+M84+M88+M92+M96+M100+M104+M108+M112+M116+M120+M124+M128+M132+M136+M140+M144+M148+M152+M156+M160+M164+M168+M172+M176+M180+M184+M188+M192+M196+M200+M204+M208+M212+M216+M220+M224+M228+M232+M236+M240+M244+M248</f>
      </c>
    </row>
    <row r="80" spans="1:16" ht="12.75">
      <c r="A80" t="s">
        <v>50</v>
      </c>
      <c s="34" t="s">
        <v>526</v>
      </c>
      <c s="34" t="s">
        <v>4421</v>
      </c>
      <c s="35" t="s">
        <v>5</v>
      </c>
      <c s="6" t="s">
        <v>4422</v>
      </c>
      <c s="36" t="s">
        <v>162</v>
      </c>
      <c s="37">
        <v>1</v>
      </c>
      <c s="36">
        <v>2.7E-05</v>
      </c>
      <c s="36">
        <f>ROUND(G80*H80,6)</f>
      </c>
      <c r="L80" s="38">
        <v>0</v>
      </c>
      <c s="32">
        <f>ROUND(ROUND(L80,2)*ROUND(G80,3),2)</f>
      </c>
      <c s="36" t="s">
        <v>307</v>
      </c>
      <c>
        <f>(M80*21)/100</f>
      </c>
      <c t="s">
        <v>28</v>
      </c>
    </row>
    <row r="81" spans="1:5" ht="12.75">
      <c r="A81" s="35" t="s">
        <v>56</v>
      </c>
      <c r="E81" s="39" t="s">
        <v>4422</v>
      </c>
    </row>
    <row r="82" spans="1:5" ht="12.75">
      <c r="A82" s="35" t="s">
        <v>57</v>
      </c>
      <c r="E82" s="40" t="s">
        <v>5</v>
      </c>
    </row>
    <row r="83" spans="1:5" ht="12.75">
      <c r="A83" t="s">
        <v>59</v>
      </c>
      <c r="E83" s="39" t="s">
        <v>5</v>
      </c>
    </row>
    <row r="84" spans="1:16" ht="12.75">
      <c r="A84" t="s">
        <v>50</v>
      </c>
      <c s="34" t="s">
        <v>531</v>
      </c>
      <c s="34" t="s">
        <v>4424</v>
      </c>
      <c s="35" t="s">
        <v>5</v>
      </c>
      <c s="6" t="s">
        <v>4425</v>
      </c>
      <c s="36" t="s">
        <v>162</v>
      </c>
      <c s="37">
        <v>1</v>
      </c>
      <c s="36">
        <v>9E-05</v>
      </c>
      <c s="36">
        <f>ROUND(G84*H84,6)</f>
      </c>
      <c r="L84" s="38">
        <v>0</v>
      </c>
      <c s="32">
        <f>ROUND(ROUND(L84,2)*ROUND(G84,3),2)</f>
      </c>
      <c s="36" t="s">
        <v>307</v>
      </c>
      <c>
        <f>(M84*21)/100</f>
      </c>
      <c t="s">
        <v>28</v>
      </c>
    </row>
    <row r="85" spans="1:5" ht="12.75">
      <c r="A85" s="35" t="s">
        <v>56</v>
      </c>
      <c r="E85" s="39" t="s">
        <v>4425</v>
      </c>
    </row>
    <row r="86" spans="1:5" ht="12.75">
      <c r="A86" s="35" t="s">
        <v>57</v>
      </c>
      <c r="E86" s="40" t="s">
        <v>5</v>
      </c>
    </row>
    <row r="87" spans="1:5" ht="12.75">
      <c r="A87" t="s">
        <v>59</v>
      </c>
      <c r="E87" s="39" t="s">
        <v>5</v>
      </c>
    </row>
    <row r="88" spans="1:16" ht="12.75">
      <c r="A88" t="s">
        <v>50</v>
      </c>
      <c s="34" t="s">
        <v>535</v>
      </c>
      <c s="34" t="s">
        <v>6406</v>
      </c>
      <c s="35" t="s">
        <v>5</v>
      </c>
      <c s="6" t="s">
        <v>6407</v>
      </c>
      <c s="36" t="s">
        <v>162</v>
      </c>
      <c s="37">
        <v>1</v>
      </c>
      <c s="36">
        <v>3.2E-05</v>
      </c>
      <c s="36">
        <f>ROUND(G88*H88,6)</f>
      </c>
      <c r="L88" s="38">
        <v>0</v>
      </c>
      <c s="32">
        <f>ROUND(ROUND(L88,2)*ROUND(G88,3),2)</f>
      </c>
      <c s="36" t="s">
        <v>307</v>
      </c>
      <c>
        <f>(M88*21)/100</f>
      </c>
      <c t="s">
        <v>28</v>
      </c>
    </row>
    <row r="89" spans="1:5" ht="12.75">
      <c r="A89" s="35" t="s">
        <v>56</v>
      </c>
      <c r="E89" s="39" t="s">
        <v>6407</v>
      </c>
    </row>
    <row r="90" spans="1:5" ht="12.75">
      <c r="A90" s="35" t="s">
        <v>57</v>
      </c>
      <c r="E90" s="40" t="s">
        <v>5</v>
      </c>
    </row>
    <row r="91" spans="1:5" ht="12.75">
      <c r="A91" t="s">
        <v>59</v>
      </c>
      <c r="E91" s="39" t="s">
        <v>5</v>
      </c>
    </row>
    <row r="92" spans="1:16" ht="12.75">
      <c r="A92" t="s">
        <v>50</v>
      </c>
      <c s="34" t="s">
        <v>539</v>
      </c>
      <c s="34" t="s">
        <v>6408</v>
      </c>
      <c s="35" t="s">
        <v>5</v>
      </c>
      <c s="6" t="s">
        <v>6409</v>
      </c>
      <c s="36" t="s">
        <v>244</v>
      </c>
      <c s="37">
        <v>2</v>
      </c>
      <c s="36">
        <v>0</v>
      </c>
      <c s="36">
        <f>ROUND(G92*H92,6)</f>
      </c>
      <c r="L92" s="38">
        <v>0</v>
      </c>
      <c s="32">
        <f>ROUND(ROUND(L92,2)*ROUND(G92,3),2)</f>
      </c>
      <c s="36" t="s">
        <v>55</v>
      </c>
      <c>
        <f>(M92*21)/100</f>
      </c>
      <c t="s">
        <v>28</v>
      </c>
    </row>
    <row r="93" spans="1:5" ht="12.75">
      <c r="A93" s="35" t="s">
        <v>56</v>
      </c>
      <c r="E93" s="39" t="s">
        <v>6409</v>
      </c>
    </row>
    <row r="94" spans="1:5" ht="12.75">
      <c r="A94" s="35" t="s">
        <v>57</v>
      </c>
      <c r="E94" s="40" t="s">
        <v>5</v>
      </c>
    </row>
    <row r="95" spans="1:5" ht="12.75">
      <c r="A95" t="s">
        <v>59</v>
      </c>
      <c r="E95" s="39" t="s">
        <v>5</v>
      </c>
    </row>
    <row r="96" spans="1:16" ht="12.75">
      <c r="A96" t="s">
        <v>50</v>
      </c>
      <c s="34" t="s">
        <v>543</v>
      </c>
      <c s="34" t="s">
        <v>6410</v>
      </c>
      <c s="35" t="s">
        <v>5</v>
      </c>
      <c s="6" t="s">
        <v>6411</v>
      </c>
      <c s="36" t="s">
        <v>162</v>
      </c>
      <c s="37">
        <v>1</v>
      </c>
      <c s="36">
        <v>0.00031</v>
      </c>
      <c s="36">
        <f>ROUND(G96*H96,6)</f>
      </c>
      <c r="L96" s="38">
        <v>0</v>
      </c>
      <c s="32">
        <f>ROUND(ROUND(L96,2)*ROUND(G96,3),2)</f>
      </c>
      <c s="36" t="s">
        <v>307</v>
      </c>
      <c>
        <f>(M96*21)/100</f>
      </c>
      <c t="s">
        <v>28</v>
      </c>
    </row>
    <row r="97" spans="1:5" ht="12.75">
      <c r="A97" s="35" t="s">
        <v>56</v>
      </c>
      <c r="E97" s="39" t="s">
        <v>6411</v>
      </c>
    </row>
    <row r="98" spans="1:5" ht="12.75">
      <c r="A98" s="35" t="s">
        <v>57</v>
      </c>
      <c r="E98" s="40" t="s">
        <v>5</v>
      </c>
    </row>
    <row r="99" spans="1:5" ht="12.75">
      <c r="A99" t="s">
        <v>59</v>
      </c>
      <c r="E99" s="39" t="s">
        <v>5</v>
      </c>
    </row>
    <row r="100" spans="1:16" ht="12.75">
      <c r="A100" t="s">
        <v>50</v>
      </c>
      <c s="34" t="s">
        <v>547</v>
      </c>
      <c s="34" t="s">
        <v>6412</v>
      </c>
      <c s="35" t="s">
        <v>5</v>
      </c>
      <c s="6" t="s">
        <v>6413</v>
      </c>
      <c s="36" t="s">
        <v>162</v>
      </c>
      <c s="37">
        <v>1</v>
      </c>
      <c s="36">
        <v>3.2E-05</v>
      </c>
      <c s="36">
        <f>ROUND(G100*H100,6)</f>
      </c>
      <c r="L100" s="38">
        <v>0</v>
      </c>
      <c s="32">
        <f>ROUND(ROUND(L100,2)*ROUND(G100,3),2)</f>
      </c>
      <c s="36" t="s">
        <v>307</v>
      </c>
      <c>
        <f>(M100*21)/100</f>
      </c>
      <c t="s">
        <v>28</v>
      </c>
    </row>
    <row r="101" spans="1:5" ht="12.75">
      <c r="A101" s="35" t="s">
        <v>56</v>
      </c>
      <c r="E101" s="39" t="s">
        <v>6413</v>
      </c>
    </row>
    <row r="102" spans="1:5" ht="12.75">
      <c r="A102" s="35" t="s">
        <v>57</v>
      </c>
      <c r="E102" s="40" t="s">
        <v>5</v>
      </c>
    </row>
    <row r="103" spans="1:5" ht="12.75">
      <c r="A103" t="s">
        <v>59</v>
      </c>
      <c r="E103" s="39" t="s">
        <v>5</v>
      </c>
    </row>
    <row r="104" spans="1:16" ht="12.75">
      <c r="A104" t="s">
        <v>50</v>
      </c>
      <c s="34" t="s">
        <v>550</v>
      </c>
      <c s="34" t="s">
        <v>6414</v>
      </c>
      <c s="35" t="s">
        <v>5</v>
      </c>
      <c s="6" t="s">
        <v>6415</v>
      </c>
      <c s="36" t="s">
        <v>244</v>
      </c>
      <c s="37">
        <v>1</v>
      </c>
      <c s="36">
        <v>0</v>
      </c>
      <c s="36">
        <f>ROUND(G104*H104,6)</f>
      </c>
      <c r="L104" s="38">
        <v>0</v>
      </c>
      <c s="32">
        <f>ROUND(ROUND(L104,2)*ROUND(G104,3),2)</f>
      </c>
      <c s="36" t="s">
        <v>55</v>
      </c>
      <c>
        <f>(M104*21)/100</f>
      </c>
      <c t="s">
        <v>28</v>
      </c>
    </row>
    <row r="105" spans="1:5" ht="12.75">
      <c r="A105" s="35" t="s">
        <v>56</v>
      </c>
      <c r="E105" s="39" t="s">
        <v>6415</v>
      </c>
    </row>
    <row r="106" spans="1:5" ht="12.75">
      <c r="A106" s="35" t="s">
        <v>57</v>
      </c>
      <c r="E106" s="40" t="s">
        <v>5</v>
      </c>
    </row>
    <row r="107" spans="1:5" ht="12.75">
      <c r="A107" t="s">
        <v>59</v>
      </c>
      <c r="E107" s="39" t="s">
        <v>5</v>
      </c>
    </row>
    <row r="108" spans="1:16" ht="12.75">
      <c r="A108" t="s">
        <v>50</v>
      </c>
      <c s="34" t="s">
        <v>554</v>
      </c>
      <c s="34" t="s">
        <v>6416</v>
      </c>
      <c s="35" t="s">
        <v>5</v>
      </c>
      <c s="6" t="s">
        <v>6417</v>
      </c>
      <c s="36" t="s">
        <v>162</v>
      </c>
      <c s="37">
        <v>1</v>
      </c>
      <c s="36">
        <v>3.4E-05</v>
      </c>
      <c s="36">
        <f>ROUND(G108*H108,6)</f>
      </c>
      <c r="L108" s="38">
        <v>0</v>
      </c>
      <c s="32">
        <f>ROUND(ROUND(L108,2)*ROUND(G108,3),2)</f>
      </c>
      <c s="36" t="s">
        <v>307</v>
      </c>
      <c>
        <f>(M108*21)/100</f>
      </c>
      <c t="s">
        <v>28</v>
      </c>
    </row>
    <row r="109" spans="1:5" ht="12.75">
      <c r="A109" s="35" t="s">
        <v>56</v>
      </c>
      <c r="E109" s="39" t="s">
        <v>6417</v>
      </c>
    </row>
    <row r="110" spans="1:5" ht="12.75">
      <c r="A110" s="35" t="s">
        <v>57</v>
      </c>
      <c r="E110" s="40" t="s">
        <v>5</v>
      </c>
    </row>
    <row r="111" spans="1:5" ht="12.75">
      <c r="A111" t="s">
        <v>59</v>
      </c>
      <c r="E111" s="39" t="s">
        <v>5</v>
      </c>
    </row>
    <row r="112" spans="1:16" ht="12.75">
      <c r="A112" t="s">
        <v>50</v>
      </c>
      <c s="34" t="s">
        <v>558</v>
      </c>
      <c s="34" t="s">
        <v>6418</v>
      </c>
      <c s="35" t="s">
        <v>5</v>
      </c>
      <c s="6" t="s">
        <v>6419</v>
      </c>
      <c s="36" t="s">
        <v>162</v>
      </c>
      <c s="37">
        <v>1</v>
      </c>
      <c s="36">
        <v>0.00031</v>
      </c>
      <c s="36">
        <f>ROUND(G112*H112,6)</f>
      </c>
      <c r="L112" s="38">
        <v>0</v>
      </c>
      <c s="32">
        <f>ROUND(ROUND(L112,2)*ROUND(G112,3),2)</f>
      </c>
      <c s="36" t="s">
        <v>55</v>
      </c>
      <c>
        <f>(M112*21)/100</f>
      </c>
      <c t="s">
        <v>28</v>
      </c>
    </row>
    <row r="113" spans="1:5" ht="12.75">
      <c r="A113" s="35" t="s">
        <v>56</v>
      </c>
      <c r="E113" s="39" t="s">
        <v>6419</v>
      </c>
    </row>
    <row r="114" spans="1:5" ht="12.75">
      <c r="A114" s="35" t="s">
        <v>57</v>
      </c>
      <c r="E114" s="40" t="s">
        <v>5</v>
      </c>
    </row>
    <row r="115" spans="1:5" ht="12.75">
      <c r="A115" t="s">
        <v>59</v>
      </c>
      <c r="E115" s="39" t="s">
        <v>5</v>
      </c>
    </row>
    <row r="116" spans="1:16" ht="12.75">
      <c r="A116" t="s">
        <v>50</v>
      </c>
      <c s="34" t="s">
        <v>563</v>
      </c>
      <c s="34" t="s">
        <v>6420</v>
      </c>
      <c s="35" t="s">
        <v>5</v>
      </c>
      <c s="6" t="s">
        <v>6421</v>
      </c>
      <c s="36" t="s">
        <v>147</v>
      </c>
      <c s="37">
        <v>66</v>
      </c>
      <c s="36">
        <v>0</v>
      </c>
      <c s="36">
        <f>ROUND(G116*H116,6)</f>
      </c>
      <c r="L116" s="38">
        <v>0</v>
      </c>
      <c s="32">
        <f>ROUND(ROUND(L116,2)*ROUND(G116,3),2)</f>
      </c>
      <c s="36" t="s">
        <v>307</v>
      </c>
      <c>
        <f>(M116*21)/100</f>
      </c>
      <c t="s">
        <v>28</v>
      </c>
    </row>
    <row r="117" spans="1:5" ht="12.75">
      <c r="A117" s="35" t="s">
        <v>56</v>
      </c>
      <c r="E117" s="39" t="s">
        <v>6421</v>
      </c>
    </row>
    <row r="118" spans="1:5" ht="12.75">
      <c r="A118" s="35" t="s">
        <v>57</v>
      </c>
      <c r="E118" s="40" t="s">
        <v>5</v>
      </c>
    </row>
    <row r="119" spans="1:5" ht="12.75">
      <c r="A119" t="s">
        <v>59</v>
      </c>
      <c r="E119" s="39" t="s">
        <v>5</v>
      </c>
    </row>
    <row r="120" spans="1:16" ht="12.75">
      <c r="A120" t="s">
        <v>50</v>
      </c>
      <c s="34" t="s">
        <v>567</v>
      </c>
      <c s="34" t="s">
        <v>6422</v>
      </c>
      <c s="35" t="s">
        <v>5</v>
      </c>
      <c s="6" t="s">
        <v>6423</v>
      </c>
      <c s="36" t="s">
        <v>147</v>
      </c>
      <c s="37">
        <v>30</v>
      </c>
      <c s="36">
        <v>0</v>
      </c>
      <c s="36">
        <f>ROUND(G120*H120,6)</f>
      </c>
      <c r="L120" s="38">
        <v>0</v>
      </c>
      <c s="32">
        <f>ROUND(ROUND(L120,2)*ROUND(G120,3),2)</f>
      </c>
      <c s="36" t="s">
        <v>307</v>
      </c>
      <c>
        <f>(M120*21)/100</f>
      </c>
      <c t="s">
        <v>28</v>
      </c>
    </row>
    <row r="121" spans="1:5" ht="12.75">
      <c r="A121" s="35" t="s">
        <v>56</v>
      </c>
      <c r="E121" s="39" t="s">
        <v>6423</v>
      </c>
    </row>
    <row r="122" spans="1:5" ht="12.75">
      <c r="A122" s="35" t="s">
        <v>57</v>
      </c>
      <c r="E122" s="40" t="s">
        <v>5</v>
      </c>
    </row>
    <row r="123" spans="1:5" ht="12.75">
      <c r="A123" t="s">
        <v>59</v>
      </c>
      <c r="E123" s="39" t="s">
        <v>5</v>
      </c>
    </row>
    <row r="124" spans="1:16" ht="12.75">
      <c r="A124" t="s">
        <v>50</v>
      </c>
      <c s="34" t="s">
        <v>138</v>
      </c>
      <c s="34" t="s">
        <v>6424</v>
      </c>
      <c s="35" t="s">
        <v>5</v>
      </c>
      <c s="6" t="s">
        <v>6425</v>
      </c>
      <c s="36" t="s">
        <v>147</v>
      </c>
      <c s="37">
        <v>2</v>
      </c>
      <c s="36">
        <v>0.0001</v>
      </c>
      <c s="36">
        <f>ROUND(G124*H124,6)</f>
      </c>
      <c r="L124" s="38">
        <v>0</v>
      </c>
      <c s="32">
        <f>ROUND(ROUND(L124,2)*ROUND(G124,3),2)</f>
      </c>
      <c s="36" t="s">
        <v>307</v>
      </c>
      <c>
        <f>(M124*21)/100</f>
      </c>
      <c t="s">
        <v>28</v>
      </c>
    </row>
    <row r="125" spans="1:5" ht="12.75">
      <c r="A125" s="35" t="s">
        <v>56</v>
      </c>
      <c r="E125" s="39" t="s">
        <v>6425</v>
      </c>
    </row>
    <row r="126" spans="1:5" ht="12.75">
      <c r="A126" s="35" t="s">
        <v>57</v>
      </c>
      <c r="E126" s="40" t="s">
        <v>5</v>
      </c>
    </row>
    <row r="127" spans="1:5" ht="12.75">
      <c r="A127" t="s">
        <v>59</v>
      </c>
      <c r="E127" s="39" t="s">
        <v>5</v>
      </c>
    </row>
    <row r="128" spans="1:16" ht="12.75">
      <c r="A128" t="s">
        <v>50</v>
      </c>
      <c s="34" t="s">
        <v>573</v>
      </c>
      <c s="34" t="s">
        <v>6426</v>
      </c>
      <c s="35" t="s">
        <v>5</v>
      </c>
      <c s="6" t="s">
        <v>6427</v>
      </c>
      <c s="36" t="s">
        <v>147</v>
      </c>
      <c s="37">
        <v>2</v>
      </c>
      <c s="36">
        <v>0</v>
      </c>
      <c s="36">
        <f>ROUND(G128*H128,6)</f>
      </c>
      <c r="L128" s="38">
        <v>0</v>
      </c>
      <c s="32">
        <f>ROUND(ROUND(L128,2)*ROUND(G128,3),2)</f>
      </c>
      <c s="36" t="s">
        <v>55</v>
      </c>
      <c>
        <f>(M128*21)/100</f>
      </c>
      <c t="s">
        <v>28</v>
      </c>
    </row>
    <row r="129" spans="1:5" ht="12.75">
      <c r="A129" s="35" t="s">
        <v>56</v>
      </c>
      <c r="E129" s="39" t="s">
        <v>6427</v>
      </c>
    </row>
    <row r="130" spans="1:5" ht="12.75">
      <c r="A130" s="35" t="s">
        <v>57</v>
      </c>
      <c r="E130" s="40" t="s">
        <v>5</v>
      </c>
    </row>
    <row r="131" spans="1:5" ht="12.75">
      <c r="A131" t="s">
        <v>59</v>
      </c>
      <c r="E131" s="39" t="s">
        <v>5</v>
      </c>
    </row>
    <row r="132" spans="1:16" ht="25.5">
      <c r="A132" t="s">
        <v>50</v>
      </c>
      <c s="34" t="s">
        <v>576</v>
      </c>
      <c s="34" t="s">
        <v>6428</v>
      </c>
      <c s="35" t="s">
        <v>5</v>
      </c>
      <c s="6" t="s">
        <v>6429</v>
      </c>
      <c s="36" t="s">
        <v>162</v>
      </c>
      <c s="37">
        <v>2</v>
      </c>
      <c s="36">
        <v>0.000141</v>
      </c>
      <c s="36">
        <f>ROUND(G132*H132,6)</f>
      </c>
      <c r="L132" s="38">
        <v>0</v>
      </c>
      <c s="32">
        <f>ROUND(ROUND(L132,2)*ROUND(G132,3),2)</f>
      </c>
      <c s="36" t="s">
        <v>307</v>
      </c>
      <c>
        <f>(M132*21)/100</f>
      </c>
      <c t="s">
        <v>28</v>
      </c>
    </row>
    <row r="133" spans="1:5" ht="25.5">
      <c r="A133" s="35" t="s">
        <v>56</v>
      </c>
      <c r="E133" s="39" t="s">
        <v>6429</v>
      </c>
    </row>
    <row r="134" spans="1:5" ht="12.75">
      <c r="A134" s="35" t="s">
        <v>57</v>
      </c>
      <c r="E134" s="40" t="s">
        <v>5</v>
      </c>
    </row>
    <row r="135" spans="1:5" ht="12.75">
      <c r="A135" t="s">
        <v>59</v>
      </c>
      <c r="E135" s="39" t="s">
        <v>5</v>
      </c>
    </row>
    <row r="136" spans="1:16" ht="12.75">
      <c r="A136" t="s">
        <v>50</v>
      </c>
      <c s="34" t="s">
        <v>579</v>
      </c>
      <c s="34" t="s">
        <v>6430</v>
      </c>
      <c s="35" t="s">
        <v>5</v>
      </c>
      <c s="6" t="s">
        <v>6431</v>
      </c>
      <c s="36" t="s">
        <v>162</v>
      </c>
      <c s="37">
        <v>1</v>
      </c>
      <c s="36">
        <v>0</v>
      </c>
      <c s="36">
        <f>ROUND(G136*H136,6)</f>
      </c>
      <c r="L136" s="38">
        <v>0</v>
      </c>
      <c s="32">
        <f>ROUND(ROUND(L136,2)*ROUND(G136,3),2)</f>
      </c>
      <c s="36" t="s">
        <v>55</v>
      </c>
      <c>
        <f>(M136*21)/100</f>
      </c>
      <c t="s">
        <v>28</v>
      </c>
    </row>
    <row r="137" spans="1:5" ht="12.75">
      <c r="A137" s="35" t="s">
        <v>56</v>
      </c>
      <c r="E137" s="39" t="s">
        <v>6431</v>
      </c>
    </row>
    <row r="138" spans="1:5" ht="12.75">
      <c r="A138" s="35" t="s">
        <v>57</v>
      </c>
      <c r="E138" s="40" t="s">
        <v>5</v>
      </c>
    </row>
    <row r="139" spans="1:5" ht="12.75">
      <c r="A139" t="s">
        <v>59</v>
      </c>
      <c r="E139" s="39" t="s">
        <v>5</v>
      </c>
    </row>
    <row r="140" spans="1:16" ht="12.75">
      <c r="A140" t="s">
        <v>50</v>
      </c>
      <c s="34" t="s">
        <v>582</v>
      </c>
      <c s="34" t="s">
        <v>4466</v>
      </c>
      <c s="35" t="s">
        <v>5</v>
      </c>
      <c s="6" t="s">
        <v>4467</v>
      </c>
      <c s="36" t="s">
        <v>162</v>
      </c>
      <c s="37">
        <v>1</v>
      </c>
      <c s="36">
        <v>0.00122</v>
      </c>
      <c s="36">
        <f>ROUND(G140*H140,6)</f>
      </c>
      <c r="L140" s="38">
        <v>0</v>
      </c>
      <c s="32">
        <f>ROUND(ROUND(L140,2)*ROUND(G140,3),2)</f>
      </c>
      <c s="36" t="s">
        <v>307</v>
      </c>
      <c>
        <f>(M140*21)/100</f>
      </c>
      <c t="s">
        <v>28</v>
      </c>
    </row>
    <row r="141" spans="1:5" ht="12.75">
      <c r="A141" s="35" t="s">
        <v>56</v>
      </c>
      <c r="E141" s="39" t="s">
        <v>4467</v>
      </c>
    </row>
    <row r="142" spans="1:5" ht="12.75">
      <c r="A142" s="35" t="s">
        <v>57</v>
      </c>
      <c r="E142" s="40" t="s">
        <v>5</v>
      </c>
    </row>
    <row r="143" spans="1:5" ht="12.75">
      <c r="A143" t="s">
        <v>59</v>
      </c>
      <c r="E143" s="39" t="s">
        <v>5</v>
      </c>
    </row>
    <row r="144" spans="1:16" ht="25.5">
      <c r="A144" t="s">
        <v>50</v>
      </c>
      <c s="34" t="s">
        <v>585</v>
      </c>
      <c s="34" t="s">
        <v>6432</v>
      </c>
      <c s="35" t="s">
        <v>5</v>
      </c>
      <c s="6" t="s">
        <v>6433</v>
      </c>
      <c s="36" t="s">
        <v>147</v>
      </c>
      <c s="37">
        <v>66</v>
      </c>
      <c s="36">
        <v>0</v>
      </c>
      <c s="36">
        <f>ROUND(G144*H144,6)</f>
      </c>
      <c r="L144" s="38">
        <v>0</v>
      </c>
      <c s="32">
        <f>ROUND(ROUND(L144,2)*ROUND(G144,3),2)</f>
      </c>
      <c s="36" t="s">
        <v>307</v>
      </c>
      <c>
        <f>(M144*21)/100</f>
      </c>
      <c t="s">
        <v>28</v>
      </c>
    </row>
    <row r="145" spans="1:5" ht="25.5">
      <c r="A145" s="35" t="s">
        <v>56</v>
      </c>
      <c r="E145" s="39" t="s">
        <v>6433</v>
      </c>
    </row>
    <row r="146" spans="1:5" ht="12.75">
      <c r="A146" s="35" t="s">
        <v>57</v>
      </c>
      <c r="E146" s="40" t="s">
        <v>5</v>
      </c>
    </row>
    <row r="147" spans="1:5" ht="12.75">
      <c r="A147" t="s">
        <v>59</v>
      </c>
      <c r="E147" s="39" t="s">
        <v>5</v>
      </c>
    </row>
    <row r="148" spans="1:16" ht="12.75">
      <c r="A148" t="s">
        <v>50</v>
      </c>
      <c s="34" t="s">
        <v>588</v>
      </c>
      <c s="34" t="s">
        <v>6434</v>
      </c>
      <c s="35" t="s">
        <v>5</v>
      </c>
      <c s="6" t="s">
        <v>6435</v>
      </c>
      <c s="36" t="s">
        <v>147</v>
      </c>
      <c s="37">
        <v>66</v>
      </c>
      <c s="36">
        <v>0.00068</v>
      </c>
      <c s="36">
        <f>ROUND(G148*H148,6)</f>
      </c>
      <c r="L148" s="38">
        <v>0</v>
      </c>
      <c s="32">
        <f>ROUND(ROUND(L148,2)*ROUND(G148,3),2)</f>
      </c>
      <c s="36" t="s">
        <v>307</v>
      </c>
      <c>
        <f>(M148*21)/100</f>
      </c>
      <c t="s">
        <v>28</v>
      </c>
    </row>
    <row r="149" spans="1:5" ht="12.75">
      <c r="A149" s="35" t="s">
        <v>56</v>
      </c>
      <c r="E149" s="39" t="s">
        <v>6435</v>
      </c>
    </row>
    <row r="150" spans="1:5" ht="12.75">
      <c r="A150" s="35" t="s">
        <v>57</v>
      </c>
      <c r="E150" s="40" t="s">
        <v>5</v>
      </c>
    </row>
    <row r="151" spans="1:5" ht="12.75">
      <c r="A151" t="s">
        <v>59</v>
      </c>
      <c r="E151" s="39" t="s">
        <v>5</v>
      </c>
    </row>
    <row r="152" spans="1:16" ht="25.5">
      <c r="A152" t="s">
        <v>50</v>
      </c>
      <c s="34" t="s">
        <v>591</v>
      </c>
      <c s="34" t="s">
        <v>6436</v>
      </c>
      <c s="35" t="s">
        <v>5</v>
      </c>
      <c s="6" t="s">
        <v>6437</v>
      </c>
      <c s="36" t="s">
        <v>147</v>
      </c>
      <c s="37">
        <v>28</v>
      </c>
      <c s="36">
        <v>0</v>
      </c>
      <c s="36">
        <f>ROUND(G152*H152,6)</f>
      </c>
      <c r="L152" s="38">
        <v>0</v>
      </c>
      <c s="32">
        <f>ROUND(ROUND(L152,2)*ROUND(G152,3),2)</f>
      </c>
      <c s="36" t="s">
        <v>307</v>
      </c>
      <c>
        <f>(M152*21)/100</f>
      </c>
      <c t="s">
        <v>28</v>
      </c>
    </row>
    <row r="153" spans="1:5" ht="25.5">
      <c r="A153" s="35" t="s">
        <v>56</v>
      </c>
      <c r="E153" s="39" t="s">
        <v>6437</v>
      </c>
    </row>
    <row r="154" spans="1:5" ht="12.75">
      <c r="A154" s="35" t="s">
        <v>57</v>
      </c>
      <c r="E154" s="40" t="s">
        <v>5</v>
      </c>
    </row>
    <row r="155" spans="1:5" ht="12.75">
      <c r="A155" t="s">
        <v>59</v>
      </c>
      <c r="E155" s="39" t="s">
        <v>5</v>
      </c>
    </row>
    <row r="156" spans="1:16" ht="12.75">
      <c r="A156" t="s">
        <v>50</v>
      </c>
      <c s="34" t="s">
        <v>594</v>
      </c>
      <c s="34" t="s">
        <v>6438</v>
      </c>
      <c s="35" t="s">
        <v>5</v>
      </c>
      <c s="6" t="s">
        <v>6439</v>
      </c>
      <c s="36" t="s">
        <v>147</v>
      </c>
      <c s="37">
        <v>28</v>
      </c>
      <c s="36">
        <v>0.00144</v>
      </c>
      <c s="36">
        <f>ROUND(G156*H156,6)</f>
      </c>
      <c r="L156" s="38">
        <v>0</v>
      </c>
      <c s="32">
        <f>ROUND(ROUND(L156,2)*ROUND(G156,3),2)</f>
      </c>
      <c s="36" t="s">
        <v>307</v>
      </c>
      <c>
        <f>(M156*21)/100</f>
      </c>
      <c t="s">
        <v>28</v>
      </c>
    </row>
    <row r="157" spans="1:5" ht="12.75">
      <c r="A157" s="35" t="s">
        <v>56</v>
      </c>
      <c r="E157" s="39" t="s">
        <v>6439</v>
      </c>
    </row>
    <row r="158" spans="1:5" ht="12.75">
      <c r="A158" s="35" t="s">
        <v>57</v>
      </c>
      <c r="E158" s="40" t="s">
        <v>5</v>
      </c>
    </row>
    <row r="159" spans="1:5" ht="12.75">
      <c r="A159" t="s">
        <v>59</v>
      </c>
      <c r="E159" s="39" t="s">
        <v>5</v>
      </c>
    </row>
    <row r="160" spans="1:16" ht="25.5">
      <c r="A160" t="s">
        <v>50</v>
      </c>
      <c s="34" t="s">
        <v>597</v>
      </c>
      <c s="34" t="s">
        <v>5993</v>
      </c>
      <c s="35" t="s">
        <v>5</v>
      </c>
      <c s="6" t="s">
        <v>5994</v>
      </c>
      <c s="36" t="s">
        <v>162</v>
      </c>
      <c s="37">
        <v>6</v>
      </c>
      <c s="36">
        <v>0</v>
      </c>
      <c s="36">
        <f>ROUND(G160*H160,6)</f>
      </c>
      <c r="L160" s="38">
        <v>0</v>
      </c>
      <c s="32">
        <f>ROUND(ROUND(L160,2)*ROUND(G160,3),2)</f>
      </c>
      <c s="36" t="s">
        <v>307</v>
      </c>
      <c>
        <f>(M160*21)/100</f>
      </c>
      <c t="s">
        <v>28</v>
      </c>
    </row>
    <row r="161" spans="1:5" ht="25.5">
      <c r="A161" s="35" t="s">
        <v>56</v>
      </c>
      <c r="E161" s="39" t="s">
        <v>5994</v>
      </c>
    </row>
    <row r="162" spans="1:5" ht="12.75">
      <c r="A162" s="35" t="s">
        <v>57</v>
      </c>
      <c r="E162" s="40" t="s">
        <v>5</v>
      </c>
    </row>
    <row r="163" spans="1:5" ht="12.75">
      <c r="A163" t="s">
        <v>59</v>
      </c>
      <c r="E163" s="39" t="s">
        <v>5</v>
      </c>
    </row>
    <row r="164" spans="1:16" ht="12.75">
      <c r="A164" t="s">
        <v>50</v>
      </c>
      <c s="34" t="s">
        <v>600</v>
      </c>
      <c s="34" t="s">
        <v>5995</v>
      </c>
      <c s="35" t="s">
        <v>5</v>
      </c>
      <c s="6" t="s">
        <v>5996</v>
      </c>
      <c s="36" t="s">
        <v>162</v>
      </c>
      <c s="37">
        <v>3</v>
      </c>
      <c s="36">
        <v>0.0001</v>
      </c>
      <c s="36">
        <f>ROUND(G164*H164,6)</f>
      </c>
      <c r="L164" s="38">
        <v>0</v>
      </c>
      <c s="32">
        <f>ROUND(ROUND(L164,2)*ROUND(G164,3),2)</f>
      </c>
      <c s="36" t="s">
        <v>307</v>
      </c>
      <c>
        <f>(M164*21)/100</f>
      </c>
      <c t="s">
        <v>28</v>
      </c>
    </row>
    <row r="165" spans="1:5" ht="12.75">
      <c r="A165" s="35" t="s">
        <v>56</v>
      </c>
      <c r="E165" s="39" t="s">
        <v>5996</v>
      </c>
    </row>
    <row r="166" spans="1:5" ht="12.75">
      <c r="A166" s="35" t="s">
        <v>57</v>
      </c>
      <c r="E166" s="40" t="s">
        <v>5</v>
      </c>
    </row>
    <row r="167" spans="1:5" ht="12.75">
      <c r="A167" t="s">
        <v>59</v>
      </c>
      <c r="E167" s="39" t="s">
        <v>5</v>
      </c>
    </row>
    <row r="168" spans="1:16" ht="12.75">
      <c r="A168" t="s">
        <v>50</v>
      </c>
      <c s="34" t="s">
        <v>603</v>
      </c>
      <c s="34" t="s">
        <v>6440</v>
      </c>
      <c s="35" t="s">
        <v>5</v>
      </c>
      <c s="6" t="s">
        <v>6441</v>
      </c>
      <c s="36" t="s">
        <v>162</v>
      </c>
      <c s="37">
        <v>2</v>
      </c>
      <c s="36">
        <v>0.00013</v>
      </c>
      <c s="36">
        <f>ROUND(G168*H168,6)</f>
      </c>
      <c r="L168" s="38">
        <v>0</v>
      </c>
      <c s="32">
        <f>ROUND(ROUND(L168,2)*ROUND(G168,3),2)</f>
      </c>
      <c s="36" t="s">
        <v>307</v>
      </c>
      <c>
        <f>(M168*21)/100</f>
      </c>
      <c t="s">
        <v>28</v>
      </c>
    </row>
    <row r="169" spans="1:5" ht="12.75">
      <c r="A169" s="35" t="s">
        <v>56</v>
      </c>
      <c r="E169" s="39" t="s">
        <v>6441</v>
      </c>
    </row>
    <row r="170" spans="1:5" ht="12.75">
      <c r="A170" s="35" t="s">
        <v>57</v>
      </c>
      <c r="E170" s="40" t="s">
        <v>5</v>
      </c>
    </row>
    <row r="171" spans="1:5" ht="12.75">
      <c r="A171" t="s">
        <v>59</v>
      </c>
      <c r="E171" s="39" t="s">
        <v>5</v>
      </c>
    </row>
    <row r="172" spans="1:16" ht="12.75">
      <c r="A172" t="s">
        <v>50</v>
      </c>
      <c s="34" t="s">
        <v>606</v>
      </c>
      <c s="34" t="s">
        <v>6442</v>
      </c>
      <c s="35" t="s">
        <v>5</v>
      </c>
      <c s="6" t="s">
        <v>6443</v>
      </c>
      <c s="36" t="s">
        <v>162</v>
      </c>
      <c s="37">
        <v>1</v>
      </c>
      <c s="36">
        <v>0.00078</v>
      </c>
      <c s="36">
        <f>ROUND(G172*H172,6)</f>
      </c>
      <c r="L172" s="38">
        <v>0</v>
      </c>
      <c s="32">
        <f>ROUND(ROUND(L172,2)*ROUND(G172,3),2)</f>
      </c>
      <c s="36" t="s">
        <v>55</v>
      </c>
      <c>
        <f>(M172*21)/100</f>
      </c>
      <c t="s">
        <v>28</v>
      </c>
    </row>
    <row r="173" spans="1:5" ht="12.75">
      <c r="A173" s="35" t="s">
        <v>56</v>
      </c>
      <c r="E173" s="39" t="s">
        <v>6443</v>
      </c>
    </row>
    <row r="174" spans="1:5" ht="12.75">
      <c r="A174" s="35" t="s">
        <v>57</v>
      </c>
      <c r="E174" s="40" t="s">
        <v>5</v>
      </c>
    </row>
    <row r="175" spans="1:5" ht="12.75">
      <c r="A175" t="s">
        <v>59</v>
      </c>
      <c r="E175" s="39" t="s">
        <v>5</v>
      </c>
    </row>
    <row r="176" spans="1:16" ht="25.5">
      <c r="A176" t="s">
        <v>50</v>
      </c>
      <c s="34" t="s">
        <v>609</v>
      </c>
      <c s="34" t="s">
        <v>6444</v>
      </c>
      <c s="35" t="s">
        <v>5</v>
      </c>
      <c s="6" t="s">
        <v>6445</v>
      </c>
      <c s="36" t="s">
        <v>162</v>
      </c>
      <c s="37">
        <v>1</v>
      </c>
      <c s="36">
        <v>0</v>
      </c>
      <c s="36">
        <f>ROUND(G176*H176,6)</f>
      </c>
      <c r="L176" s="38">
        <v>0</v>
      </c>
      <c s="32">
        <f>ROUND(ROUND(L176,2)*ROUND(G176,3),2)</f>
      </c>
      <c s="36" t="s">
        <v>307</v>
      </c>
      <c>
        <f>(M176*21)/100</f>
      </c>
      <c t="s">
        <v>28</v>
      </c>
    </row>
    <row r="177" spans="1:5" ht="25.5">
      <c r="A177" s="35" t="s">
        <v>56</v>
      </c>
      <c r="E177" s="39" t="s">
        <v>6445</v>
      </c>
    </row>
    <row r="178" spans="1:5" ht="12.75">
      <c r="A178" s="35" t="s">
        <v>57</v>
      </c>
      <c r="E178" s="40" t="s">
        <v>5</v>
      </c>
    </row>
    <row r="179" spans="1:5" ht="12.75">
      <c r="A179" t="s">
        <v>59</v>
      </c>
      <c r="E179" s="39" t="s">
        <v>5</v>
      </c>
    </row>
    <row r="180" spans="1:16" ht="12.75">
      <c r="A180" t="s">
        <v>50</v>
      </c>
      <c s="34" t="s">
        <v>613</v>
      </c>
      <c s="34" t="s">
        <v>6446</v>
      </c>
      <c s="35" t="s">
        <v>5</v>
      </c>
      <c s="6" t="s">
        <v>6447</v>
      </c>
      <c s="36" t="s">
        <v>162</v>
      </c>
      <c s="37">
        <v>1</v>
      </c>
      <c s="36">
        <v>0.00012</v>
      </c>
      <c s="36">
        <f>ROUND(G180*H180,6)</f>
      </c>
      <c r="L180" s="38">
        <v>0</v>
      </c>
      <c s="32">
        <f>ROUND(ROUND(L180,2)*ROUND(G180,3),2)</f>
      </c>
      <c s="36" t="s">
        <v>307</v>
      </c>
      <c>
        <f>(M180*21)/100</f>
      </c>
      <c t="s">
        <v>28</v>
      </c>
    </row>
    <row r="181" spans="1:5" ht="12.75">
      <c r="A181" s="35" t="s">
        <v>56</v>
      </c>
      <c r="E181" s="39" t="s">
        <v>6447</v>
      </c>
    </row>
    <row r="182" spans="1:5" ht="12.75">
      <c r="A182" s="35" t="s">
        <v>57</v>
      </c>
      <c r="E182" s="40" t="s">
        <v>5</v>
      </c>
    </row>
    <row r="183" spans="1:5" ht="12.75">
      <c r="A183" t="s">
        <v>59</v>
      </c>
      <c r="E183" s="39" t="s">
        <v>5</v>
      </c>
    </row>
    <row r="184" spans="1:16" ht="25.5">
      <c r="A184" t="s">
        <v>50</v>
      </c>
      <c s="34" t="s">
        <v>616</v>
      </c>
      <c s="34" t="s">
        <v>6448</v>
      </c>
      <c s="35" t="s">
        <v>5</v>
      </c>
      <c s="6" t="s">
        <v>6449</v>
      </c>
      <c s="36" t="s">
        <v>162</v>
      </c>
      <c s="37">
        <v>10</v>
      </c>
      <c s="36">
        <v>0</v>
      </c>
      <c s="36">
        <f>ROUND(G184*H184,6)</f>
      </c>
      <c r="L184" s="38">
        <v>0</v>
      </c>
      <c s="32">
        <f>ROUND(ROUND(L184,2)*ROUND(G184,3),2)</f>
      </c>
      <c s="36" t="s">
        <v>307</v>
      </c>
      <c>
        <f>(M184*21)/100</f>
      </c>
      <c t="s">
        <v>28</v>
      </c>
    </row>
    <row r="185" spans="1:5" ht="25.5">
      <c r="A185" s="35" t="s">
        <v>56</v>
      </c>
      <c r="E185" s="39" t="s">
        <v>6449</v>
      </c>
    </row>
    <row r="186" spans="1:5" ht="12.75">
      <c r="A186" s="35" t="s">
        <v>57</v>
      </c>
      <c r="E186" s="40" t="s">
        <v>5</v>
      </c>
    </row>
    <row r="187" spans="1:5" ht="12.75">
      <c r="A187" t="s">
        <v>59</v>
      </c>
      <c r="E187" s="39" t="s">
        <v>5</v>
      </c>
    </row>
    <row r="188" spans="1:16" ht="12.75">
      <c r="A188" t="s">
        <v>50</v>
      </c>
      <c s="34" t="s">
        <v>620</v>
      </c>
      <c s="34" t="s">
        <v>4448</v>
      </c>
      <c s="35" t="s">
        <v>5</v>
      </c>
      <c s="6" t="s">
        <v>4449</v>
      </c>
      <c s="36" t="s">
        <v>162</v>
      </c>
      <c s="37">
        <v>5</v>
      </c>
      <c s="36">
        <v>0.00039</v>
      </c>
      <c s="36">
        <f>ROUND(G188*H188,6)</f>
      </c>
      <c r="L188" s="38">
        <v>0</v>
      </c>
      <c s="32">
        <f>ROUND(ROUND(L188,2)*ROUND(G188,3),2)</f>
      </c>
      <c s="36" t="s">
        <v>307</v>
      </c>
      <c>
        <f>(M188*21)/100</f>
      </c>
      <c t="s">
        <v>28</v>
      </c>
    </row>
    <row r="189" spans="1:5" ht="12.75">
      <c r="A189" s="35" t="s">
        <v>56</v>
      </c>
      <c r="E189" s="39" t="s">
        <v>4449</v>
      </c>
    </row>
    <row r="190" spans="1:5" ht="12.75">
      <c r="A190" s="35" t="s">
        <v>57</v>
      </c>
      <c r="E190" s="40" t="s">
        <v>5</v>
      </c>
    </row>
    <row r="191" spans="1:5" ht="12.75">
      <c r="A191" t="s">
        <v>59</v>
      </c>
      <c r="E191" s="39" t="s">
        <v>5</v>
      </c>
    </row>
    <row r="192" spans="1:16" ht="12.75">
      <c r="A192" t="s">
        <v>50</v>
      </c>
      <c s="34" t="s">
        <v>622</v>
      </c>
      <c s="34" t="s">
        <v>6450</v>
      </c>
      <c s="35" t="s">
        <v>5</v>
      </c>
      <c s="6" t="s">
        <v>6451</v>
      </c>
      <c s="36" t="s">
        <v>162</v>
      </c>
      <c s="37">
        <v>1</v>
      </c>
      <c s="36">
        <v>0.00084</v>
      </c>
      <c s="36">
        <f>ROUND(G192*H192,6)</f>
      </c>
      <c r="L192" s="38">
        <v>0</v>
      </c>
      <c s="32">
        <f>ROUND(ROUND(L192,2)*ROUND(G192,3),2)</f>
      </c>
      <c s="36" t="s">
        <v>307</v>
      </c>
      <c>
        <f>(M192*21)/100</f>
      </c>
      <c t="s">
        <v>28</v>
      </c>
    </row>
    <row r="193" spans="1:5" ht="12.75">
      <c r="A193" s="35" t="s">
        <v>56</v>
      </c>
      <c r="E193" s="39" t="s">
        <v>6451</v>
      </c>
    </row>
    <row r="194" spans="1:5" ht="12.75">
      <c r="A194" s="35" t="s">
        <v>57</v>
      </c>
      <c r="E194" s="40" t="s">
        <v>5</v>
      </c>
    </row>
    <row r="195" spans="1:5" ht="12.75">
      <c r="A195" t="s">
        <v>59</v>
      </c>
      <c r="E195" s="39" t="s">
        <v>5</v>
      </c>
    </row>
    <row r="196" spans="1:16" ht="12.75">
      <c r="A196" t="s">
        <v>50</v>
      </c>
      <c s="34" t="s">
        <v>624</v>
      </c>
      <c s="34" t="s">
        <v>6452</v>
      </c>
      <c s="35" t="s">
        <v>5</v>
      </c>
      <c s="6" t="s">
        <v>6453</v>
      </c>
      <c s="36" t="s">
        <v>162</v>
      </c>
      <c s="37">
        <v>1</v>
      </c>
      <c s="36">
        <v>0.00145</v>
      </c>
      <c s="36">
        <f>ROUND(G196*H196,6)</f>
      </c>
      <c r="L196" s="38">
        <v>0</v>
      </c>
      <c s="32">
        <f>ROUND(ROUND(L196,2)*ROUND(G196,3),2)</f>
      </c>
      <c s="36" t="s">
        <v>307</v>
      </c>
      <c>
        <f>(M196*21)/100</f>
      </c>
      <c t="s">
        <v>28</v>
      </c>
    </row>
    <row r="197" spans="1:5" ht="12.75">
      <c r="A197" s="35" t="s">
        <v>56</v>
      </c>
      <c r="E197" s="39" t="s">
        <v>6453</v>
      </c>
    </row>
    <row r="198" spans="1:5" ht="12.75">
      <c r="A198" s="35" t="s">
        <v>57</v>
      </c>
      <c r="E198" s="40" t="s">
        <v>5</v>
      </c>
    </row>
    <row r="199" spans="1:5" ht="12.75">
      <c r="A199" t="s">
        <v>59</v>
      </c>
      <c r="E199" s="39" t="s">
        <v>5</v>
      </c>
    </row>
    <row r="200" spans="1:16" ht="12.75">
      <c r="A200" t="s">
        <v>50</v>
      </c>
      <c s="34" t="s">
        <v>626</v>
      </c>
      <c s="34" t="s">
        <v>6454</v>
      </c>
      <c s="35" t="s">
        <v>5</v>
      </c>
      <c s="6" t="s">
        <v>6455</v>
      </c>
      <c s="36" t="s">
        <v>162</v>
      </c>
      <c s="37">
        <v>1</v>
      </c>
      <c s="36">
        <v>0.00047</v>
      </c>
      <c s="36">
        <f>ROUND(G200*H200,6)</f>
      </c>
      <c r="L200" s="38">
        <v>0</v>
      </c>
      <c s="32">
        <f>ROUND(ROUND(L200,2)*ROUND(G200,3),2)</f>
      </c>
      <c s="36" t="s">
        <v>55</v>
      </c>
      <c>
        <f>(M200*21)/100</f>
      </c>
      <c t="s">
        <v>28</v>
      </c>
    </row>
    <row r="201" spans="1:5" ht="12.75">
      <c r="A201" s="35" t="s">
        <v>56</v>
      </c>
      <c r="E201" s="39" t="s">
        <v>6455</v>
      </c>
    </row>
    <row r="202" spans="1:5" ht="12.75">
      <c r="A202" s="35" t="s">
        <v>57</v>
      </c>
      <c r="E202" s="40" t="s">
        <v>5</v>
      </c>
    </row>
    <row r="203" spans="1:5" ht="12.75">
      <c r="A203" t="s">
        <v>59</v>
      </c>
      <c r="E203" s="39" t="s">
        <v>5</v>
      </c>
    </row>
    <row r="204" spans="1:16" ht="12.75">
      <c r="A204" t="s">
        <v>50</v>
      </c>
      <c s="34" t="s">
        <v>627</v>
      </c>
      <c s="34" t="s">
        <v>6456</v>
      </c>
      <c s="35" t="s">
        <v>5</v>
      </c>
      <c s="6" t="s">
        <v>6457</v>
      </c>
      <c s="36" t="s">
        <v>162</v>
      </c>
      <c s="37">
        <v>1</v>
      </c>
      <c s="36">
        <v>0.0047</v>
      </c>
      <c s="36">
        <f>ROUND(G204*H204,6)</f>
      </c>
      <c r="L204" s="38">
        <v>0</v>
      </c>
      <c s="32">
        <f>ROUND(ROUND(L204,2)*ROUND(G204,3),2)</f>
      </c>
      <c s="36" t="s">
        <v>55</v>
      </c>
      <c>
        <f>(M204*21)/100</f>
      </c>
      <c t="s">
        <v>28</v>
      </c>
    </row>
    <row r="205" spans="1:5" ht="12.75">
      <c r="A205" s="35" t="s">
        <v>56</v>
      </c>
      <c r="E205" s="39" t="s">
        <v>6457</v>
      </c>
    </row>
    <row r="206" spans="1:5" ht="12.75">
      <c r="A206" s="35" t="s">
        <v>57</v>
      </c>
      <c r="E206" s="40" t="s">
        <v>5</v>
      </c>
    </row>
    <row r="207" spans="1:5" ht="12.75">
      <c r="A207" t="s">
        <v>59</v>
      </c>
      <c r="E207" s="39" t="s">
        <v>5</v>
      </c>
    </row>
    <row r="208" spans="1:16" ht="12.75">
      <c r="A208" t="s">
        <v>50</v>
      </c>
      <c s="34" t="s">
        <v>631</v>
      </c>
      <c s="34" t="s">
        <v>6458</v>
      </c>
      <c s="35" t="s">
        <v>5</v>
      </c>
      <c s="6" t="s">
        <v>6459</v>
      </c>
      <c s="36" t="s">
        <v>162</v>
      </c>
      <c s="37">
        <v>1</v>
      </c>
      <c s="36">
        <v>0.00395</v>
      </c>
      <c s="36">
        <f>ROUND(G208*H208,6)</f>
      </c>
      <c r="L208" s="38">
        <v>0</v>
      </c>
      <c s="32">
        <f>ROUND(ROUND(L208,2)*ROUND(G208,3),2)</f>
      </c>
      <c s="36" t="s">
        <v>55</v>
      </c>
      <c>
        <f>(M208*21)/100</f>
      </c>
      <c t="s">
        <v>28</v>
      </c>
    </row>
    <row r="209" spans="1:5" ht="12.75">
      <c r="A209" s="35" t="s">
        <v>56</v>
      </c>
      <c r="E209" s="39" t="s">
        <v>6459</v>
      </c>
    </row>
    <row r="210" spans="1:5" ht="12.75">
      <c r="A210" s="35" t="s">
        <v>57</v>
      </c>
      <c r="E210" s="40" t="s">
        <v>5</v>
      </c>
    </row>
    <row r="211" spans="1:5" ht="12.75">
      <c r="A211" t="s">
        <v>59</v>
      </c>
      <c r="E211" s="39" t="s">
        <v>5</v>
      </c>
    </row>
    <row r="212" spans="1:16" ht="12.75">
      <c r="A212" t="s">
        <v>50</v>
      </c>
      <c s="34" t="s">
        <v>635</v>
      </c>
      <c s="34" t="s">
        <v>6460</v>
      </c>
      <c s="35" t="s">
        <v>5</v>
      </c>
      <c s="6" t="s">
        <v>6461</v>
      </c>
      <c s="36" t="s">
        <v>126</v>
      </c>
      <c s="37">
        <v>0.75</v>
      </c>
      <c s="36">
        <v>0.00019</v>
      </c>
      <c s="36">
        <f>ROUND(G212*H212,6)</f>
      </c>
      <c r="L212" s="38">
        <v>0</v>
      </c>
      <c s="32">
        <f>ROUND(ROUND(L212,2)*ROUND(G212,3),2)</f>
      </c>
      <c s="36" t="s">
        <v>307</v>
      </c>
      <c>
        <f>(M212*21)/100</f>
      </c>
      <c t="s">
        <v>28</v>
      </c>
    </row>
    <row r="213" spans="1:5" ht="12.75">
      <c r="A213" s="35" t="s">
        <v>56</v>
      </c>
      <c r="E213" s="39" t="s">
        <v>6461</v>
      </c>
    </row>
    <row r="214" spans="1:5" ht="12.75">
      <c r="A214" s="35" t="s">
        <v>57</v>
      </c>
      <c r="E214" s="40" t="s">
        <v>5</v>
      </c>
    </row>
    <row r="215" spans="1:5" ht="12.75">
      <c r="A215" t="s">
        <v>59</v>
      </c>
      <c r="E215" s="39" t="s">
        <v>5</v>
      </c>
    </row>
    <row r="216" spans="1:16" ht="12.75">
      <c r="A216" t="s">
        <v>50</v>
      </c>
      <c s="34" t="s">
        <v>639</v>
      </c>
      <c s="34" t="s">
        <v>6462</v>
      </c>
      <c s="35" t="s">
        <v>5</v>
      </c>
      <c s="6" t="s">
        <v>6463</v>
      </c>
      <c s="36" t="s">
        <v>244</v>
      </c>
      <c s="37">
        <v>1</v>
      </c>
      <c s="36">
        <v>0</v>
      </c>
      <c s="36">
        <f>ROUND(G216*H216,6)</f>
      </c>
      <c r="L216" s="38">
        <v>0</v>
      </c>
      <c s="32">
        <f>ROUND(ROUND(L216,2)*ROUND(G216,3),2)</f>
      </c>
      <c s="36" t="s">
        <v>55</v>
      </c>
      <c>
        <f>(M216*21)/100</f>
      </c>
      <c t="s">
        <v>28</v>
      </c>
    </row>
    <row r="217" spans="1:5" ht="12.75">
      <c r="A217" s="35" t="s">
        <v>56</v>
      </c>
      <c r="E217" s="39" t="s">
        <v>6463</v>
      </c>
    </row>
    <row r="218" spans="1:5" ht="12.75">
      <c r="A218" s="35" t="s">
        <v>57</v>
      </c>
      <c r="E218" s="40" t="s">
        <v>5</v>
      </c>
    </row>
    <row r="219" spans="1:5" ht="12.75">
      <c r="A219" t="s">
        <v>59</v>
      </c>
      <c r="E219" s="39" t="s">
        <v>5</v>
      </c>
    </row>
    <row r="220" spans="1:16" ht="12.75">
      <c r="A220" t="s">
        <v>50</v>
      </c>
      <c s="34" t="s">
        <v>643</v>
      </c>
      <c s="34" t="s">
        <v>6464</v>
      </c>
      <c s="35" t="s">
        <v>5</v>
      </c>
      <c s="6" t="s">
        <v>6465</v>
      </c>
      <c s="36" t="s">
        <v>162</v>
      </c>
      <c s="37">
        <v>2</v>
      </c>
      <c s="36">
        <v>0</v>
      </c>
      <c s="36">
        <f>ROUND(G220*H220,6)</f>
      </c>
      <c r="L220" s="38">
        <v>0</v>
      </c>
      <c s="32">
        <f>ROUND(ROUND(L220,2)*ROUND(G220,3),2)</f>
      </c>
      <c s="36" t="s">
        <v>307</v>
      </c>
      <c>
        <f>(M220*21)/100</f>
      </c>
      <c t="s">
        <v>28</v>
      </c>
    </row>
    <row r="221" spans="1:5" ht="12.75">
      <c r="A221" s="35" t="s">
        <v>56</v>
      </c>
      <c r="E221" s="39" t="s">
        <v>6465</v>
      </c>
    </row>
    <row r="222" spans="1:5" ht="12.75">
      <c r="A222" s="35" t="s">
        <v>57</v>
      </c>
      <c r="E222" s="40" t="s">
        <v>5</v>
      </c>
    </row>
    <row r="223" spans="1:5" ht="12.75">
      <c r="A223" t="s">
        <v>59</v>
      </c>
      <c r="E223" s="39" t="s">
        <v>5</v>
      </c>
    </row>
    <row r="224" spans="1:16" ht="12.75">
      <c r="A224" t="s">
        <v>50</v>
      </c>
      <c s="34" t="s">
        <v>646</v>
      </c>
      <c s="34" t="s">
        <v>6466</v>
      </c>
      <c s="35" t="s">
        <v>5</v>
      </c>
      <c s="6" t="s">
        <v>6467</v>
      </c>
      <c s="36" t="s">
        <v>162</v>
      </c>
      <c s="37">
        <v>1</v>
      </c>
      <c s="36">
        <v>0.00335</v>
      </c>
      <c s="36">
        <f>ROUND(G224*H224,6)</f>
      </c>
      <c r="L224" s="38">
        <v>0</v>
      </c>
      <c s="32">
        <f>ROUND(ROUND(L224,2)*ROUND(G224,3),2)</f>
      </c>
      <c s="36" t="s">
        <v>55</v>
      </c>
      <c>
        <f>(M224*21)/100</f>
      </c>
      <c t="s">
        <v>28</v>
      </c>
    </row>
    <row r="225" spans="1:5" ht="12.75">
      <c r="A225" s="35" t="s">
        <v>56</v>
      </c>
      <c r="E225" s="39" t="s">
        <v>6467</v>
      </c>
    </row>
    <row r="226" spans="1:5" ht="12.75">
      <c r="A226" s="35" t="s">
        <v>57</v>
      </c>
      <c r="E226" s="40" t="s">
        <v>5</v>
      </c>
    </row>
    <row r="227" spans="1:5" ht="12.75">
      <c r="A227" t="s">
        <v>59</v>
      </c>
      <c r="E227" s="39" t="s">
        <v>5</v>
      </c>
    </row>
    <row r="228" spans="1:16" ht="12.75">
      <c r="A228" t="s">
        <v>50</v>
      </c>
      <c s="34" t="s">
        <v>648</v>
      </c>
      <c s="34" t="s">
        <v>6468</v>
      </c>
      <c s="35" t="s">
        <v>5</v>
      </c>
      <c s="6" t="s">
        <v>6469</v>
      </c>
      <c s="36" t="s">
        <v>162</v>
      </c>
      <c s="37">
        <v>1</v>
      </c>
      <c s="36">
        <v>0.00335</v>
      </c>
      <c s="36">
        <f>ROUND(G228*H228,6)</f>
      </c>
      <c r="L228" s="38">
        <v>0</v>
      </c>
      <c s="32">
        <f>ROUND(ROUND(L228,2)*ROUND(G228,3),2)</f>
      </c>
      <c s="36" t="s">
        <v>55</v>
      </c>
      <c>
        <f>(M228*21)/100</f>
      </c>
      <c t="s">
        <v>28</v>
      </c>
    </row>
    <row r="229" spans="1:5" ht="12.75">
      <c r="A229" s="35" t="s">
        <v>56</v>
      </c>
      <c r="E229" s="39" t="s">
        <v>6469</v>
      </c>
    </row>
    <row r="230" spans="1:5" ht="12.75">
      <c r="A230" s="35" t="s">
        <v>57</v>
      </c>
      <c r="E230" s="40" t="s">
        <v>5</v>
      </c>
    </row>
    <row r="231" spans="1:5" ht="12.75">
      <c r="A231" t="s">
        <v>59</v>
      </c>
      <c r="E231" s="39" t="s">
        <v>5</v>
      </c>
    </row>
    <row r="232" spans="1:16" ht="12.75">
      <c r="A232" t="s">
        <v>50</v>
      </c>
      <c s="34" t="s">
        <v>652</v>
      </c>
      <c s="34" t="s">
        <v>6470</v>
      </c>
      <c s="35" t="s">
        <v>5</v>
      </c>
      <c s="6" t="s">
        <v>6471</v>
      </c>
      <c s="36" t="s">
        <v>162</v>
      </c>
      <c s="37">
        <v>2</v>
      </c>
      <c s="36">
        <v>0</v>
      </c>
      <c s="36">
        <f>ROUND(G232*H232,6)</f>
      </c>
      <c r="L232" s="38">
        <v>0</v>
      </c>
      <c s="32">
        <f>ROUND(ROUND(L232,2)*ROUND(G232,3),2)</f>
      </c>
      <c s="36" t="s">
        <v>307</v>
      </c>
      <c>
        <f>(M232*21)/100</f>
      </c>
      <c t="s">
        <v>28</v>
      </c>
    </row>
    <row r="233" spans="1:5" ht="12.75">
      <c r="A233" s="35" t="s">
        <v>56</v>
      </c>
      <c r="E233" s="39" t="s">
        <v>6471</v>
      </c>
    </row>
    <row r="234" spans="1:5" ht="12.75">
      <c r="A234" s="35" t="s">
        <v>57</v>
      </c>
      <c r="E234" s="40" t="s">
        <v>5</v>
      </c>
    </row>
    <row r="235" spans="1:5" ht="12.75">
      <c r="A235" t="s">
        <v>59</v>
      </c>
      <c r="E235" s="39" t="s">
        <v>5</v>
      </c>
    </row>
    <row r="236" spans="1:16" ht="12.75">
      <c r="A236" t="s">
        <v>50</v>
      </c>
      <c s="34" t="s">
        <v>656</v>
      </c>
      <c s="34" t="s">
        <v>6472</v>
      </c>
      <c s="35" t="s">
        <v>5</v>
      </c>
      <c s="6" t="s">
        <v>6473</v>
      </c>
      <c s="36" t="s">
        <v>162</v>
      </c>
      <c s="37">
        <v>2</v>
      </c>
      <c s="36">
        <v>0.0049</v>
      </c>
      <c s="36">
        <f>ROUND(G236*H236,6)</f>
      </c>
      <c r="L236" s="38">
        <v>0</v>
      </c>
      <c s="32">
        <f>ROUND(ROUND(L236,2)*ROUND(G236,3),2)</f>
      </c>
      <c s="36" t="s">
        <v>55</v>
      </c>
      <c>
        <f>(M236*21)/100</f>
      </c>
      <c t="s">
        <v>28</v>
      </c>
    </row>
    <row r="237" spans="1:5" ht="12.75">
      <c r="A237" s="35" t="s">
        <v>56</v>
      </c>
      <c r="E237" s="39" t="s">
        <v>6473</v>
      </c>
    </row>
    <row r="238" spans="1:5" ht="12.75">
      <c r="A238" s="35" t="s">
        <v>57</v>
      </c>
      <c r="E238" s="40" t="s">
        <v>5</v>
      </c>
    </row>
    <row r="239" spans="1:5" ht="12.75">
      <c r="A239" t="s">
        <v>59</v>
      </c>
      <c r="E239" s="39" t="s">
        <v>5</v>
      </c>
    </row>
    <row r="240" spans="1:16" ht="12.75">
      <c r="A240" t="s">
        <v>50</v>
      </c>
      <c s="34" t="s">
        <v>660</v>
      </c>
      <c s="34" t="s">
        <v>6474</v>
      </c>
      <c s="35" t="s">
        <v>5</v>
      </c>
      <c s="6" t="s">
        <v>6475</v>
      </c>
      <c s="36" t="s">
        <v>147</v>
      </c>
      <c s="37">
        <v>66</v>
      </c>
      <c s="36">
        <v>0</v>
      </c>
      <c s="36">
        <f>ROUND(G240*H240,6)</f>
      </c>
      <c r="L240" s="38">
        <v>0</v>
      </c>
      <c s="32">
        <f>ROUND(ROUND(L240,2)*ROUND(G240,3),2)</f>
      </c>
      <c s="36" t="s">
        <v>307</v>
      </c>
      <c>
        <f>(M240*21)/100</f>
      </c>
      <c t="s">
        <v>28</v>
      </c>
    </row>
    <row r="241" spans="1:5" ht="12.75">
      <c r="A241" s="35" t="s">
        <v>56</v>
      </c>
      <c r="E241" s="39" t="s">
        <v>6475</v>
      </c>
    </row>
    <row r="242" spans="1:5" ht="12.75">
      <c r="A242" s="35" t="s">
        <v>57</v>
      </c>
      <c r="E242" s="40" t="s">
        <v>5</v>
      </c>
    </row>
    <row r="243" spans="1:5" ht="12.75">
      <c r="A243" t="s">
        <v>59</v>
      </c>
      <c r="E243" s="39" t="s">
        <v>5</v>
      </c>
    </row>
    <row r="244" spans="1:16" ht="12.75">
      <c r="A244" t="s">
        <v>50</v>
      </c>
      <c s="34" t="s">
        <v>663</v>
      </c>
      <c s="34" t="s">
        <v>6476</v>
      </c>
      <c s="35" t="s">
        <v>5</v>
      </c>
      <c s="6" t="s">
        <v>6477</v>
      </c>
      <c s="36" t="s">
        <v>147</v>
      </c>
      <c s="37">
        <v>30</v>
      </c>
      <c s="36">
        <v>0</v>
      </c>
      <c s="36">
        <f>ROUND(G244*H244,6)</f>
      </c>
      <c r="L244" s="38">
        <v>0</v>
      </c>
      <c s="32">
        <f>ROUND(ROUND(L244,2)*ROUND(G244,3),2)</f>
      </c>
      <c s="36" t="s">
        <v>307</v>
      </c>
      <c>
        <f>(M244*21)/100</f>
      </c>
      <c t="s">
        <v>28</v>
      </c>
    </row>
    <row r="245" spans="1:5" ht="12.75">
      <c r="A245" s="35" t="s">
        <v>56</v>
      </c>
      <c r="E245" s="39" t="s">
        <v>6477</v>
      </c>
    </row>
    <row r="246" spans="1:5" ht="12.75">
      <c r="A246" s="35" t="s">
        <v>57</v>
      </c>
      <c r="E246" s="40" t="s">
        <v>5</v>
      </c>
    </row>
    <row r="247" spans="1:5" ht="12.75">
      <c r="A247" t="s">
        <v>59</v>
      </c>
      <c r="E247" s="39" t="s">
        <v>5</v>
      </c>
    </row>
    <row r="248" spans="1:16" ht="12.75">
      <c r="A248" t="s">
        <v>50</v>
      </c>
      <c s="34" t="s">
        <v>667</v>
      </c>
      <c s="34" t="s">
        <v>6478</v>
      </c>
      <c s="35" t="s">
        <v>5</v>
      </c>
      <c s="6" t="s">
        <v>6479</v>
      </c>
      <c s="36" t="s">
        <v>147</v>
      </c>
      <c s="37">
        <v>2</v>
      </c>
      <c s="36">
        <v>0</v>
      </c>
      <c s="36">
        <f>ROUND(G248*H248,6)</f>
      </c>
      <c r="L248" s="38">
        <v>0</v>
      </c>
      <c s="32">
        <f>ROUND(ROUND(L248,2)*ROUND(G248,3),2)</f>
      </c>
      <c s="36" t="s">
        <v>55</v>
      </c>
      <c>
        <f>(M248*21)/100</f>
      </c>
      <c t="s">
        <v>28</v>
      </c>
    </row>
    <row r="249" spans="1:5" ht="12.75">
      <c r="A249" s="35" t="s">
        <v>56</v>
      </c>
      <c r="E249" s="39" t="s">
        <v>6479</v>
      </c>
    </row>
    <row r="250" spans="1:5" ht="12.75">
      <c r="A250" s="35" t="s">
        <v>57</v>
      </c>
      <c r="E250" s="40" t="s">
        <v>5</v>
      </c>
    </row>
    <row r="251" spans="1:5" ht="12.75">
      <c r="A251" t="s">
        <v>59</v>
      </c>
      <c r="E251" s="39" t="s">
        <v>5</v>
      </c>
    </row>
    <row r="252" spans="1:13" ht="12.75">
      <c r="A252" t="s">
        <v>47</v>
      </c>
      <c r="C252" s="31" t="s">
        <v>6480</v>
      </c>
      <c r="E252" s="33" t="s">
        <v>6481</v>
      </c>
      <c r="J252" s="32">
        <f>0</f>
      </c>
      <c s="32">
        <f>0</f>
      </c>
      <c s="32">
        <f>0+L253</f>
      </c>
      <c s="32">
        <f>0+M253</f>
      </c>
    </row>
    <row r="253" spans="1:16" ht="25.5">
      <c r="A253" t="s">
        <v>50</v>
      </c>
      <c s="34" t="s">
        <v>670</v>
      </c>
      <c s="34" t="s">
        <v>6482</v>
      </c>
      <c s="35" t="s">
        <v>5</v>
      </c>
      <c s="6" t="s">
        <v>6483</v>
      </c>
      <c s="36" t="s">
        <v>162</v>
      </c>
      <c s="37">
        <v>1</v>
      </c>
      <c s="36">
        <v>2.27817</v>
      </c>
      <c s="36">
        <f>ROUND(G253*H253,6)</f>
      </c>
      <c r="L253" s="38">
        <v>0</v>
      </c>
      <c s="32">
        <f>ROUND(ROUND(L253,2)*ROUND(G253,3),2)</f>
      </c>
      <c s="36" t="s">
        <v>55</v>
      </c>
      <c>
        <f>(M253*21)/100</f>
      </c>
      <c t="s">
        <v>28</v>
      </c>
    </row>
    <row r="254" spans="1:5" ht="25.5">
      <c r="A254" s="35" t="s">
        <v>56</v>
      </c>
      <c r="E254" s="39" t="s">
        <v>6483</v>
      </c>
    </row>
    <row r="255" spans="1:5" ht="12.75">
      <c r="A255" s="35" t="s">
        <v>57</v>
      </c>
      <c r="E255" s="40" t="s">
        <v>5</v>
      </c>
    </row>
    <row r="256" spans="1:5" ht="12.75">
      <c r="A256" t="s">
        <v>59</v>
      </c>
      <c r="E256" s="39" t="s">
        <v>5</v>
      </c>
    </row>
    <row r="257" spans="1:13" ht="12.75">
      <c r="A257" t="s">
        <v>47</v>
      </c>
      <c r="C257" s="31" t="s">
        <v>72</v>
      </c>
      <c r="E257" s="33" t="s">
        <v>6484</v>
      </c>
      <c r="J257" s="32">
        <f>0</f>
      </c>
      <c s="32">
        <f>0</f>
      </c>
      <c s="32">
        <f>0+L258</f>
      </c>
      <c s="32">
        <f>0+M258</f>
      </c>
    </row>
    <row r="258" spans="1:16" ht="25.5">
      <c r="A258" t="s">
        <v>50</v>
      </c>
      <c s="34" t="s">
        <v>187</v>
      </c>
      <c s="34" t="s">
        <v>6485</v>
      </c>
      <c s="35" t="s">
        <v>5</v>
      </c>
      <c s="6" t="s">
        <v>6486</v>
      </c>
      <c s="36" t="s">
        <v>126</v>
      </c>
      <c s="37">
        <v>75.2</v>
      </c>
      <c s="36">
        <v>0</v>
      </c>
      <c s="36">
        <f>ROUND(G258*H258,6)</f>
      </c>
      <c r="L258" s="38">
        <v>0</v>
      </c>
      <c s="32">
        <f>ROUND(ROUND(L258,2)*ROUND(G258,3),2)</f>
      </c>
      <c s="36" t="s">
        <v>307</v>
      </c>
      <c>
        <f>(M258*21)/100</f>
      </c>
      <c t="s">
        <v>28</v>
      </c>
    </row>
    <row r="259" spans="1:5" ht="25.5">
      <c r="A259" s="35" t="s">
        <v>56</v>
      </c>
      <c r="E259" s="39" t="s">
        <v>6486</v>
      </c>
    </row>
    <row r="260" spans="1:5" ht="25.5">
      <c r="A260" s="35" t="s">
        <v>57</v>
      </c>
      <c r="E260" s="40" t="s">
        <v>6399</v>
      </c>
    </row>
    <row r="261" spans="1:5" ht="12.75">
      <c r="A261" t="s">
        <v>59</v>
      </c>
      <c r="E261" s="39" t="s">
        <v>5</v>
      </c>
    </row>
    <row r="262" spans="1:13" ht="12.75">
      <c r="A262" t="s">
        <v>47</v>
      </c>
      <c r="C262" s="31" t="s">
        <v>4458</v>
      </c>
      <c r="E262" s="33" t="s">
        <v>4459</v>
      </c>
      <c r="J262" s="32">
        <f>0</f>
      </c>
      <c s="32">
        <f>0</f>
      </c>
      <c s="32">
        <f>0+L263+L267+L271+L275+L279+L283+L287+L291</f>
      </c>
      <c s="32">
        <f>0+M263+M267+M271+M275+M279+M283+M287+M291</f>
      </c>
    </row>
    <row r="263" spans="1:16" ht="12.75">
      <c r="A263" t="s">
        <v>50</v>
      </c>
      <c s="34" t="s">
        <v>231</v>
      </c>
      <c s="34" t="s">
        <v>6487</v>
      </c>
      <c s="35" t="s">
        <v>5</v>
      </c>
      <c s="6" t="s">
        <v>6488</v>
      </c>
      <c s="36" t="s">
        <v>99</v>
      </c>
      <c s="37">
        <v>1</v>
      </c>
      <c s="36">
        <v>0.04399</v>
      </c>
      <c s="36">
        <f>ROUND(G263*H263,6)</f>
      </c>
      <c r="L263" s="38">
        <v>0</v>
      </c>
      <c s="32">
        <f>ROUND(ROUND(L263,2)*ROUND(G263,3),2)</f>
      </c>
      <c s="36" t="s">
        <v>307</v>
      </c>
      <c>
        <f>(M263*21)/100</f>
      </c>
      <c t="s">
        <v>28</v>
      </c>
    </row>
    <row r="264" spans="1:5" ht="12.75">
      <c r="A264" s="35" t="s">
        <v>56</v>
      </c>
      <c r="E264" s="39" t="s">
        <v>6488</v>
      </c>
    </row>
    <row r="265" spans="1:5" ht="12.75">
      <c r="A265" s="35" t="s">
        <v>57</v>
      </c>
      <c r="E265" s="40" t="s">
        <v>5</v>
      </c>
    </row>
    <row r="266" spans="1:5" ht="12.75">
      <c r="A266" t="s">
        <v>59</v>
      </c>
      <c r="E266" s="39" t="s">
        <v>5</v>
      </c>
    </row>
    <row r="267" spans="1:16" ht="12.75">
      <c r="A267" t="s">
        <v>50</v>
      </c>
      <c s="34" t="s">
        <v>294</v>
      </c>
      <c s="34" t="s">
        <v>6489</v>
      </c>
      <c s="35" t="s">
        <v>5</v>
      </c>
      <c s="6" t="s">
        <v>6490</v>
      </c>
      <c s="36" t="s">
        <v>99</v>
      </c>
      <c s="37">
        <v>1</v>
      </c>
      <c s="36">
        <v>0.000259</v>
      </c>
      <c s="36">
        <f>ROUND(G267*H267,6)</f>
      </c>
      <c r="L267" s="38">
        <v>0</v>
      </c>
      <c s="32">
        <f>ROUND(ROUND(L267,2)*ROUND(G267,3),2)</f>
      </c>
      <c s="36" t="s">
        <v>307</v>
      </c>
      <c>
        <f>(M267*21)/100</f>
      </c>
      <c t="s">
        <v>28</v>
      </c>
    </row>
    <row r="268" spans="1:5" ht="12.75">
      <c r="A268" s="35" t="s">
        <v>56</v>
      </c>
      <c r="E268" s="39" t="s">
        <v>6490</v>
      </c>
    </row>
    <row r="269" spans="1:5" ht="12.75">
      <c r="A269" s="35" t="s">
        <v>57</v>
      </c>
      <c r="E269" s="40" t="s">
        <v>5</v>
      </c>
    </row>
    <row r="270" spans="1:5" ht="12.75">
      <c r="A270" t="s">
        <v>59</v>
      </c>
      <c r="E270" s="39" t="s">
        <v>5</v>
      </c>
    </row>
    <row r="271" spans="1:16" ht="25.5">
      <c r="A271" t="s">
        <v>50</v>
      </c>
      <c s="34" t="s">
        <v>299</v>
      </c>
      <c s="34" t="s">
        <v>6491</v>
      </c>
      <c s="35" t="s">
        <v>5</v>
      </c>
      <c s="6" t="s">
        <v>6492</v>
      </c>
      <c s="36" t="s">
        <v>99</v>
      </c>
      <c s="37">
        <v>1</v>
      </c>
      <c s="36">
        <v>0.00328</v>
      </c>
      <c s="36">
        <f>ROUND(G271*H271,6)</f>
      </c>
      <c r="L271" s="38">
        <v>0</v>
      </c>
      <c s="32">
        <f>ROUND(ROUND(L271,2)*ROUND(G271,3),2)</f>
      </c>
      <c s="36" t="s">
        <v>307</v>
      </c>
      <c>
        <f>(M271*21)/100</f>
      </c>
      <c t="s">
        <v>28</v>
      </c>
    </row>
    <row r="272" spans="1:5" ht="25.5">
      <c r="A272" s="35" t="s">
        <v>56</v>
      </c>
      <c r="E272" s="39" t="s">
        <v>6492</v>
      </c>
    </row>
    <row r="273" spans="1:5" ht="12.75">
      <c r="A273" s="35" t="s">
        <v>57</v>
      </c>
      <c r="E273" s="40" t="s">
        <v>5</v>
      </c>
    </row>
    <row r="274" spans="1:5" ht="12.75">
      <c r="A274" t="s">
        <v>59</v>
      </c>
      <c r="E274" s="39" t="s">
        <v>5</v>
      </c>
    </row>
    <row r="275" spans="1:16" ht="12.75">
      <c r="A275" t="s">
        <v>50</v>
      </c>
      <c s="34" t="s">
        <v>315</v>
      </c>
      <c s="34" t="s">
        <v>6493</v>
      </c>
      <c s="35" t="s">
        <v>5</v>
      </c>
      <c s="6" t="s">
        <v>6494</v>
      </c>
      <c s="36" t="s">
        <v>162</v>
      </c>
      <c s="37">
        <v>1</v>
      </c>
      <c s="36">
        <v>0</v>
      </c>
      <c s="36">
        <f>ROUND(G275*H275,6)</f>
      </c>
      <c r="L275" s="38">
        <v>0</v>
      </c>
      <c s="32">
        <f>ROUND(ROUND(L275,2)*ROUND(G275,3),2)</f>
      </c>
      <c s="36" t="s">
        <v>307</v>
      </c>
      <c>
        <f>(M275*21)/100</f>
      </c>
      <c t="s">
        <v>28</v>
      </c>
    </row>
    <row r="276" spans="1:5" ht="12.75">
      <c r="A276" s="35" t="s">
        <v>56</v>
      </c>
      <c r="E276" s="39" t="s">
        <v>6494</v>
      </c>
    </row>
    <row r="277" spans="1:5" ht="12.75">
      <c r="A277" s="35" t="s">
        <v>57</v>
      </c>
      <c r="E277" s="40" t="s">
        <v>5</v>
      </c>
    </row>
    <row r="278" spans="1:5" ht="12.75">
      <c r="A278" t="s">
        <v>59</v>
      </c>
      <c r="E278" s="39" t="s">
        <v>5</v>
      </c>
    </row>
    <row r="279" spans="1:16" ht="25.5">
      <c r="A279" t="s">
        <v>50</v>
      </c>
      <c s="34" t="s">
        <v>395</v>
      </c>
      <c s="34" t="s">
        <v>6495</v>
      </c>
      <c s="35" t="s">
        <v>5</v>
      </c>
      <c s="6" t="s">
        <v>6496</v>
      </c>
      <c s="36" t="s">
        <v>162</v>
      </c>
      <c s="37">
        <v>1</v>
      </c>
      <c s="36">
        <v>0.00208</v>
      </c>
      <c s="36">
        <f>ROUND(G279*H279,6)</f>
      </c>
      <c r="L279" s="38">
        <v>0</v>
      </c>
      <c s="32">
        <f>ROUND(ROUND(L279,2)*ROUND(G279,3),2)</f>
      </c>
      <c s="36" t="s">
        <v>55</v>
      </c>
      <c>
        <f>(M279*21)/100</f>
      </c>
      <c t="s">
        <v>28</v>
      </c>
    </row>
    <row r="280" spans="1:5" ht="25.5">
      <c r="A280" s="35" t="s">
        <v>56</v>
      </c>
      <c r="E280" s="39" t="s">
        <v>6496</v>
      </c>
    </row>
    <row r="281" spans="1:5" ht="12.75">
      <c r="A281" s="35" t="s">
        <v>57</v>
      </c>
      <c r="E281" s="40" t="s">
        <v>5</v>
      </c>
    </row>
    <row r="282" spans="1:5" ht="12.75">
      <c r="A282" t="s">
        <v>59</v>
      </c>
      <c r="E282" s="39" t="s">
        <v>5</v>
      </c>
    </row>
    <row r="283" spans="1:16" ht="25.5">
      <c r="A283" t="s">
        <v>50</v>
      </c>
      <c s="34" t="s">
        <v>318</v>
      </c>
      <c s="34" t="s">
        <v>6497</v>
      </c>
      <c s="35" t="s">
        <v>5</v>
      </c>
      <c s="6" t="s">
        <v>6498</v>
      </c>
      <c s="36" t="s">
        <v>162</v>
      </c>
      <c s="37">
        <v>1</v>
      </c>
      <c s="36">
        <v>0.000817</v>
      </c>
      <c s="36">
        <f>ROUND(G283*H283,6)</f>
      </c>
      <c r="L283" s="38">
        <v>0</v>
      </c>
      <c s="32">
        <f>ROUND(ROUND(L283,2)*ROUND(G283,3),2)</f>
      </c>
      <c s="36" t="s">
        <v>307</v>
      </c>
      <c>
        <f>(M283*21)/100</f>
      </c>
      <c t="s">
        <v>28</v>
      </c>
    </row>
    <row r="284" spans="1:5" ht="25.5">
      <c r="A284" s="35" t="s">
        <v>56</v>
      </c>
      <c r="E284" s="39" t="s">
        <v>6498</v>
      </c>
    </row>
    <row r="285" spans="1:5" ht="12.75">
      <c r="A285" s="35" t="s">
        <v>57</v>
      </c>
      <c r="E285" s="40" t="s">
        <v>5</v>
      </c>
    </row>
    <row r="286" spans="1:5" ht="12.75">
      <c r="A286" t="s">
        <v>59</v>
      </c>
      <c r="E286" s="39" t="s">
        <v>5</v>
      </c>
    </row>
    <row r="287" spans="1:16" ht="12.75">
      <c r="A287" t="s">
        <v>50</v>
      </c>
      <c s="34" t="s">
        <v>322</v>
      </c>
      <c s="34" t="s">
        <v>6499</v>
      </c>
      <c s="35" t="s">
        <v>5</v>
      </c>
      <c s="6" t="s">
        <v>6500</v>
      </c>
      <c s="36" t="s">
        <v>162</v>
      </c>
      <c s="37">
        <v>1</v>
      </c>
      <c s="36">
        <v>0.0045</v>
      </c>
      <c s="36">
        <f>ROUND(G287*H287,6)</f>
      </c>
      <c r="L287" s="38">
        <v>0</v>
      </c>
      <c s="32">
        <f>ROUND(ROUND(L287,2)*ROUND(G287,3),2)</f>
      </c>
      <c s="36" t="s">
        <v>307</v>
      </c>
      <c>
        <f>(M287*21)/100</f>
      </c>
      <c t="s">
        <v>28</v>
      </c>
    </row>
    <row r="288" spans="1:5" ht="12.75">
      <c r="A288" s="35" t="s">
        <v>56</v>
      </c>
      <c r="E288" s="39" t="s">
        <v>6500</v>
      </c>
    </row>
    <row r="289" spans="1:5" ht="12.75">
      <c r="A289" s="35" t="s">
        <v>57</v>
      </c>
      <c r="E289" s="40" t="s">
        <v>5</v>
      </c>
    </row>
    <row r="290" spans="1:5" ht="12.75">
      <c r="A290" t="s">
        <v>59</v>
      </c>
      <c r="E290" s="39" t="s">
        <v>5</v>
      </c>
    </row>
    <row r="291" spans="1:16" ht="25.5">
      <c r="A291" t="s">
        <v>50</v>
      </c>
      <c s="34" t="s">
        <v>326</v>
      </c>
      <c s="34" t="s">
        <v>6501</v>
      </c>
      <c s="35" t="s">
        <v>5</v>
      </c>
      <c s="6" t="s">
        <v>6502</v>
      </c>
      <c s="36" t="s">
        <v>54</v>
      </c>
      <c s="37">
        <v>0.055</v>
      </c>
      <c s="36">
        <v>0</v>
      </c>
      <c s="36">
        <f>ROUND(G291*H291,6)</f>
      </c>
      <c r="L291" s="38">
        <v>0</v>
      </c>
      <c s="32">
        <f>ROUND(ROUND(L291,2)*ROUND(G291,3),2)</f>
      </c>
      <c s="36" t="s">
        <v>307</v>
      </c>
      <c>
        <f>(M291*21)/100</f>
      </c>
      <c t="s">
        <v>28</v>
      </c>
    </row>
    <row r="292" spans="1:5" ht="25.5">
      <c r="A292" s="35" t="s">
        <v>56</v>
      </c>
      <c r="E292" s="39" t="s">
        <v>6502</v>
      </c>
    </row>
    <row r="293" spans="1:5" ht="12.75">
      <c r="A293" s="35" t="s">
        <v>57</v>
      </c>
      <c r="E293" s="40" t="s">
        <v>5</v>
      </c>
    </row>
    <row r="294" spans="1:5" ht="12.75">
      <c r="A294" t="s">
        <v>59</v>
      </c>
      <c r="E294" s="39" t="s">
        <v>5</v>
      </c>
    </row>
    <row r="295" spans="1:13" ht="12.75">
      <c r="A295" t="s">
        <v>47</v>
      </c>
      <c r="C295" s="31" t="s">
        <v>4517</v>
      </c>
      <c r="E295" s="33" t="s">
        <v>4518</v>
      </c>
      <c r="J295" s="32">
        <f>0</f>
      </c>
      <c s="32">
        <f>0</f>
      </c>
      <c s="32">
        <f>0+L296+L300+L304+L308+L312</f>
      </c>
      <c s="32">
        <f>0+M296+M300+M304+M308+M312</f>
      </c>
    </row>
    <row r="296" spans="1:16" ht="12.75">
      <c r="A296" t="s">
        <v>50</v>
      </c>
      <c s="34" t="s">
        <v>330</v>
      </c>
      <c s="34" t="s">
        <v>6503</v>
      </c>
      <c s="35" t="s">
        <v>5</v>
      </c>
      <c s="6" t="s">
        <v>6504</v>
      </c>
      <c s="36" t="s">
        <v>373</v>
      </c>
      <c s="37">
        <v>1</v>
      </c>
      <c s="36">
        <v>6.7E-05</v>
      </c>
      <c s="36">
        <f>ROUND(G296*H296,6)</f>
      </c>
      <c r="L296" s="38">
        <v>0</v>
      </c>
      <c s="32">
        <f>ROUND(ROUND(L296,2)*ROUND(G296,3),2)</f>
      </c>
      <c s="36" t="s">
        <v>307</v>
      </c>
      <c>
        <f>(M296*21)/100</f>
      </c>
      <c t="s">
        <v>28</v>
      </c>
    </row>
    <row r="297" spans="1:5" ht="12.75">
      <c r="A297" s="35" t="s">
        <v>56</v>
      </c>
      <c r="E297" s="39" t="s">
        <v>6504</v>
      </c>
    </row>
    <row r="298" spans="1:5" ht="12.75">
      <c r="A298" s="35" t="s">
        <v>57</v>
      </c>
      <c r="E298" s="40" t="s">
        <v>5</v>
      </c>
    </row>
    <row r="299" spans="1:5" ht="12.75">
      <c r="A299" t="s">
        <v>59</v>
      </c>
      <c r="E299" s="39" t="s">
        <v>5</v>
      </c>
    </row>
    <row r="300" spans="1:16" ht="12.75">
      <c r="A300" t="s">
        <v>50</v>
      </c>
      <c s="34" t="s">
        <v>304</v>
      </c>
      <c s="34" t="s">
        <v>6505</v>
      </c>
      <c s="35" t="s">
        <v>5</v>
      </c>
      <c s="6" t="s">
        <v>6506</v>
      </c>
      <c s="36" t="s">
        <v>244</v>
      </c>
      <c s="37">
        <v>1</v>
      </c>
      <c s="36">
        <v>0</v>
      </c>
      <c s="36">
        <f>ROUND(G300*H300,6)</f>
      </c>
      <c r="L300" s="38">
        <v>0</v>
      </c>
      <c s="32">
        <f>ROUND(ROUND(L300,2)*ROUND(G300,3),2)</f>
      </c>
      <c s="36" t="s">
        <v>55</v>
      </c>
      <c>
        <f>(M300*21)/100</f>
      </c>
      <c t="s">
        <v>28</v>
      </c>
    </row>
    <row r="301" spans="1:5" ht="12.75">
      <c r="A301" s="35" t="s">
        <v>56</v>
      </c>
      <c r="E301" s="39" t="s">
        <v>6506</v>
      </c>
    </row>
    <row r="302" spans="1:5" ht="12.75">
      <c r="A302" s="35" t="s">
        <v>57</v>
      </c>
      <c r="E302" s="40" t="s">
        <v>5</v>
      </c>
    </row>
    <row r="303" spans="1:5" ht="12.75">
      <c r="A303" t="s">
        <v>59</v>
      </c>
      <c r="E303" s="39" t="s">
        <v>5</v>
      </c>
    </row>
    <row r="304" spans="1:16" ht="12.75">
      <c r="A304" t="s">
        <v>50</v>
      </c>
      <c s="34" t="s">
        <v>309</v>
      </c>
      <c s="34" t="s">
        <v>6505</v>
      </c>
      <c s="35" t="s">
        <v>96</v>
      </c>
      <c s="6" t="s">
        <v>6507</v>
      </c>
      <c s="36" t="s">
        <v>244</v>
      </c>
      <c s="37">
        <v>1</v>
      </c>
      <c s="36">
        <v>0</v>
      </c>
      <c s="36">
        <f>ROUND(G304*H304,6)</f>
      </c>
      <c r="L304" s="38">
        <v>0</v>
      </c>
      <c s="32">
        <f>ROUND(ROUND(L304,2)*ROUND(G304,3),2)</f>
      </c>
      <c s="36" t="s">
        <v>55</v>
      </c>
      <c>
        <f>(M304*21)/100</f>
      </c>
      <c t="s">
        <v>28</v>
      </c>
    </row>
    <row r="305" spans="1:5" ht="12.75">
      <c r="A305" s="35" t="s">
        <v>56</v>
      </c>
      <c r="E305" s="39" t="s">
        <v>6507</v>
      </c>
    </row>
    <row r="306" spans="1:5" ht="12.75">
      <c r="A306" s="35" t="s">
        <v>57</v>
      </c>
      <c r="E306" s="40" t="s">
        <v>5</v>
      </c>
    </row>
    <row r="307" spans="1:5" ht="12.75">
      <c r="A307" t="s">
        <v>59</v>
      </c>
      <c r="E307" s="39" t="s">
        <v>5</v>
      </c>
    </row>
    <row r="308" spans="1:16" ht="12.75">
      <c r="A308" t="s">
        <v>50</v>
      </c>
      <c s="34" t="s">
        <v>511</v>
      </c>
      <c s="34" t="s">
        <v>4519</v>
      </c>
      <c s="35" t="s">
        <v>5</v>
      </c>
      <c s="6" t="s">
        <v>4520</v>
      </c>
      <c s="36" t="s">
        <v>373</v>
      </c>
      <c s="37">
        <v>10</v>
      </c>
      <c s="36">
        <v>6.1E-05</v>
      </c>
      <c s="36">
        <f>ROUND(G308*H308,6)</f>
      </c>
      <c r="L308" s="38">
        <v>0</v>
      </c>
      <c s="32">
        <f>ROUND(ROUND(L308,2)*ROUND(G308,3),2)</f>
      </c>
      <c s="36" t="s">
        <v>307</v>
      </c>
      <c>
        <f>(M308*21)/100</f>
      </c>
      <c t="s">
        <v>28</v>
      </c>
    </row>
    <row r="309" spans="1:5" ht="12.75">
      <c r="A309" s="35" t="s">
        <v>56</v>
      </c>
      <c r="E309" s="39" t="s">
        <v>4520</v>
      </c>
    </row>
    <row r="310" spans="1:5" ht="12.75">
      <c r="A310" s="35" t="s">
        <v>57</v>
      </c>
      <c r="E310" s="40" t="s">
        <v>5</v>
      </c>
    </row>
    <row r="311" spans="1:5" ht="12.75">
      <c r="A311" t="s">
        <v>59</v>
      </c>
      <c r="E311" s="39" t="s">
        <v>5</v>
      </c>
    </row>
    <row r="312" spans="1:16" ht="12.75">
      <c r="A312" t="s">
        <v>50</v>
      </c>
      <c s="34" t="s">
        <v>516</v>
      </c>
      <c s="34" t="s">
        <v>4521</v>
      </c>
      <c s="35" t="s">
        <v>5</v>
      </c>
      <c s="6" t="s">
        <v>4522</v>
      </c>
      <c s="36" t="s">
        <v>99</v>
      </c>
      <c s="37">
        <v>1</v>
      </c>
      <c s="36">
        <v>0</v>
      </c>
      <c s="36">
        <f>ROUND(G312*H312,6)</f>
      </c>
      <c r="L312" s="38">
        <v>0</v>
      </c>
      <c s="32">
        <f>ROUND(ROUND(L312,2)*ROUND(G312,3),2)</f>
      </c>
      <c s="36" t="s">
        <v>55</v>
      </c>
      <c>
        <f>(M312*21)/100</f>
      </c>
      <c t="s">
        <v>28</v>
      </c>
    </row>
    <row r="313" spans="1:5" ht="12.75">
      <c r="A313" s="35" t="s">
        <v>56</v>
      </c>
      <c r="E313" s="39" t="s">
        <v>4522</v>
      </c>
    </row>
    <row r="314" spans="1:5" ht="12.75">
      <c r="A314" s="35" t="s">
        <v>57</v>
      </c>
      <c r="E314" s="40" t="s">
        <v>5</v>
      </c>
    </row>
    <row r="315" spans="1:5" ht="12.75">
      <c r="A315" t="s">
        <v>59</v>
      </c>
      <c r="E315" s="39" t="s">
        <v>5</v>
      </c>
    </row>
    <row r="316" spans="1:13" ht="12.75">
      <c r="A316" t="s">
        <v>47</v>
      </c>
      <c r="C316" s="31" t="s">
        <v>86</v>
      </c>
      <c r="E316" s="33" t="s">
        <v>4535</v>
      </c>
      <c r="J316" s="32">
        <f>0</f>
      </c>
      <c s="32">
        <f>0</f>
      </c>
      <c s="32">
        <f>0+L317+L321</f>
      </c>
      <c s="32">
        <f>0+M317+M321</f>
      </c>
    </row>
    <row r="317" spans="1:16" ht="12.75">
      <c r="A317" t="s">
        <v>50</v>
      </c>
      <c s="34" t="s">
        <v>130</v>
      </c>
      <c s="34" t="s">
        <v>4536</v>
      </c>
      <c s="35" t="s">
        <v>5</v>
      </c>
      <c s="6" t="s">
        <v>4537</v>
      </c>
      <c s="36" t="s">
        <v>147</v>
      </c>
      <c s="37">
        <v>94</v>
      </c>
      <c s="36">
        <v>0.000192</v>
      </c>
      <c s="36">
        <f>ROUND(G317*H317,6)</f>
      </c>
      <c r="L317" s="38">
        <v>0</v>
      </c>
      <c s="32">
        <f>ROUND(ROUND(L317,2)*ROUND(G317,3),2)</f>
      </c>
      <c s="36" t="s">
        <v>307</v>
      </c>
      <c>
        <f>(M317*21)/100</f>
      </c>
      <c t="s">
        <v>28</v>
      </c>
    </row>
    <row r="318" spans="1:5" ht="12.75">
      <c r="A318" s="35" t="s">
        <v>56</v>
      </c>
      <c r="E318" s="39" t="s">
        <v>4537</v>
      </c>
    </row>
    <row r="319" spans="1:5" ht="12.75">
      <c r="A319" s="35" t="s">
        <v>57</v>
      </c>
      <c r="E319" s="40" t="s">
        <v>5</v>
      </c>
    </row>
    <row r="320" spans="1:5" ht="12.75">
      <c r="A320" t="s">
        <v>59</v>
      </c>
      <c r="E320" s="39" t="s">
        <v>5</v>
      </c>
    </row>
    <row r="321" spans="1:16" ht="12.75">
      <c r="A321" t="s">
        <v>50</v>
      </c>
      <c s="34" t="s">
        <v>153</v>
      </c>
      <c s="34" t="s">
        <v>4538</v>
      </c>
      <c s="35" t="s">
        <v>5</v>
      </c>
      <c s="6" t="s">
        <v>4539</v>
      </c>
      <c s="36" t="s">
        <v>147</v>
      </c>
      <c s="37">
        <v>94</v>
      </c>
      <c s="36">
        <v>0.000126</v>
      </c>
      <c s="36">
        <f>ROUND(G321*H321,6)</f>
      </c>
      <c r="L321" s="38">
        <v>0</v>
      </c>
      <c s="32">
        <f>ROUND(ROUND(L321,2)*ROUND(G321,3),2)</f>
      </c>
      <c s="36" t="s">
        <v>307</v>
      </c>
      <c>
        <f>(M321*21)/100</f>
      </c>
      <c t="s">
        <v>28</v>
      </c>
    </row>
    <row r="322" spans="1:5" ht="12.75">
      <c r="A322" s="35" t="s">
        <v>56</v>
      </c>
      <c r="E322" s="39" t="s">
        <v>4539</v>
      </c>
    </row>
    <row r="323" spans="1:5" ht="12.75">
      <c r="A323" s="35" t="s">
        <v>57</v>
      </c>
      <c r="E323" s="40" t="s">
        <v>5</v>
      </c>
    </row>
    <row r="324" spans="1:5" ht="12.75">
      <c r="A324" t="s">
        <v>59</v>
      </c>
      <c r="E324" s="39" t="s">
        <v>5</v>
      </c>
    </row>
    <row r="325" spans="1:13" ht="12.75">
      <c r="A325" t="s">
        <v>47</v>
      </c>
      <c r="C325" s="31" t="s">
        <v>2569</v>
      </c>
      <c r="E325" s="33" t="s">
        <v>4545</v>
      </c>
      <c r="J325" s="32">
        <f>0</f>
      </c>
      <c s="32">
        <f>0</f>
      </c>
      <c s="32">
        <f>0+L326+L330+L334</f>
      </c>
      <c s="32">
        <f>0+M326+M330+M334</f>
      </c>
    </row>
    <row r="326" spans="1:16" ht="25.5">
      <c r="A326" t="s">
        <v>50</v>
      </c>
      <c s="34" t="s">
        <v>675</v>
      </c>
      <c s="34" t="s">
        <v>4546</v>
      </c>
      <c s="35" t="s">
        <v>5</v>
      </c>
      <c s="6" t="s">
        <v>4547</v>
      </c>
      <c s="36" t="s">
        <v>4548</v>
      </c>
      <c s="37">
        <v>8</v>
      </c>
      <c s="36">
        <v>0</v>
      </c>
      <c s="36">
        <f>ROUND(G326*H326,6)</f>
      </c>
      <c r="L326" s="38">
        <v>0</v>
      </c>
      <c s="32">
        <f>ROUND(ROUND(L326,2)*ROUND(G326,3),2)</f>
      </c>
      <c s="36" t="s">
        <v>307</v>
      </c>
      <c>
        <f>(M326*21)/100</f>
      </c>
      <c t="s">
        <v>28</v>
      </c>
    </row>
    <row r="327" spans="1:5" ht="25.5">
      <c r="A327" s="35" t="s">
        <v>56</v>
      </c>
      <c r="E327" s="39" t="s">
        <v>4547</v>
      </c>
    </row>
    <row r="328" spans="1:5" ht="12.75">
      <c r="A328" s="35" t="s">
        <v>57</v>
      </c>
      <c r="E328" s="40" t="s">
        <v>5</v>
      </c>
    </row>
    <row r="329" spans="1:5" ht="12.75">
      <c r="A329" t="s">
        <v>59</v>
      </c>
      <c r="E329" s="39" t="s">
        <v>5</v>
      </c>
    </row>
    <row r="330" spans="1:16" ht="25.5">
      <c r="A330" t="s">
        <v>50</v>
      </c>
      <c s="34" t="s">
        <v>680</v>
      </c>
      <c s="34" t="s">
        <v>6508</v>
      </c>
      <c s="35" t="s">
        <v>5</v>
      </c>
      <c s="6" t="s">
        <v>6509</v>
      </c>
      <c s="36" t="s">
        <v>4548</v>
      </c>
      <c s="37">
        <v>8</v>
      </c>
      <c s="36">
        <v>0</v>
      </c>
      <c s="36">
        <f>ROUND(G330*H330,6)</f>
      </c>
      <c r="L330" s="38">
        <v>0</v>
      </c>
      <c s="32">
        <f>ROUND(ROUND(L330,2)*ROUND(G330,3),2)</f>
      </c>
      <c s="36" t="s">
        <v>307</v>
      </c>
      <c>
        <f>(M330*21)/100</f>
      </c>
      <c t="s">
        <v>28</v>
      </c>
    </row>
    <row r="331" spans="1:5" ht="25.5">
      <c r="A331" s="35" t="s">
        <v>56</v>
      </c>
      <c r="E331" s="39" t="s">
        <v>6509</v>
      </c>
    </row>
    <row r="332" spans="1:5" ht="12.75">
      <c r="A332" s="35" t="s">
        <v>57</v>
      </c>
      <c r="E332" s="40" t="s">
        <v>5</v>
      </c>
    </row>
    <row r="333" spans="1:5" ht="12.75">
      <c r="A333" t="s">
        <v>59</v>
      </c>
      <c r="E333" s="39" t="s">
        <v>5</v>
      </c>
    </row>
    <row r="334" spans="1:16" ht="25.5">
      <c r="A334" t="s">
        <v>50</v>
      </c>
      <c s="34" t="s">
        <v>683</v>
      </c>
      <c s="34" t="s">
        <v>4549</v>
      </c>
      <c s="35" t="s">
        <v>5</v>
      </c>
      <c s="6" t="s">
        <v>4550</v>
      </c>
      <c s="36" t="s">
        <v>4548</v>
      </c>
      <c s="37">
        <v>16</v>
      </c>
      <c s="36">
        <v>0</v>
      </c>
      <c s="36">
        <f>ROUND(G334*H334,6)</f>
      </c>
      <c r="L334" s="38">
        <v>0</v>
      </c>
      <c s="32">
        <f>ROUND(ROUND(L334,2)*ROUND(G334,3),2)</f>
      </c>
      <c s="36" t="s">
        <v>307</v>
      </c>
      <c>
        <f>(M334*21)/100</f>
      </c>
      <c t="s">
        <v>28</v>
      </c>
    </row>
    <row r="335" spans="1:5" ht="25.5">
      <c r="A335" s="35" t="s">
        <v>56</v>
      </c>
      <c r="E335" s="39" t="s">
        <v>4550</v>
      </c>
    </row>
    <row r="336" spans="1:5" ht="12.75">
      <c r="A336" s="35" t="s">
        <v>57</v>
      </c>
      <c r="E336" s="40" t="s">
        <v>5</v>
      </c>
    </row>
    <row r="337" spans="1:5" ht="12.75">
      <c r="A337" t="s">
        <v>59</v>
      </c>
      <c r="E337" s="39" t="s">
        <v>5</v>
      </c>
    </row>
    <row r="338" spans="1:13" ht="12.75">
      <c r="A338" t="s">
        <v>47</v>
      </c>
      <c r="C338" s="31" t="s">
        <v>6510</v>
      </c>
      <c r="E338" s="33" t="s">
        <v>6511</v>
      </c>
      <c r="J338" s="32">
        <f>0</f>
      </c>
      <c s="32">
        <f>0</f>
      </c>
      <c s="32">
        <f>0+L339</f>
      </c>
      <c s="32">
        <f>0+M339</f>
      </c>
    </row>
    <row r="339" spans="1:16" ht="12.75">
      <c r="A339" t="s">
        <v>50</v>
      </c>
      <c s="34" t="s">
        <v>690</v>
      </c>
      <c s="34" t="s">
        <v>6512</v>
      </c>
      <c s="35" t="s">
        <v>5</v>
      </c>
      <c s="6" t="s">
        <v>6513</v>
      </c>
      <c s="36" t="s">
        <v>99</v>
      </c>
      <c s="37">
        <v>1</v>
      </c>
      <c s="36">
        <v>0</v>
      </c>
      <c s="36">
        <f>ROUND(G339*H339,6)</f>
      </c>
      <c r="L339" s="38">
        <v>0</v>
      </c>
      <c s="32">
        <f>ROUND(ROUND(L339,2)*ROUND(G339,3),2)</f>
      </c>
      <c s="36" t="s">
        <v>307</v>
      </c>
      <c>
        <f>(M339*21)/100</f>
      </c>
      <c t="s">
        <v>28</v>
      </c>
    </row>
    <row r="340" spans="1:5" ht="12.75">
      <c r="A340" s="35" t="s">
        <v>56</v>
      </c>
      <c r="E340" s="39" t="s">
        <v>6513</v>
      </c>
    </row>
    <row r="341" spans="1:5" ht="12.75">
      <c r="A341" s="35" t="s">
        <v>57</v>
      </c>
      <c r="E341" s="40" t="s">
        <v>5</v>
      </c>
    </row>
    <row r="342" spans="1:5" ht="12.75">
      <c r="A342" t="s">
        <v>59</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COUNTIFS(L8:L144,"=0",A8:A144,"P")+COUNTIFS(L8:L144,"",A8:A144,"P")+SUM(Q8:Q144)</f>
      </c>
    </row>
    <row r="8" spans="1:13" ht="12.75">
      <c r="A8" t="s">
        <v>45</v>
      </c>
      <c r="C8" s="28" t="s">
        <v>6516</v>
      </c>
      <c r="E8" s="30" t="s">
        <v>6515</v>
      </c>
      <c r="J8" s="29">
        <f>0+J9+J34+J79+J96+J101+J118+J123</f>
      </c>
      <c s="29">
        <f>0+K9+K34+K79+K96+K101+K118+K123</f>
      </c>
      <c s="29">
        <f>0+L9+L34+L79+L96+L101+L118+L123</f>
      </c>
      <c s="29">
        <f>0+M9+M34+M79+M96+M101+M118+M123</f>
      </c>
    </row>
    <row r="9" spans="1:13" ht="12.75">
      <c r="A9" t="s">
        <v>47</v>
      </c>
      <c r="C9" s="31" t="s">
        <v>48</v>
      </c>
      <c r="E9" s="33" t="s">
        <v>335</v>
      </c>
      <c r="J9" s="32">
        <f>0</f>
      </c>
      <c s="32">
        <f>0</f>
      </c>
      <c s="32">
        <f>0+L10+L14+L18+L22+L26+L30</f>
      </c>
      <c s="32">
        <f>0+M10+M14+M18+M22+M26+M30</f>
      </c>
    </row>
    <row r="10" spans="1:16" ht="12.75">
      <c r="A10" t="s">
        <v>50</v>
      </c>
      <c s="34" t="s">
        <v>96</v>
      </c>
      <c s="34" t="s">
        <v>6517</v>
      </c>
      <c s="35" t="s">
        <v>5</v>
      </c>
      <c s="6" t="s">
        <v>6518</v>
      </c>
      <c s="36" t="s">
        <v>244</v>
      </c>
      <c s="37">
        <v>1</v>
      </c>
      <c s="36">
        <v>0</v>
      </c>
      <c s="36">
        <f>ROUND(G10*H10,6)</f>
      </c>
      <c r="L10" s="38">
        <v>0</v>
      </c>
      <c s="32">
        <f>ROUND(ROUND(L10,2)*ROUND(G10,3),2)</f>
      </c>
      <c s="36" t="s">
        <v>55</v>
      </c>
      <c>
        <f>(M10*21)/100</f>
      </c>
      <c t="s">
        <v>28</v>
      </c>
    </row>
    <row r="11" spans="1:5" ht="12.75">
      <c r="A11" s="35" t="s">
        <v>56</v>
      </c>
      <c r="E11" s="39" t="s">
        <v>6518</v>
      </c>
    </row>
    <row r="12" spans="1:5" ht="25.5">
      <c r="A12" s="35" t="s">
        <v>57</v>
      </c>
      <c r="E12" s="40" t="s">
        <v>6519</v>
      </c>
    </row>
    <row r="13" spans="1:5" ht="89.25">
      <c r="A13" t="s">
        <v>59</v>
      </c>
      <c r="E13" s="39" t="s">
        <v>6520</v>
      </c>
    </row>
    <row r="14" spans="1:16" ht="12.75">
      <c r="A14" t="s">
        <v>50</v>
      </c>
      <c s="34" t="s">
        <v>28</v>
      </c>
      <c s="34" t="s">
        <v>6521</v>
      </c>
      <c s="35" t="s">
        <v>5</v>
      </c>
      <c s="6" t="s">
        <v>6522</v>
      </c>
      <c s="36" t="s">
        <v>244</v>
      </c>
      <c s="37">
        <v>1</v>
      </c>
      <c s="36">
        <v>0</v>
      </c>
      <c s="36">
        <f>ROUND(G14*H14,6)</f>
      </c>
      <c r="L14" s="38">
        <v>0</v>
      </c>
      <c s="32">
        <f>ROUND(ROUND(L14,2)*ROUND(G14,3),2)</f>
      </c>
      <c s="36" t="s">
        <v>55</v>
      </c>
      <c>
        <f>(M14*21)/100</f>
      </c>
      <c t="s">
        <v>28</v>
      </c>
    </row>
    <row r="15" spans="1:5" ht="12.75">
      <c r="A15" s="35" t="s">
        <v>56</v>
      </c>
      <c r="E15" s="39" t="s">
        <v>6522</v>
      </c>
    </row>
    <row r="16" spans="1:5" ht="25.5">
      <c r="A16" s="35" t="s">
        <v>57</v>
      </c>
      <c r="E16" s="40" t="s">
        <v>6519</v>
      </c>
    </row>
    <row r="17" spans="1:5" ht="89.25">
      <c r="A17" t="s">
        <v>59</v>
      </c>
      <c r="E17" s="39" t="s">
        <v>6523</v>
      </c>
    </row>
    <row r="18" spans="1:16" ht="12.75">
      <c r="A18" t="s">
        <v>50</v>
      </c>
      <c s="34" t="s">
        <v>26</v>
      </c>
      <c s="34" t="s">
        <v>6524</v>
      </c>
      <c s="35" t="s">
        <v>5</v>
      </c>
      <c s="6" t="s">
        <v>6525</v>
      </c>
      <c s="36" t="s">
        <v>244</v>
      </c>
      <c s="37">
        <v>1</v>
      </c>
      <c s="36">
        <v>0</v>
      </c>
      <c s="36">
        <f>ROUND(G18*H18,6)</f>
      </c>
      <c r="L18" s="38">
        <v>0</v>
      </c>
      <c s="32">
        <f>ROUND(ROUND(L18,2)*ROUND(G18,3),2)</f>
      </c>
      <c s="36" t="s">
        <v>55</v>
      </c>
      <c>
        <f>(M18*21)/100</f>
      </c>
      <c t="s">
        <v>28</v>
      </c>
    </row>
    <row r="19" spans="1:5" ht="12.75">
      <c r="A19" s="35" t="s">
        <v>56</v>
      </c>
      <c r="E19" s="39" t="s">
        <v>6525</v>
      </c>
    </row>
    <row r="20" spans="1:5" ht="25.5">
      <c r="A20" s="35" t="s">
        <v>57</v>
      </c>
      <c r="E20" s="40" t="s">
        <v>6519</v>
      </c>
    </row>
    <row r="21" spans="1:5" ht="102">
      <c r="A21" t="s">
        <v>59</v>
      </c>
      <c r="E21" s="39" t="s">
        <v>6526</v>
      </c>
    </row>
    <row r="22" spans="1:16" ht="12.75">
      <c r="A22" t="s">
        <v>50</v>
      </c>
      <c s="34" t="s">
        <v>66</v>
      </c>
      <c s="34" t="s">
        <v>6527</v>
      </c>
      <c s="35" t="s">
        <v>5</v>
      </c>
      <c s="6" t="s">
        <v>6528</v>
      </c>
      <c s="36" t="s">
        <v>244</v>
      </c>
      <c s="37">
        <v>1</v>
      </c>
      <c s="36">
        <v>0</v>
      </c>
      <c s="36">
        <f>ROUND(G22*H22,6)</f>
      </c>
      <c r="L22" s="38">
        <v>0</v>
      </c>
      <c s="32">
        <f>ROUND(ROUND(L22,2)*ROUND(G22,3),2)</f>
      </c>
      <c s="36" t="s">
        <v>55</v>
      </c>
      <c>
        <f>(M22*21)/100</f>
      </c>
      <c t="s">
        <v>28</v>
      </c>
    </row>
    <row r="23" spans="1:5" ht="12.75">
      <c r="A23" s="35" t="s">
        <v>56</v>
      </c>
      <c r="E23" s="39" t="s">
        <v>6528</v>
      </c>
    </row>
    <row r="24" spans="1:5" ht="25.5">
      <c r="A24" s="35" t="s">
        <v>57</v>
      </c>
      <c r="E24" s="40" t="s">
        <v>6519</v>
      </c>
    </row>
    <row r="25" spans="1:5" ht="76.5">
      <c r="A25" t="s">
        <v>59</v>
      </c>
      <c r="E25" s="39" t="s">
        <v>6529</v>
      </c>
    </row>
    <row r="26" spans="1:16" ht="12.75">
      <c r="A26" t="s">
        <v>50</v>
      </c>
      <c s="34" t="s">
        <v>72</v>
      </c>
      <c s="34" t="s">
        <v>343</v>
      </c>
      <c s="35" t="s">
        <v>5</v>
      </c>
      <c s="6" t="s">
        <v>344</v>
      </c>
      <c s="36" t="s">
        <v>244</v>
      </c>
      <c s="37">
        <v>27</v>
      </c>
      <c s="36">
        <v>0</v>
      </c>
      <c s="36">
        <f>ROUND(G26*H26,6)</f>
      </c>
      <c r="L26" s="38">
        <v>0</v>
      </c>
      <c s="32">
        <f>ROUND(ROUND(L26,2)*ROUND(G26,3),2)</f>
      </c>
      <c s="36" t="s">
        <v>55</v>
      </c>
      <c>
        <f>(M26*21)/100</f>
      </c>
      <c t="s">
        <v>28</v>
      </c>
    </row>
    <row r="27" spans="1:5" ht="12.75">
      <c r="A27" s="35" t="s">
        <v>56</v>
      </c>
      <c r="E27" s="39" t="s">
        <v>344</v>
      </c>
    </row>
    <row r="28" spans="1:5" ht="25.5">
      <c r="A28" s="35" t="s">
        <v>57</v>
      </c>
      <c r="E28" s="40" t="s">
        <v>6530</v>
      </c>
    </row>
    <row r="29" spans="1:5" ht="25.5">
      <c r="A29" t="s">
        <v>59</v>
      </c>
      <c r="E29" s="39" t="s">
        <v>6531</v>
      </c>
    </row>
    <row r="30" spans="1:16" ht="12.75">
      <c r="A30" t="s">
        <v>50</v>
      </c>
      <c s="34" t="s">
        <v>27</v>
      </c>
      <c s="34" t="s">
        <v>6532</v>
      </c>
      <c s="35" t="s">
        <v>5</v>
      </c>
      <c s="6" t="s">
        <v>6533</v>
      </c>
      <c s="36" t="s">
        <v>244</v>
      </c>
      <c s="37">
        <v>3</v>
      </c>
      <c s="36">
        <v>0</v>
      </c>
      <c s="36">
        <f>ROUND(G30*H30,6)</f>
      </c>
      <c r="L30" s="38">
        <v>0</v>
      </c>
      <c s="32">
        <f>ROUND(ROUND(L30,2)*ROUND(G30,3),2)</f>
      </c>
      <c s="36" t="s">
        <v>55</v>
      </c>
      <c>
        <f>(M30*21)/100</f>
      </c>
      <c t="s">
        <v>28</v>
      </c>
    </row>
    <row r="31" spans="1:5" ht="12.75">
      <c r="A31" s="35" t="s">
        <v>56</v>
      </c>
      <c r="E31" s="39" t="s">
        <v>6533</v>
      </c>
    </row>
    <row r="32" spans="1:5" ht="25.5">
      <c r="A32" s="35" t="s">
        <v>57</v>
      </c>
      <c r="E32" s="40" t="s">
        <v>6534</v>
      </c>
    </row>
    <row r="33" spans="1:5" ht="25.5">
      <c r="A33" t="s">
        <v>59</v>
      </c>
      <c r="E33" s="39" t="s">
        <v>6531</v>
      </c>
    </row>
    <row r="34" spans="1:13" ht="12.75">
      <c r="A34" t="s">
        <v>47</v>
      </c>
      <c r="C34" s="31" t="s">
        <v>257</v>
      </c>
      <c r="E34" s="33" t="s">
        <v>6535</v>
      </c>
      <c r="J34" s="32">
        <f>0</f>
      </c>
      <c s="32">
        <f>0</f>
      </c>
      <c s="32">
        <f>0+L35+L39+L43+L47+L51+L55+L59+L63+L67+L71+L75</f>
      </c>
      <c s="32">
        <f>0+M35+M39+M43+M47+M51+M55+M59+M63+M67+M71+M75</f>
      </c>
    </row>
    <row r="35" spans="1:16" ht="12.75">
      <c r="A35" t="s">
        <v>50</v>
      </c>
      <c s="34" t="s">
        <v>81</v>
      </c>
      <c s="34" t="s">
        <v>351</v>
      </c>
      <c s="35" t="s">
        <v>5</v>
      </c>
      <c s="6" t="s">
        <v>352</v>
      </c>
      <c s="36" t="s">
        <v>147</v>
      </c>
      <c s="37">
        <v>220</v>
      </c>
      <c s="36">
        <v>0</v>
      </c>
      <c s="36">
        <f>ROUND(G35*H35,6)</f>
      </c>
      <c r="L35" s="38">
        <v>0</v>
      </c>
      <c s="32">
        <f>ROUND(ROUND(L35,2)*ROUND(G35,3),2)</f>
      </c>
      <c s="36" t="s">
        <v>55</v>
      </c>
      <c>
        <f>(M35*21)/100</f>
      </c>
      <c t="s">
        <v>28</v>
      </c>
    </row>
    <row r="36" spans="1:5" ht="12.75">
      <c r="A36" s="35" t="s">
        <v>56</v>
      </c>
      <c r="E36" s="39" t="s">
        <v>352</v>
      </c>
    </row>
    <row r="37" spans="1:5" ht="12.75">
      <c r="A37" s="35" t="s">
        <v>57</v>
      </c>
      <c r="E37" s="40" t="s">
        <v>6536</v>
      </c>
    </row>
    <row r="38" spans="1:5" ht="12.75">
      <c r="A38" t="s">
        <v>59</v>
      </c>
      <c r="E38" s="39" t="s">
        <v>5</v>
      </c>
    </row>
    <row r="39" spans="1:16" ht="12.75">
      <c r="A39" t="s">
        <v>50</v>
      </c>
      <c s="34" t="s">
        <v>86</v>
      </c>
      <c s="34" t="s">
        <v>354</v>
      </c>
      <c s="35" t="s">
        <v>5</v>
      </c>
      <c s="6" t="s">
        <v>355</v>
      </c>
      <c s="36" t="s">
        <v>244</v>
      </c>
      <c s="37">
        <v>4</v>
      </c>
      <c s="36">
        <v>0</v>
      </c>
      <c s="36">
        <f>ROUND(G39*H39,6)</f>
      </c>
      <c r="L39" s="38">
        <v>0</v>
      </c>
      <c s="32">
        <f>ROUND(ROUND(L39,2)*ROUND(G39,3),2)</f>
      </c>
      <c s="36" t="s">
        <v>55</v>
      </c>
      <c>
        <f>(M39*21)/100</f>
      </c>
      <c t="s">
        <v>28</v>
      </c>
    </row>
    <row r="40" spans="1:5" ht="12.75">
      <c r="A40" s="35" t="s">
        <v>56</v>
      </c>
      <c r="E40" s="39" t="s">
        <v>355</v>
      </c>
    </row>
    <row r="41" spans="1:5" ht="25.5">
      <c r="A41" s="35" t="s">
        <v>57</v>
      </c>
      <c r="E41" s="40" t="s">
        <v>6537</v>
      </c>
    </row>
    <row r="42" spans="1:5" ht="12.75">
      <c r="A42" t="s">
        <v>59</v>
      </c>
      <c r="E42" s="39" t="s">
        <v>5</v>
      </c>
    </row>
    <row r="43" spans="1:16" ht="12.75">
      <c r="A43" t="s">
        <v>50</v>
      </c>
      <c s="34" t="s">
        <v>149</v>
      </c>
      <c s="34" t="s">
        <v>6538</v>
      </c>
      <c s="35" t="s">
        <v>5</v>
      </c>
      <c s="6" t="s">
        <v>6539</v>
      </c>
      <c s="36" t="s">
        <v>147</v>
      </c>
      <c s="37">
        <v>35</v>
      </c>
      <c s="36">
        <v>0</v>
      </c>
      <c s="36">
        <f>ROUND(G43*H43,6)</f>
      </c>
      <c r="L43" s="38">
        <v>0</v>
      </c>
      <c s="32">
        <f>ROUND(ROUND(L43,2)*ROUND(G43,3),2)</f>
      </c>
      <c s="36" t="s">
        <v>55</v>
      </c>
      <c>
        <f>(M43*21)/100</f>
      </c>
      <c t="s">
        <v>28</v>
      </c>
    </row>
    <row r="44" spans="1:5" ht="12.75">
      <c r="A44" s="35" t="s">
        <v>56</v>
      </c>
      <c r="E44" s="39" t="s">
        <v>6539</v>
      </c>
    </row>
    <row r="45" spans="1:5" ht="12.75">
      <c r="A45" s="35" t="s">
        <v>57</v>
      </c>
      <c r="E45" s="40" t="s">
        <v>3768</v>
      </c>
    </row>
    <row r="46" spans="1:5" ht="12.75">
      <c r="A46" t="s">
        <v>59</v>
      </c>
      <c r="E46" s="39" t="s">
        <v>5</v>
      </c>
    </row>
    <row r="47" spans="1:16" ht="12.75">
      <c r="A47" t="s">
        <v>50</v>
      </c>
      <c s="34" t="s">
        <v>159</v>
      </c>
      <c s="34" t="s">
        <v>6540</v>
      </c>
      <c s="35" t="s">
        <v>5</v>
      </c>
      <c s="6" t="s">
        <v>6541</v>
      </c>
      <c s="36" t="s">
        <v>244</v>
      </c>
      <c s="37">
        <v>4</v>
      </c>
      <c s="36">
        <v>0</v>
      </c>
      <c s="36">
        <f>ROUND(G47*H47,6)</f>
      </c>
      <c r="L47" s="38">
        <v>0</v>
      </c>
      <c s="32">
        <f>ROUND(ROUND(L47,2)*ROUND(G47,3),2)</f>
      </c>
      <c s="36" t="s">
        <v>55</v>
      </c>
      <c>
        <f>(M47*21)/100</f>
      </c>
      <c t="s">
        <v>28</v>
      </c>
    </row>
    <row r="48" spans="1:5" ht="12.75">
      <c r="A48" s="35" t="s">
        <v>56</v>
      </c>
      <c r="E48" s="39" t="s">
        <v>6541</v>
      </c>
    </row>
    <row r="49" spans="1:5" ht="25.5">
      <c r="A49" s="35" t="s">
        <v>57</v>
      </c>
      <c r="E49" s="40" t="s">
        <v>6537</v>
      </c>
    </row>
    <row r="50" spans="1:5" ht="12.75">
      <c r="A50" t="s">
        <v>59</v>
      </c>
      <c r="E50" s="39" t="s">
        <v>5</v>
      </c>
    </row>
    <row r="51" spans="1:16" ht="12.75">
      <c r="A51" t="s">
        <v>50</v>
      </c>
      <c s="34" t="s">
        <v>164</v>
      </c>
      <c s="34" t="s">
        <v>6542</v>
      </c>
      <c s="35" t="s">
        <v>5</v>
      </c>
      <c s="6" t="s">
        <v>6543</v>
      </c>
      <c s="36" t="s">
        <v>147</v>
      </c>
      <c s="37">
        <v>13</v>
      </c>
      <c s="36">
        <v>0</v>
      </c>
      <c s="36">
        <f>ROUND(G51*H51,6)</f>
      </c>
      <c r="L51" s="38">
        <v>0</v>
      </c>
      <c s="32">
        <f>ROUND(ROUND(L51,2)*ROUND(G51,3),2)</f>
      </c>
      <c s="36" t="s">
        <v>55</v>
      </c>
      <c>
        <f>(M51*21)/100</f>
      </c>
      <c t="s">
        <v>28</v>
      </c>
    </row>
    <row r="52" spans="1:5" ht="12.75">
      <c r="A52" s="35" t="s">
        <v>56</v>
      </c>
      <c r="E52" s="39" t="s">
        <v>6543</v>
      </c>
    </row>
    <row r="53" spans="1:5" ht="12.75">
      <c r="A53" s="35" t="s">
        <v>57</v>
      </c>
      <c r="E53" s="40" t="s">
        <v>6544</v>
      </c>
    </row>
    <row r="54" spans="1:5" ht="12.75">
      <c r="A54" t="s">
        <v>59</v>
      </c>
      <c r="E54" s="39" t="s">
        <v>5</v>
      </c>
    </row>
    <row r="55" spans="1:16" ht="12.75">
      <c r="A55" t="s">
        <v>50</v>
      </c>
      <c s="34" t="s">
        <v>167</v>
      </c>
      <c s="34" t="s">
        <v>6545</v>
      </c>
      <c s="35" t="s">
        <v>5</v>
      </c>
      <c s="6" t="s">
        <v>6546</v>
      </c>
      <c s="36" t="s">
        <v>244</v>
      </c>
      <c s="37">
        <v>14</v>
      </c>
      <c s="36">
        <v>0</v>
      </c>
      <c s="36">
        <f>ROUND(G55*H55,6)</f>
      </c>
      <c r="L55" s="38">
        <v>0</v>
      </c>
      <c s="32">
        <f>ROUND(ROUND(L55,2)*ROUND(G55,3),2)</f>
      </c>
      <c s="36" t="s">
        <v>55</v>
      </c>
      <c>
        <f>(M55*21)/100</f>
      </c>
      <c t="s">
        <v>28</v>
      </c>
    </row>
    <row r="56" spans="1:5" ht="12.75">
      <c r="A56" s="35" t="s">
        <v>56</v>
      </c>
      <c r="E56" s="39" t="s">
        <v>6546</v>
      </c>
    </row>
    <row r="57" spans="1:5" ht="25.5">
      <c r="A57" s="35" t="s">
        <v>57</v>
      </c>
      <c r="E57" s="40" t="s">
        <v>6547</v>
      </c>
    </row>
    <row r="58" spans="1:5" ht="12.75">
      <c r="A58" t="s">
        <v>59</v>
      </c>
      <c r="E58" s="39" t="s">
        <v>5</v>
      </c>
    </row>
    <row r="59" spans="1:16" ht="12.75">
      <c r="A59" t="s">
        <v>50</v>
      </c>
      <c s="34" t="s">
        <v>112</v>
      </c>
      <c s="34" t="s">
        <v>6548</v>
      </c>
      <c s="35" t="s">
        <v>5</v>
      </c>
      <c s="6" t="s">
        <v>6549</v>
      </c>
      <c s="36" t="s">
        <v>147</v>
      </c>
      <c s="37">
        <v>20</v>
      </c>
      <c s="36">
        <v>0</v>
      </c>
      <c s="36">
        <f>ROUND(G59*H59,6)</f>
      </c>
      <c r="L59" s="38">
        <v>0</v>
      </c>
      <c s="32">
        <f>ROUND(ROUND(L59,2)*ROUND(G59,3),2)</f>
      </c>
      <c s="36" t="s">
        <v>55</v>
      </c>
      <c>
        <f>(M59*21)/100</f>
      </c>
      <c t="s">
        <v>28</v>
      </c>
    </row>
    <row r="60" spans="1:5" ht="12.75">
      <c r="A60" s="35" t="s">
        <v>56</v>
      </c>
      <c r="E60" s="39" t="s">
        <v>6549</v>
      </c>
    </row>
    <row r="61" spans="1:5" ht="12.75">
      <c r="A61" s="35" t="s">
        <v>57</v>
      </c>
      <c r="E61" s="40" t="s">
        <v>6550</v>
      </c>
    </row>
    <row r="62" spans="1:5" ht="12.75">
      <c r="A62" t="s">
        <v>59</v>
      </c>
      <c r="E62" s="39" t="s">
        <v>5</v>
      </c>
    </row>
    <row r="63" spans="1:16" ht="12.75">
      <c r="A63" t="s">
        <v>50</v>
      </c>
      <c s="34" t="s">
        <v>175</v>
      </c>
      <c s="34" t="s">
        <v>360</v>
      </c>
      <c s="35" t="s">
        <v>5</v>
      </c>
      <c s="6" t="s">
        <v>361</v>
      </c>
      <c s="36" t="s">
        <v>244</v>
      </c>
      <c s="37">
        <v>12</v>
      </c>
      <c s="36">
        <v>0</v>
      </c>
      <c s="36">
        <f>ROUND(G63*H63,6)</f>
      </c>
      <c r="L63" s="38">
        <v>0</v>
      </c>
      <c s="32">
        <f>ROUND(ROUND(L63,2)*ROUND(G63,3),2)</f>
      </c>
      <c s="36" t="s">
        <v>55</v>
      </c>
      <c>
        <f>(M63*21)/100</f>
      </c>
      <c t="s">
        <v>28</v>
      </c>
    </row>
    <row r="64" spans="1:5" ht="12.75">
      <c r="A64" s="35" t="s">
        <v>56</v>
      </c>
      <c r="E64" s="39" t="s">
        <v>361</v>
      </c>
    </row>
    <row r="65" spans="1:5" ht="25.5">
      <c r="A65" s="35" t="s">
        <v>57</v>
      </c>
      <c r="E65" s="40" t="s">
        <v>6551</v>
      </c>
    </row>
    <row r="66" spans="1:5" ht="12.75">
      <c r="A66" t="s">
        <v>59</v>
      </c>
      <c r="E66" s="39" t="s">
        <v>5</v>
      </c>
    </row>
    <row r="67" spans="1:16" ht="12.75">
      <c r="A67" t="s">
        <v>50</v>
      </c>
      <c s="34" t="s">
        <v>122</v>
      </c>
      <c s="34" t="s">
        <v>6552</v>
      </c>
      <c s="35" t="s">
        <v>5</v>
      </c>
      <c s="6" t="s">
        <v>6553</v>
      </c>
      <c s="36" t="s">
        <v>244</v>
      </c>
      <c s="37">
        <v>12</v>
      </c>
      <c s="36">
        <v>0</v>
      </c>
      <c s="36">
        <f>ROUND(G67*H67,6)</f>
      </c>
      <c r="L67" s="38">
        <v>0</v>
      </c>
      <c s="32">
        <f>ROUND(ROUND(L67,2)*ROUND(G67,3),2)</f>
      </c>
      <c s="36" t="s">
        <v>55</v>
      </c>
      <c>
        <f>(M67*21)/100</f>
      </c>
      <c t="s">
        <v>28</v>
      </c>
    </row>
    <row r="68" spans="1:5" ht="12.75">
      <c r="A68" s="35" t="s">
        <v>56</v>
      </c>
      <c r="E68" s="39" t="s">
        <v>6553</v>
      </c>
    </row>
    <row r="69" spans="1:5" ht="25.5">
      <c r="A69" s="35" t="s">
        <v>57</v>
      </c>
      <c r="E69" s="40" t="s">
        <v>6551</v>
      </c>
    </row>
    <row r="70" spans="1:5" ht="12.75">
      <c r="A70" t="s">
        <v>59</v>
      </c>
      <c r="E70" s="39" t="s">
        <v>5</v>
      </c>
    </row>
    <row r="71" spans="1:16" ht="12.75">
      <c r="A71" t="s">
        <v>50</v>
      </c>
      <c s="34" t="s">
        <v>187</v>
      </c>
      <c s="34" t="s">
        <v>362</v>
      </c>
      <c s="35" t="s">
        <v>5</v>
      </c>
      <c s="6" t="s">
        <v>363</v>
      </c>
      <c s="36" t="s">
        <v>244</v>
      </c>
      <c s="37">
        <v>4</v>
      </c>
      <c s="36">
        <v>0</v>
      </c>
      <c s="36">
        <f>ROUND(G71*H71,6)</f>
      </c>
      <c r="L71" s="38">
        <v>0</v>
      </c>
      <c s="32">
        <f>ROUND(ROUND(L71,2)*ROUND(G71,3),2)</f>
      </c>
      <c s="36" t="s">
        <v>55</v>
      </c>
      <c>
        <f>(M71*21)/100</f>
      </c>
      <c t="s">
        <v>28</v>
      </c>
    </row>
    <row r="72" spans="1:5" ht="12.75">
      <c r="A72" s="35" t="s">
        <v>56</v>
      </c>
      <c r="E72" s="39" t="s">
        <v>363</v>
      </c>
    </row>
    <row r="73" spans="1:5" ht="25.5">
      <c r="A73" s="35" t="s">
        <v>57</v>
      </c>
      <c r="E73" s="40" t="s">
        <v>6537</v>
      </c>
    </row>
    <row r="74" spans="1:5" ht="12.75">
      <c r="A74" t="s">
        <v>59</v>
      </c>
      <c r="E74" s="39" t="s">
        <v>5</v>
      </c>
    </row>
    <row r="75" spans="1:16" ht="12.75">
      <c r="A75" t="s">
        <v>50</v>
      </c>
      <c s="34" t="s">
        <v>130</v>
      </c>
      <c s="34" t="s">
        <v>6554</v>
      </c>
      <c s="35" t="s">
        <v>5</v>
      </c>
      <c s="6" t="s">
        <v>6555</v>
      </c>
      <c s="36" t="s">
        <v>244</v>
      </c>
      <c s="37">
        <v>4</v>
      </c>
      <c s="36">
        <v>0</v>
      </c>
      <c s="36">
        <f>ROUND(G75*H75,6)</f>
      </c>
      <c r="L75" s="38">
        <v>0</v>
      </c>
      <c s="32">
        <f>ROUND(ROUND(L75,2)*ROUND(G75,3),2)</f>
      </c>
      <c s="36" t="s">
        <v>55</v>
      </c>
      <c>
        <f>(M75*21)/100</f>
      </c>
      <c t="s">
        <v>28</v>
      </c>
    </row>
    <row r="76" spans="1:5" ht="12.75">
      <c r="A76" s="35" t="s">
        <v>56</v>
      </c>
      <c r="E76" s="39" t="s">
        <v>6555</v>
      </c>
    </row>
    <row r="77" spans="1:5" ht="25.5">
      <c r="A77" s="35" t="s">
        <v>57</v>
      </c>
      <c r="E77" s="40" t="s">
        <v>6537</v>
      </c>
    </row>
    <row r="78" spans="1:5" ht="12.75">
      <c r="A78" t="s">
        <v>59</v>
      </c>
      <c r="E78" s="39" t="s">
        <v>5</v>
      </c>
    </row>
    <row r="79" spans="1:13" ht="12.75">
      <c r="A79" t="s">
        <v>47</v>
      </c>
      <c r="C79" s="31" t="s">
        <v>271</v>
      </c>
      <c r="E79" s="33" t="s">
        <v>364</v>
      </c>
      <c r="J79" s="32">
        <f>0</f>
      </c>
      <c s="32">
        <f>0</f>
      </c>
      <c s="32">
        <f>0+L80+L84+L88+L92</f>
      </c>
      <c s="32">
        <f>0+M80+M84+M88+M92</f>
      </c>
    </row>
    <row r="80" spans="1:16" ht="12.75">
      <c r="A80" t="s">
        <v>50</v>
      </c>
      <c s="34" t="s">
        <v>153</v>
      </c>
      <c s="34" t="s">
        <v>6556</v>
      </c>
      <c s="35" t="s">
        <v>5</v>
      </c>
      <c s="6" t="s">
        <v>6557</v>
      </c>
      <c s="36" t="s">
        <v>147</v>
      </c>
      <c s="37">
        <v>110</v>
      </c>
      <c s="36">
        <v>0</v>
      </c>
      <c s="36">
        <f>ROUND(G80*H80,6)</f>
      </c>
      <c r="L80" s="38">
        <v>0</v>
      </c>
      <c s="32">
        <f>ROUND(ROUND(L80,2)*ROUND(G80,3),2)</f>
      </c>
      <c s="36" t="s">
        <v>55</v>
      </c>
      <c>
        <f>(M80*21)/100</f>
      </c>
      <c t="s">
        <v>28</v>
      </c>
    </row>
    <row r="81" spans="1:5" ht="12.75">
      <c r="A81" s="35" t="s">
        <v>56</v>
      </c>
      <c r="E81" s="39" t="s">
        <v>6557</v>
      </c>
    </row>
    <row r="82" spans="1:5" ht="12.75">
      <c r="A82" s="35" t="s">
        <v>57</v>
      </c>
      <c r="E82" s="40" t="s">
        <v>6558</v>
      </c>
    </row>
    <row r="83" spans="1:5" ht="12.75">
      <c r="A83" t="s">
        <v>59</v>
      </c>
      <c r="E83" s="39" t="s">
        <v>5</v>
      </c>
    </row>
    <row r="84" spans="1:16" ht="12.75">
      <c r="A84" t="s">
        <v>50</v>
      </c>
      <c s="34" t="s">
        <v>231</v>
      </c>
      <c s="34" t="s">
        <v>6548</v>
      </c>
      <c s="35" t="s">
        <v>5</v>
      </c>
      <c s="6" t="s">
        <v>6549</v>
      </c>
      <c s="36" t="s">
        <v>147</v>
      </c>
      <c s="37">
        <v>25</v>
      </c>
      <c s="36">
        <v>0</v>
      </c>
      <c s="36">
        <f>ROUND(G84*H84,6)</f>
      </c>
      <c r="L84" s="38">
        <v>0</v>
      </c>
      <c s="32">
        <f>ROUND(ROUND(L84,2)*ROUND(G84,3),2)</f>
      </c>
      <c s="36" t="s">
        <v>55</v>
      </c>
      <c>
        <f>(M84*21)/100</f>
      </c>
      <c t="s">
        <v>28</v>
      </c>
    </row>
    <row r="85" spans="1:5" ht="12.75">
      <c r="A85" s="35" t="s">
        <v>56</v>
      </c>
      <c r="E85" s="39" t="s">
        <v>6549</v>
      </c>
    </row>
    <row r="86" spans="1:5" ht="12.75">
      <c r="A86" s="35" t="s">
        <v>57</v>
      </c>
      <c r="E86" s="40" t="s">
        <v>6559</v>
      </c>
    </row>
    <row r="87" spans="1:5" ht="12.75">
      <c r="A87" t="s">
        <v>59</v>
      </c>
      <c r="E87" s="39" t="s">
        <v>5</v>
      </c>
    </row>
    <row r="88" spans="1:16" ht="12.75">
      <c r="A88" t="s">
        <v>50</v>
      </c>
      <c s="34" t="s">
        <v>294</v>
      </c>
      <c s="34" t="s">
        <v>6560</v>
      </c>
      <c s="35" t="s">
        <v>5</v>
      </c>
      <c s="6" t="s">
        <v>366</v>
      </c>
      <c s="36" t="s">
        <v>244</v>
      </c>
      <c s="37">
        <v>4</v>
      </c>
      <c s="36">
        <v>0</v>
      </c>
      <c s="36">
        <f>ROUND(G88*H88,6)</f>
      </c>
      <c r="L88" s="38">
        <v>0</v>
      </c>
      <c s="32">
        <f>ROUND(ROUND(L88,2)*ROUND(G88,3),2)</f>
      </c>
      <c s="36" t="s">
        <v>55</v>
      </c>
      <c>
        <f>(M88*21)/100</f>
      </c>
      <c t="s">
        <v>28</v>
      </c>
    </row>
    <row r="89" spans="1:5" ht="12.75">
      <c r="A89" s="35" t="s">
        <v>56</v>
      </c>
      <c r="E89" s="39" t="s">
        <v>366</v>
      </c>
    </row>
    <row r="90" spans="1:5" ht="25.5">
      <c r="A90" s="35" t="s">
        <v>57</v>
      </c>
      <c r="E90" s="40" t="s">
        <v>6537</v>
      </c>
    </row>
    <row r="91" spans="1:5" ht="12.75">
      <c r="A91" t="s">
        <v>59</v>
      </c>
      <c r="E91" s="39" t="s">
        <v>5</v>
      </c>
    </row>
    <row r="92" spans="1:16" ht="12.75">
      <c r="A92" t="s">
        <v>50</v>
      </c>
      <c s="34" t="s">
        <v>299</v>
      </c>
      <c s="34" t="s">
        <v>6561</v>
      </c>
      <c s="35" t="s">
        <v>5</v>
      </c>
      <c s="6" t="s">
        <v>6562</v>
      </c>
      <c s="36" t="s">
        <v>244</v>
      </c>
      <c s="37">
        <v>2</v>
      </c>
      <c s="36">
        <v>0</v>
      </c>
      <c s="36">
        <f>ROUND(G92*H92,6)</f>
      </c>
      <c r="L92" s="38">
        <v>0</v>
      </c>
      <c s="32">
        <f>ROUND(ROUND(L92,2)*ROUND(G92,3),2)</f>
      </c>
      <c s="36" t="s">
        <v>55</v>
      </c>
      <c>
        <f>(M92*21)/100</f>
      </c>
      <c t="s">
        <v>28</v>
      </c>
    </row>
    <row r="93" spans="1:5" ht="12.75">
      <c r="A93" s="35" t="s">
        <v>56</v>
      </c>
      <c r="E93" s="39" t="s">
        <v>6562</v>
      </c>
    </row>
    <row r="94" spans="1:5" ht="25.5">
      <c r="A94" s="35" t="s">
        <v>57</v>
      </c>
      <c r="E94" s="40" t="s">
        <v>6563</v>
      </c>
    </row>
    <row r="95" spans="1:5" ht="12.75">
      <c r="A95" t="s">
        <v>59</v>
      </c>
      <c r="E95" s="39" t="s">
        <v>5</v>
      </c>
    </row>
    <row r="96" spans="1:13" ht="12.75">
      <c r="A96" t="s">
        <v>47</v>
      </c>
      <c r="C96" s="31" t="s">
        <v>277</v>
      </c>
      <c r="E96" s="33" t="s">
        <v>375</v>
      </c>
      <c r="J96" s="32">
        <f>0</f>
      </c>
      <c s="32">
        <f>0</f>
      </c>
      <c s="32">
        <f>0+L97</f>
      </c>
      <c s="32">
        <f>0+M97</f>
      </c>
    </row>
    <row r="97" spans="1:16" ht="12.75">
      <c r="A97" t="s">
        <v>50</v>
      </c>
      <c s="34" t="s">
        <v>315</v>
      </c>
      <c s="34" t="s">
        <v>6564</v>
      </c>
      <c s="35" t="s">
        <v>5</v>
      </c>
      <c s="6" t="s">
        <v>274</v>
      </c>
      <c s="36" t="s">
        <v>275</v>
      </c>
      <c s="37">
        <v>1</v>
      </c>
      <c s="36">
        <v>0</v>
      </c>
      <c s="36">
        <f>ROUND(G97*H97,6)</f>
      </c>
      <c r="L97" s="38">
        <v>0</v>
      </c>
      <c s="32">
        <f>ROUND(ROUND(L97,2)*ROUND(G97,3),2)</f>
      </c>
      <c s="36" t="s">
        <v>55</v>
      </c>
      <c>
        <f>(M97*21)/100</f>
      </c>
      <c t="s">
        <v>28</v>
      </c>
    </row>
    <row r="98" spans="1:5" ht="12.75">
      <c r="A98" s="35" t="s">
        <v>56</v>
      </c>
      <c r="E98" s="39" t="s">
        <v>274</v>
      </c>
    </row>
    <row r="99" spans="1:5" ht="12.75">
      <c r="A99" s="35" t="s">
        <v>57</v>
      </c>
      <c r="E99" s="40" t="s">
        <v>5</v>
      </c>
    </row>
    <row r="100" spans="1:5" ht="25.5">
      <c r="A100" t="s">
        <v>59</v>
      </c>
      <c r="E100" s="39" t="s">
        <v>377</v>
      </c>
    </row>
    <row r="101" spans="1:13" ht="12.75">
      <c r="A101" t="s">
        <v>47</v>
      </c>
      <c r="C101" s="31" t="s">
        <v>285</v>
      </c>
      <c r="E101" s="33" t="s">
        <v>378</v>
      </c>
      <c r="J101" s="32">
        <f>0</f>
      </c>
      <c s="32">
        <f>0</f>
      </c>
      <c s="32">
        <f>0+L102+L106+L110+L114</f>
      </c>
      <c s="32">
        <f>0+M102+M106+M110+M114</f>
      </c>
    </row>
    <row r="102" spans="1:16" ht="12.75">
      <c r="A102" t="s">
        <v>50</v>
      </c>
      <c s="34" t="s">
        <v>318</v>
      </c>
      <c s="34" t="s">
        <v>6565</v>
      </c>
      <c s="35" t="s">
        <v>5</v>
      </c>
      <c s="6" t="s">
        <v>6566</v>
      </c>
      <c s="36" t="s">
        <v>244</v>
      </c>
      <c s="37">
        <v>1</v>
      </c>
      <c s="36">
        <v>0</v>
      </c>
      <c s="36">
        <f>ROUND(G102*H102,6)</f>
      </c>
      <c r="L102" s="38">
        <v>0</v>
      </c>
      <c s="32">
        <f>ROUND(ROUND(L102,2)*ROUND(G102,3),2)</f>
      </c>
      <c s="36" t="s">
        <v>55</v>
      </c>
      <c>
        <f>(M102*21)/100</f>
      </c>
      <c t="s">
        <v>28</v>
      </c>
    </row>
    <row r="103" spans="1:5" ht="12.75">
      <c r="A103" s="35" t="s">
        <v>56</v>
      </c>
      <c r="E103" s="39" t="s">
        <v>6566</v>
      </c>
    </row>
    <row r="104" spans="1:5" ht="25.5">
      <c r="A104" s="35" t="s">
        <v>57</v>
      </c>
      <c r="E104" s="40" t="s">
        <v>6519</v>
      </c>
    </row>
    <row r="105" spans="1:5" ht="12.75">
      <c r="A105" t="s">
        <v>59</v>
      </c>
      <c r="E105" s="39" t="s">
        <v>5</v>
      </c>
    </row>
    <row r="106" spans="1:16" ht="12.75">
      <c r="A106" t="s">
        <v>50</v>
      </c>
      <c s="34" t="s">
        <v>322</v>
      </c>
      <c s="34" t="s">
        <v>6567</v>
      </c>
      <c s="35" t="s">
        <v>5</v>
      </c>
      <c s="6" t="s">
        <v>6568</v>
      </c>
      <c s="36" t="s">
        <v>244</v>
      </c>
      <c s="37">
        <v>6</v>
      </c>
      <c s="36">
        <v>0</v>
      </c>
      <c s="36">
        <f>ROUND(G106*H106,6)</f>
      </c>
      <c r="L106" s="38">
        <v>0</v>
      </c>
      <c s="32">
        <f>ROUND(ROUND(L106,2)*ROUND(G106,3),2)</f>
      </c>
      <c s="36" t="s">
        <v>55</v>
      </c>
      <c>
        <f>(M106*21)/100</f>
      </c>
      <c t="s">
        <v>28</v>
      </c>
    </row>
    <row r="107" spans="1:5" ht="12.75">
      <c r="A107" s="35" t="s">
        <v>56</v>
      </c>
      <c r="E107" s="39" t="s">
        <v>6568</v>
      </c>
    </row>
    <row r="108" spans="1:5" ht="25.5">
      <c r="A108" s="35" t="s">
        <v>57</v>
      </c>
      <c r="E108" s="40" t="s">
        <v>6569</v>
      </c>
    </row>
    <row r="109" spans="1:5" ht="12.75">
      <c r="A109" t="s">
        <v>59</v>
      </c>
      <c r="E109" s="39" t="s">
        <v>5</v>
      </c>
    </row>
    <row r="110" spans="1:16" ht="12.75">
      <c r="A110" t="s">
        <v>50</v>
      </c>
      <c s="34" t="s">
        <v>326</v>
      </c>
      <c s="34" t="s">
        <v>379</v>
      </c>
      <c s="35" t="s">
        <v>5</v>
      </c>
      <c s="6" t="s">
        <v>380</v>
      </c>
      <c s="36" t="s">
        <v>244</v>
      </c>
      <c s="37">
        <v>1</v>
      </c>
      <c s="36">
        <v>0</v>
      </c>
      <c s="36">
        <f>ROUND(G110*H110,6)</f>
      </c>
      <c r="L110" s="38">
        <v>0</v>
      </c>
      <c s="32">
        <f>ROUND(ROUND(L110,2)*ROUND(G110,3),2)</f>
      </c>
      <c s="36" t="s">
        <v>55</v>
      </c>
      <c>
        <f>(M110*21)/100</f>
      </c>
      <c t="s">
        <v>28</v>
      </c>
    </row>
    <row r="111" spans="1:5" ht="12.75">
      <c r="A111" s="35" t="s">
        <v>56</v>
      </c>
      <c r="E111" s="39" t="s">
        <v>380</v>
      </c>
    </row>
    <row r="112" spans="1:5" ht="25.5">
      <c r="A112" s="35" t="s">
        <v>57</v>
      </c>
      <c r="E112" s="40" t="s">
        <v>6519</v>
      </c>
    </row>
    <row r="113" spans="1:5" ht="12.75">
      <c r="A113" t="s">
        <v>59</v>
      </c>
      <c r="E113" s="39" t="s">
        <v>5</v>
      </c>
    </row>
    <row r="114" spans="1:16" ht="12.75">
      <c r="A114" t="s">
        <v>50</v>
      </c>
      <c s="34" t="s">
        <v>330</v>
      </c>
      <c s="34" t="s">
        <v>282</v>
      </c>
      <c s="35" t="s">
        <v>5</v>
      </c>
      <c s="6" t="s">
        <v>283</v>
      </c>
      <c s="36" t="s">
        <v>244</v>
      </c>
      <c s="37">
        <v>14</v>
      </c>
      <c s="36">
        <v>0</v>
      </c>
      <c s="36">
        <f>ROUND(G114*H114,6)</f>
      </c>
      <c r="L114" s="38">
        <v>0</v>
      </c>
      <c s="32">
        <f>ROUND(ROUND(L114,2)*ROUND(G114,3),2)</f>
      </c>
      <c s="36" t="s">
        <v>55</v>
      </c>
      <c>
        <f>(M114*21)/100</f>
      </c>
      <c t="s">
        <v>28</v>
      </c>
    </row>
    <row r="115" spans="1:5" ht="12.75">
      <c r="A115" s="35" t="s">
        <v>56</v>
      </c>
      <c r="E115" s="39" t="s">
        <v>283</v>
      </c>
    </row>
    <row r="116" spans="1:5" ht="25.5">
      <c r="A116" s="35" t="s">
        <v>57</v>
      </c>
      <c r="E116" s="40" t="s">
        <v>6547</v>
      </c>
    </row>
    <row r="117" spans="1:5" ht="12.75">
      <c r="A117" t="s">
        <v>59</v>
      </c>
      <c r="E117" s="39" t="s">
        <v>5</v>
      </c>
    </row>
    <row r="118" spans="1:13" ht="12.75">
      <c r="A118" t="s">
        <v>47</v>
      </c>
      <c r="C118" s="31" t="s">
        <v>313</v>
      </c>
      <c r="E118" s="33" t="s">
        <v>3906</v>
      </c>
      <c r="J118" s="32">
        <f>0</f>
      </c>
      <c s="32">
        <f>0</f>
      </c>
      <c s="32">
        <f>0+L119</f>
      </c>
      <c s="32">
        <f>0+M119</f>
      </c>
    </row>
    <row r="119" spans="1:16" ht="12.75">
      <c r="A119" t="s">
        <v>50</v>
      </c>
      <c s="34" t="s">
        <v>304</v>
      </c>
      <c s="34" t="s">
        <v>6570</v>
      </c>
      <c s="35" t="s">
        <v>5</v>
      </c>
      <c s="6" t="s">
        <v>6571</v>
      </c>
      <c s="36" t="s">
        <v>244</v>
      </c>
      <c s="37">
        <v>1</v>
      </c>
      <c s="36">
        <v>0</v>
      </c>
      <c s="36">
        <f>ROUND(G119*H119,6)</f>
      </c>
      <c r="L119" s="38">
        <v>0</v>
      </c>
      <c s="32">
        <f>ROUND(ROUND(L119,2)*ROUND(G119,3),2)</f>
      </c>
      <c s="36" t="s">
        <v>55</v>
      </c>
      <c>
        <f>(M119*21)/100</f>
      </c>
      <c t="s">
        <v>28</v>
      </c>
    </row>
    <row r="120" spans="1:5" ht="12.75">
      <c r="A120" s="35" t="s">
        <v>56</v>
      </c>
      <c r="E120" s="39" t="s">
        <v>6571</v>
      </c>
    </row>
    <row r="121" spans="1:5" ht="12.75">
      <c r="A121" s="35" t="s">
        <v>57</v>
      </c>
      <c r="E121" s="40" t="s">
        <v>6572</v>
      </c>
    </row>
    <row r="122" spans="1:5" ht="12.75">
      <c r="A122" t="s">
        <v>59</v>
      </c>
      <c r="E122" s="39" t="s">
        <v>6573</v>
      </c>
    </row>
    <row r="123" spans="1:13" ht="12.75">
      <c r="A123" t="s">
        <v>47</v>
      </c>
      <c r="C123" s="31" t="s">
        <v>2903</v>
      </c>
      <c r="E123" s="33" t="s">
        <v>3944</v>
      </c>
      <c r="J123" s="32">
        <f>0</f>
      </c>
      <c s="32">
        <f>0</f>
      </c>
      <c s="32">
        <f>0+L124+L128+L132+L136+L140+L144</f>
      </c>
      <c s="32">
        <f>0+M124+M128+M132+M136+M140+M144</f>
      </c>
    </row>
    <row r="124" spans="1:16" ht="12.75">
      <c r="A124" t="s">
        <v>50</v>
      </c>
      <c s="34" t="s">
        <v>309</v>
      </c>
      <c s="34" t="s">
        <v>6574</v>
      </c>
      <c s="35" t="s">
        <v>5</v>
      </c>
      <c s="6" t="s">
        <v>6575</v>
      </c>
      <c s="36" t="s">
        <v>244</v>
      </c>
      <c s="37">
        <v>3</v>
      </c>
      <c s="36">
        <v>0</v>
      </c>
      <c s="36">
        <f>ROUND(G124*H124,6)</f>
      </c>
      <c r="L124" s="38">
        <v>0</v>
      </c>
      <c s="32">
        <f>ROUND(ROUND(L124,2)*ROUND(G124,3),2)</f>
      </c>
      <c s="36" t="s">
        <v>55</v>
      </c>
      <c>
        <f>(M124*21)/100</f>
      </c>
      <c t="s">
        <v>28</v>
      </c>
    </row>
    <row r="125" spans="1:5" ht="12.75">
      <c r="A125" s="35" t="s">
        <v>56</v>
      </c>
      <c r="E125" s="39" t="s">
        <v>6575</v>
      </c>
    </row>
    <row r="126" spans="1:5" ht="25.5">
      <c r="A126" s="35" t="s">
        <v>57</v>
      </c>
      <c r="E126" s="40" t="s">
        <v>6534</v>
      </c>
    </row>
    <row r="127" spans="1:5" ht="12.75">
      <c r="A127" t="s">
        <v>59</v>
      </c>
      <c r="E127" s="39" t="s">
        <v>6576</v>
      </c>
    </row>
    <row r="128" spans="1:16" ht="25.5">
      <c r="A128" t="s">
        <v>50</v>
      </c>
      <c s="34" t="s">
        <v>511</v>
      </c>
      <c s="34" t="s">
        <v>6577</v>
      </c>
      <c s="35" t="s">
        <v>5</v>
      </c>
      <c s="6" t="s">
        <v>6578</v>
      </c>
      <c s="36" t="s">
        <v>147</v>
      </c>
      <c s="37">
        <v>110</v>
      </c>
      <c s="36">
        <v>0</v>
      </c>
      <c s="36">
        <f>ROUND(G128*H128,6)</f>
      </c>
      <c r="L128" s="38">
        <v>0</v>
      </c>
      <c s="32">
        <f>ROUND(ROUND(L128,2)*ROUND(G128,3),2)</f>
      </c>
      <c s="36" t="s">
        <v>55</v>
      </c>
      <c>
        <f>(M128*21)/100</f>
      </c>
      <c t="s">
        <v>28</v>
      </c>
    </row>
    <row r="129" spans="1:5" ht="25.5">
      <c r="A129" s="35" t="s">
        <v>56</v>
      </c>
      <c r="E129" s="39" t="s">
        <v>6578</v>
      </c>
    </row>
    <row r="130" spans="1:5" ht="12.75">
      <c r="A130" s="35" t="s">
        <v>57</v>
      </c>
      <c r="E130" s="40" t="s">
        <v>6579</v>
      </c>
    </row>
    <row r="131" spans="1:5" ht="51">
      <c r="A131" t="s">
        <v>59</v>
      </c>
      <c r="E131" s="39" t="s">
        <v>6580</v>
      </c>
    </row>
    <row r="132" spans="1:16" ht="25.5">
      <c r="A132" t="s">
        <v>50</v>
      </c>
      <c s="34" t="s">
        <v>516</v>
      </c>
      <c s="34" t="s">
        <v>6581</v>
      </c>
      <c s="35" t="s">
        <v>5</v>
      </c>
      <c s="6" t="s">
        <v>6582</v>
      </c>
      <c s="36" t="s">
        <v>147</v>
      </c>
      <c s="37">
        <v>14</v>
      </c>
      <c s="36">
        <v>0</v>
      </c>
      <c s="36">
        <f>ROUND(G132*H132,6)</f>
      </c>
      <c r="L132" s="38">
        <v>0</v>
      </c>
      <c s="32">
        <f>ROUND(ROUND(L132,2)*ROUND(G132,3),2)</f>
      </c>
      <c s="36" t="s">
        <v>55</v>
      </c>
      <c>
        <f>(M132*21)/100</f>
      </c>
      <c t="s">
        <v>28</v>
      </c>
    </row>
    <row r="133" spans="1:5" ht="25.5">
      <c r="A133" s="35" t="s">
        <v>56</v>
      </c>
      <c r="E133" s="39" t="s">
        <v>6582</v>
      </c>
    </row>
    <row r="134" spans="1:5" ht="25.5">
      <c r="A134" s="35" t="s">
        <v>57</v>
      </c>
      <c r="E134" s="40" t="s">
        <v>6547</v>
      </c>
    </row>
    <row r="135" spans="1:5" ht="51">
      <c r="A135" t="s">
        <v>59</v>
      </c>
      <c r="E135" s="39" t="s">
        <v>6583</v>
      </c>
    </row>
    <row r="136" spans="1:16" ht="25.5">
      <c r="A136" t="s">
        <v>50</v>
      </c>
      <c s="34" t="s">
        <v>520</v>
      </c>
      <c s="34" t="s">
        <v>6584</v>
      </c>
      <c s="35" t="s">
        <v>5</v>
      </c>
      <c s="6" t="s">
        <v>6585</v>
      </c>
      <c s="36" t="s">
        <v>244</v>
      </c>
      <c s="37">
        <v>2</v>
      </c>
      <c s="36">
        <v>0</v>
      </c>
      <c s="36">
        <f>ROUND(G136*H136,6)</f>
      </c>
      <c r="L136" s="38">
        <v>0</v>
      </c>
      <c s="32">
        <f>ROUND(ROUND(L136,2)*ROUND(G136,3),2)</f>
      </c>
      <c s="36" t="s">
        <v>55</v>
      </c>
      <c>
        <f>(M136*21)/100</f>
      </c>
      <c t="s">
        <v>28</v>
      </c>
    </row>
    <row r="137" spans="1:5" ht="25.5">
      <c r="A137" s="35" t="s">
        <v>56</v>
      </c>
      <c r="E137" s="39" t="s">
        <v>6585</v>
      </c>
    </row>
    <row r="138" spans="1:5" ht="25.5">
      <c r="A138" s="35" t="s">
        <v>57</v>
      </c>
      <c r="E138" s="40" t="s">
        <v>6563</v>
      </c>
    </row>
    <row r="139" spans="1:5" ht="51">
      <c r="A139" t="s">
        <v>59</v>
      </c>
      <c r="E139" s="39" t="s">
        <v>6586</v>
      </c>
    </row>
    <row r="140" spans="1:16" ht="25.5">
      <c r="A140" t="s">
        <v>50</v>
      </c>
      <c s="34" t="s">
        <v>524</v>
      </c>
      <c s="34" t="s">
        <v>6587</v>
      </c>
      <c s="35" t="s">
        <v>5</v>
      </c>
      <c s="6" t="s">
        <v>6588</v>
      </c>
      <c s="36" t="s">
        <v>244</v>
      </c>
      <c s="37">
        <v>1</v>
      </c>
      <c s="36">
        <v>0</v>
      </c>
      <c s="36">
        <f>ROUND(G140*H140,6)</f>
      </c>
      <c r="L140" s="38">
        <v>0</v>
      </c>
      <c s="32">
        <f>ROUND(ROUND(L140,2)*ROUND(G140,3),2)</f>
      </c>
      <c s="36" t="s">
        <v>55</v>
      </c>
      <c>
        <f>(M140*21)/100</f>
      </c>
      <c t="s">
        <v>28</v>
      </c>
    </row>
    <row r="141" spans="1:5" ht="25.5">
      <c r="A141" s="35" t="s">
        <v>56</v>
      </c>
      <c r="E141" s="39" t="s">
        <v>6588</v>
      </c>
    </row>
    <row r="142" spans="1:5" ht="25.5">
      <c r="A142" s="35" t="s">
        <v>57</v>
      </c>
      <c r="E142" s="40" t="s">
        <v>6519</v>
      </c>
    </row>
    <row r="143" spans="1:5" ht="51">
      <c r="A143" t="s">
        <v>59</v>
      </c>
      <c r="E143" s="39" t="s">
        <v>6589</v>
      </c>
    </row>
    <row r="144" spans="1:16" ht="12.75">
      <c r="A144" t="s">
        <v>50</v>
      </c>
      <c s="34" t="s">
        <v>526</v>
      </c>
      <c s="34" t="s">
        <v>392</v>
      </c>
      <c s="35" t="s">
        <v>5</v>
      </c>
      <c s="6" t="s">
        <v>393</v>
      </c>
      <c s="36" t="s">
        <v>116</v>
      </c>
      <c s="37">
        <v>10</v>
      </c>
      <c s="36">
        <v>0</v>
      </c>
      <c s="36">
        <f>ROUND(G144*H144,6)</f>
      </c>
      <c r="L144" s="38">
        <v>0</v>
      </c>
      <c s="32">
        <f>ROUND(ROUND(L144,2)*ROUND(G144,3),2)</f>
      </c>
      <c s="36" t="s">
        <v>55</v>
      </c>
      <c>
        <f>(M144*21)/100</f>
      </c>
      <c t="s">
        <v>28</v>
      </c>
    </row>
    <row r="145" spans="1:5" ht="12.75">
      <c r="A145" s="35" t="s">
        <v>56</v>
      </c>
      <c r="E145" s="39" t="s">
        <v>393</v>
      </c>
    </row>
    <row r="146" spans="1:5" ht="25.5">
      <c r="A146" s="35" t="s">
        <v>57</v>
      </c>
      <c r="E146" s="40" t="s">
        <v>6590</v>
      </c>
    </row>
    <row r="147" spans="1:5" ht="12.75">
      <c r="A147" t="s">
        <v>59</v>
      </c>
      <c r="E1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6593</v>
      </c>
      <c r="E8" s="30" t="s">
        <v>6592</v>
      </c>
      <c r="J8" s="29">
        <f>0+J9+J26+J35+J40+J89+J98+J175</f>
      </c>
      <c s="29">
        <f>0+K9+K26+K35+K40+K89+K98+K175</f>
      </c>
      <c s="29">
        <f>0+L9+L26+L35+L40+L89+L98+L175</f>
      </c>
      <c s="29">
        <f>0+M9+M26+M35+M40+M89+M98+M175</f>
      </c>
    </row>
    <row r="9" spans="1:13" ht="12.75">
      <c r="A9" t="s">
        <v>47</v>
      </c>
      <c r="C9" s="31" t="s">
        <v>112</v>
      </c>
      <c r="E9" s="33" t="s">
        <v>113</v>
      </c>
      <c r="J9" s="32">
        <f>0</f>
      </c>
      <c s="32">
        <f>0</f>
      </c>
      <c s="32">
        <f>0+L10+L14+L18+L22</f>
      </c>
      <c s="32">
        <f>0+M10+M14+M18+M22</f>
      </c>
    </row>
    <row r="10" spans="1:16" ht="12.75">
      <c r="A10" t="s">
        <v>50</v>
      </c>
      <c s="34" t="s">
        <v>96</v>
      </c>
      <c s="34" t="s">
        <v>6594</v>
      </c>
      <c s="35" t="s">
        <v>5</v>
      </c>
      <c s="6" t="s">
        <v>6595</v>
      </c>
      <c s="36" t="s">
        <v>116</v>
      </c>
      <c s="37">
        <v>20.974</v>
      </c>
      <c s="36">
        <v>0</v>
      </c>
      <c s="36">
        <f>ROUND(G10*H10,6)</f>
      </c>
      <c r="L10" s="38">
        <v>0</v>
      </c>
      <c s="32">
        <f>ROUND(ROUND(L10,2)*ROUND(G10,3),2)</f>
      </c>
      <c s="36" t="s">
        <v>117</v>
      </c>
      <c>
        <f>(M10*21)/100</f>
      </c>
      <c t="s">
        <v>28</v>
      </c>
    </row>
    <row r="11" spans="1:5" ht="12.75">
      <c r="A11" s="35" t="s">
        <v>56</v>
      </c>
      <c r="E11" s="39" t="s">
        <v>6595</v>
      </c>
    </row>
    <row r="12" spans="1:5" ht="51">
      <c r="A12" s="35" t="s">
        <v>57</v>
      </c>
      <c r="E12" s="40" t="s">
        <v>6596</v>
      </c>
    </row>
    <row r="13" spans="1:5" ht="12.75">
      <c r="A13" t="s">
        <v>59</v>
      </c>
      <c r="E13" s="39" t="s">
        <v>5</v>
      </c>
    </row>
    <row r="14" spans="1:16" ht="12.75">
      <c r="A14" t="s">
        <v>50</v>
      </c>
      <c s="34" t="s">
        <v>28</v>
      </c>
      <c s="34" t="s">
        <v>6597</v>
      </c>
      <c s="35" t="s">
        <v>5</v>
      </c>
      <c s="6" t="s">
        <v>6598</v>
      </c>
      <c s="36" t="s">
        <v>116</v>
      </c>
      <c s="37">
        <v>6.292</v>
      </c>
      <c s="36">
        <v>0</v>
      </c>
      <c s="36">
        <f>ROUND(G14*H14,6)</f>
      </c>
      <c r="L14" s="38">
        <v>0</v>
      </c>
      <c s="32">
        <f>ROUND(ROUND(L14,2)*ROUND(G14,3),2)</f>
      </c>
      <c s="36" t="s">
        <v>117</v>
      </c>
      <c>
        <f>(M14*21)/100</f>
      </c>
      <c t="s">
        <v>28</v>
      </c>
    </row>
    <row r="15" spans="1:5" ht="12.75">
      <c r="A15" s="35" t="s">
        <v>56</v>
      </c>
      <c r="E15" s="39" t="s">
        <v>6598</v>
      </c>
    </row>
    <row r="16" spans="1:5" ht="12.75">
      <c r="A16" s="35" t="s">
        <v>57</v>
      </c>
      <c r="E16" s="40" t="s">
        <v>6599</v>
      </c>
    </row>
    <row r="17" spans="1:5" ht="12.75">
      <c r="A17" t="s">
        <v>59</v>
      </c>
      <c r="E17" s="39" t="s">
        <v>5</v>
      </c>
    </row>
    <row r="18" spans="1:16" ht="12.75">
      <c r="A18" t="s">
        <v>50</v>
      </c>
      <c s="34" t="s">
        <v>26</v>
      </c>
      <c s="34" t="s">
        <v>2137</v>
      </c>
      <c s="35" t="s">
        <v>5</v>
      </c>
      <c s="6" t="s">
        <v>2138</v>
      </c>
      <c s="36" t="s">
        <v>116</v>
      </c>
      <c s="37">
        <v>19.338</v>
      </c>
      <c s="36">
        <v>0</v>
      </c>
      <c s="36">
        <f>ROUND(G18*H18,6)</f>
      </c>
      <c r="L18" s="38">
        <v>0</v>
      </c>
      <c s="32">
        <f>ROUND(ROUND(L18,2)*ROUND(G18,3),2)</f>
      </c>
      <c s="36" t="s">
        <v>117</v>
      </c>
      <c>
        <f>(M18*21)/100</f>
      </c>
      <c t="s">
        <v>28</v>
      </c>
    </row>
    <row r="19" spans="1:5" ht="12.75">
      <c r="A19" s="35" t="s">
        <v>56</v>
      </c>
      <c r="E19" s="39" t="s">
        <v>2138</v>
      </c>
    </row>
    <row r="20" spans="1:5" ht="12.75">
      <c r="A20" s="35" t="s">
        <v>57</v>
      </c>
      <c r="E20" s="40" t="s">
        <v>6600</v>
      </c>
    </row>
    <row r="21" spans="1:5" ht="12.75">
      <c r="A21" t="s">
        <v>59</v>
      </c>
      <c r="E21" s="39" t="s">
        <v>5</v>
      </c>
    </row>
    <row r="22" spans="1:16" ht="12.75">
      <c r="A22" t="s">
        <v>50</v>
      </c>
      <c s="34" t="s">
        <v>66</v>
      </c>
      <c s="34" t="s">
        <v>2140</v>
      </c>
      <c s="35" t="s">
        <v>5</v>
      </c>
      <c s="6" t="s">
        <v>2141</v>
      </c>
      <c s="36" t="s">
        <v>116</v>
      </c>
      <c s="37">
        <v>5.801</v>
      </c>
      <c s="36">
        <v>0</v>
      </c>
      <c s="36">
        <f>ROUND(G22*H22,6)</f>
      </c>
      <c r="L22" s="38">
        <v>0</v>
      </c>
      <c s="32">
        <f>ROUND(ROUND(L22,2)*ROUND(G22,3),2)</f>
      </c>
      <c s="36" t="s">
        <v>117</v>
      </c>
      <c>
        <f>(M22*21)/100</f>
      </c>
      <c t="s">
        <v>28</v>
      </c>
    </row>
    <row r="23" spans="1:5" ht="12.75">
      <c r="A23" s="35" t="s">
        <v>56</v>
      </c>
      <c r="E23" s="39" t="s">
        <v>2141</v>
      </c>
    </row>
    <row r="24" spans="1:5" ht="12.75">
      <c r="A24" s="35" t="s">
        <v>57</v>
      </c>
      <c r="E24" s="40" t="s">
        <v>6601</v>
      </c>
    </row>
    <row r="25" spans="1:5" ht="12.75">
      <c r="A25" t="s">
        <v>59</v>
      </c>
      <c r="E25" s="39" t="s">
        <v>5</v>
      </c>
    </row>
    <row r="26" spans="1:13" ht="12.75">
      <c r="A26" t="s">
        <v>47</v>
      </c>
      <c r="C26" s="31" t="s">
        <v>130</v>
      </c>
      <c r="E26" s="33" t="s">
        <v>131</v>
      </c>
      <c r="J26" s="32">
        <f>0</f>
      </c>
      <c s="32">
        <f>0</f>
      </c>
      <c s="32">
        <f>0+L27+L31</f>
      </c>
      <c s="32">
        <f>0+M27+M31</f>
      </c>
    </row>
    <row r="27" spans="1:16" ht="12.75">
      <c r="A27" t="s">
        <v>50</v>
      </c>
      <c s="34" t="s">
        <v>72</v>
      </c>
      <c s="34" t="s">
        <v>132</v>
      </c>
      <c s="35" t="s">
        <v>5</v>
      </c>
      <c s="6" t="s">
        <v>133</v>
      </c>
      <c s="36" t="s">
        <v>116</v>
      </c>
      <c s="37">
        <v>2.676</v>
      </c>
      <c s="36">
        <v>1.67</v>
      </c>
      <c s="36">
        <f>ROUND(G27*H27,6)</f>
      </c>
      <c r="L27" s="38">
        <v>0</v>
      </c>
      <c s="32">
        <f>ROUND(ROUND(L27,2)*ROUND(G27,3),2)</f>
      </c>
      <c s="36" t="s">
        <v>117</v>
      </c>
      <c>
        <f>(M27*21)/100</f>
      </c>
      <c t="s">
        <v>28</v>
      </c>
    </row>
    <row r="28" spans="1:5" ht="12.75">
      <c r="A28" s="35" t="s">
        <v>56</v>
      </c>
      <c r="E28" s="39" t="s">
        <v>133</v>
      </c>
    </row>
    <row r="29" spans="1:5" ht="12.75">
      <c r="A29" s="35" t="s">
        <v>57</v>
      </c>
      <c r="E29" s="40" t="s">
        <v>6602</v>
      </c>
    </row>
    <row r="30" spans="1:5" ht="12.75">
      <c r="A30" t="s">
        <v>59</v>
      </c>
      <c r="E30" s="39" t="s">
        <v>5</v>
      </c>
    </row>
    <row r="31" spans="1:16" ht="12.75">
      <c r="A31" t="s">
        <v>50</v>
      </c>
      <c s="34" t="s">
        <v>27</v>
      </c>
      <c s="34" t="s">
        <v>135</v>
      </c>
      <c s="35" t="s">
        <v>5</v>
      </c>
      <c s="6" t="s">
        <v>136</v>
      </c>
      <c s="36" t="s">
        <v>116</v>
      </c>
      <c s="37">
        <v>26.799</v>
      </c>
      <c s="36">
        <v>0</v>
      </c>
      <c s="36">
        <f>ROUND(G31*H31,6)</f>
      </c>
      <c r="L31" s="38">
        <v>0</v>
      </c>
      <c s="32">
        <f>ROUND(ROUND(L31,2)*ROUND(G31,3),2)</f>
      </c>
      <c s="36" t="s">
        <v>117</v>
      </c>
      <c>
        <f>(M31*21)/100</f>
      </c>
      <c t="s">
        <v>28</v>
      </c>
    </row>
    <row r="32" spans="1:5" ht="12.75">
      <c r="A32" s="35" t="s">
        <v>56</v>
      </c>
      <c r="E32" s="39" t="s">
        <v>136</v>
      </c>
    </row>
    <row r="33" spans="1:5" ht="38.25">
      <c r="A33" s="35" t="s">
        <v>57</v>
      </c>
      <c r="E33" s="40" t="s">
        <v>6603</v>
      </c>
    </row>
    <row r="34" spans="1:5" ht="12.75">
      <c r="A34" t="s">
        <v>59</v>
      </c>
      <c r="E34" s="39" t="s">
        <v>5</v>
      </c>
    </row>
    <row r="35" spans="1:13" ht="12.75">
      <c r="A35" t="s">
        <v>47</v>
      </c>
      <c r="C35" s="31" t="s">
        <v>138</v>
      </c>
      <c r="E35" s="33" t="s">
        <v>139</v>
      </c>
      <c r="J35" s="32">
        <f>0</f>
      </c>
      <c s="32">
        <f>0</f>
      </c>
      <c s="32">
        <f>0+L36</f>
      </c>
      <c s="32">
        <f>0+M36</f>
      </c>
    </row>
    <row r="36" spans="1:16" ht="12.75">
      <c r="A36" t="s">
        <v>50</v>
      </c>
      <c s="34" t="s">
        <v>81</v>
      </c>
      <c s="34" t="s">
        <v>140</v>
      </c>
      <c s="35" t="s">
        <v>5</v>
      </c>
      <c s="6" t="s">
        <v>141</v>
      </c>
      <c s="36" t="s">
        <v>116</v>
      </c>
      <c s="37">
        <v>1.487</v>
      </c>
      <c s="36">
        <v>1.89077</v>
      </c>
      <c s="36">
        <f>ROUND(G36*H36,6)</f>
      </c>
      <c r="L36" s="38">
        <v>0</v>
      </c>
      <c s="32">
        <f>ROUND(ROUND(L36,2)*ROUND(G36,3),2)</f>
      </c>
      <c s="36" t="s">
        <v>117</v>
      </c>
      <c>
        <f>(M36*21)/100</f>
      </c>
      <c t="s">
        <v>28</v>
      </c>
    </row>
    <row r="37" spans="1:5" ht="12.75">
      <c r="A37" s="35" t="s">
        <v>56</v>
      </c>
      <c r="E37" s="39" t="s">
        <v>141</v>
      </c>
    </row>
    <row r="38" spans="1:5" ht="38.25">
      <c r="A38" s="35" t="s">
        <v>57</v>
      </c>
      <c r="E38" s="40" t="s">
        <v>6604</v>
      </c>
    </row>
    <row r="39" spans="1:5" ht="12.75">
      <c r="A39" t="s">
        <v>59</v>
      </c>
      <c r="E39" s="39" t="s">
        <v>5</v>
      </c>
    </row>
    <row r="40" spans="1:13" ht="12.75">
      <c r="A40" t="s">
        <v>47</v>
      </c>
      <c r="C40" s="31" t="s">
        <v>708</v>
      </c>
      <c r="E40" s="33" t="s">
        <v>6605</v>
      </c>
      <c r="J40" s="32">
        <f>0</f>
      </c>
      <c s="32">
        <f>0</f>
      </c>
      <c s="32">
        <f>0+L41+L45+L49+L53+L57+L61+L65+L69+L73+L77+L81+L85</f>
      </c>
      <c s="32">
        <f>0+M41+M45+M49+M53+M57+M61+M65+M69+M73+M77+M81+M85</f>
      </c>
    </row>
    <row r="41" spans="1:16" ht="12.75">
      <c r="A41" t="s">
        <v>50</v>
      </c>
      <c s="34" t="s">
        <v>86</v>
      </c>
      <c s="34" t="s">
        <v>6606</v>
      </c>
      <c s="35" t="s">
        <v>5</v>
      </c>
      <c s="6" t="s">
        <v>6607</v>
      </c>
      <c s="36" t="s">
        <v>162</v>
      </c>
      <c s="37">
        <v>11</v>
      </c>
      <c s="36">
        <v>0.00022</v>
      </c>
      <c s="36">
        <f>ROUND(G41*H41,6)</f>
      </c>
      <c r="L41" s="38">
        <v>0</v>
      </c>
      <c s="32">
        <f>ROUND(ROUND(L41,2)*ROUND(G41,3),2)</f>
      </c>
      <c s="36" t="s">
        <v>117</v>
      </c>
      <c>
        <f>(M41*21)/100</f>
      </c>
      <c t="s">
        <v>28</v>
      </c>
    </row>
    <row r="42" spans="1:5" ht="12.75">
      <c r="A42" s="35" t="s">
        <v>56</v>
      </c>
      <c r="E42" s="39" t="s">
        <v>6607</v>
      </c>
    </row>
    <row r="43" spans="1:5" ht="25.5">
      <c r="A43" s="35" t="s">
        <v>57</v>
      </c>
      <c r="E43" s="40" t="s">
        <v>6608</v>
      </c>
    </row>
    <row r="44" spans="1:5" ht="12.75">
      <c r="A44" t="s">
        <v>59</v>
      </c>
      <c r="E44" s="39" t="s">
        <v>5</v>
      </c>
    </row>
    <row r="45" spans="1:16" ht="12.75">
      <c r="A45" t="s">
        <v>50</v>
      </c>
      <c s="34" t="s">
        <v>149</v>
      </c>
      <c s="34" t="s">
        <v>6609</v>
      </c>
      <c s="35" t="s">
        <v>5</v>
      </c>
      <c s="6" t="s">
        <v>6610</v>
      </c>
      <c s="36" t="s">
        <v>162</v>
      </c>
      <c s="37">
        <v>1</v>
      </c>
      <c s="36">
        <v>0.0134</v>
      </c>
      <c s="36">
        <f>ROUND(G45*H45,6)</f>
      </c>
      <c r="L45" s="38">
        <v>0</v>
      </c>
      <c s="32">
        <f>ROUND(ROUND(L45,2)*ROUND(G45,3),2)</f>
      </c>
      <c s="36" t="s">
        <v>117</v>
      </c>
      <c>
        <f>(M45*21)/100</f>
      </c>
      <c t="s">
        <v>28</v>
      </c>
    </row>
    <row r="46" spans="1:5" ht="12.75">
      <c r="A46" s="35" t="s">
        <v>56</v>
      </c>
      <c r="E46" s="39" t="s">
        <v>6610</v>
      </c>
    </row>
    <row r="47" spans="1:5" ht="25.5">
      <c r="A47" s="35" t="s">
        <v>57</v>
      </c>
      <c r="E47" s="40" t="s">
        <v>6611</v>
      </c>
    </row>
    <row r="48" spans="1:5" ht="12.75">
      <c r="A48" t="s">
        <v>59</v>
      </c>
      <c r="E48" s="39" t="s">
        <v>5</v>
      </c>
    </row>
    <row r="49" spans="1:16" ht="12.75">
      <c r="A49" t="s">
        <v>50</v>
      </c>
      <c s="34" t="s">
        <v>159</v>
      </c>
      <c s="34" t="s">
        <v>6612</v>
      </c>
      <c s="35" t="s">
        <v>5</v>
      </c>
      <c s="6" t="s">
        <v>6613</v>
      </c>
      <c s="36" t="s">
        <v>162</v>
      </c>
      <c s="37">
        <v>1</v>
      </c>
      <c s="36">
        <v>0.0115</v>
      </c>
      <c s="36">
        <f>ROUND(G49*H49,6)</f>
      </c>
      <c r="L49" s="38">
        <v>0</v>
      </c>
      <c s="32">
        <f>ROUND(ROUND(L49,2)*ROUND(G49,3),2)</f>
      </c>
      <c s="36" t="s">
        <v>117</v>
      </c>
      <c>
        <f>(M49*21)/100</f>
      </c>
      <c t="s">
        <v>28</v>
      </c>
    </row>
    <row r="50" spans="1:5" ht="12.75">
      <c r="A50" s="35" t="s">
        <v>56</v>
      </c>
      <c r="E50" s="39" t="s">
        <v>6613</v>
      </c>
    </row>
    <row r="51" spans="1:5" ht="25.5">
      <c r="A51" s="35" t="s">
        <v>57</v>
      </c>
      <c r="E51" s="40" t="s">
        <v>6611</v>
      </c>
    </row>
    <row r="52" spans="1:5" ht="12.75">
      <c r="A52" t="s">
        <v>59</v>
      </c>
      <c r="E52" s="39" t="s">
        <v>5</v>
      </c>
    </row>
    <row r="53" spans="1:16" ht="12.75">
      <c r="A53" t="s">
        <v>50</v>
      </c>
      <c s="34" t="s">
        <v>164</v>
      </c>
      <c s="34" t="s">
        <v>6614</v>
      </c>
      <c s="35" t="s">
        <v>5</v>
      </c>
      <c s="6" t="s">
        <v>6615</v>
      </c>
      <c s="36" t="s">
        <v>162</v>
      </c>
      <c s="37">
        <v>1</v>
      </c>
      <c s="36">
        <v>0.0084</v>
      </c>
      <c s="36">
        <f>ROUND(G53*H53,6)</f>
      </c>
      <c r="L53" s="38">
        <v>0</v>
      </c>
      <c s="32">
        <f>ROUND(ROUND(L53,2)*ROUND(G53,3),2)</f>
      </c>
      <c s="36" t="s">
        <v>117</v>
      </c>
      <c>
        <f>(M53*21)/100</f>
      </c>
      <c t="s">
        <v>28</v>
      </c>
    </row>
    <row r="54" spans="1:5" ht="12.75">
      <c r="A54" s="35" t="s">
        <v>56</v>
      </c>
      <c r="E54" s="39" t="s">
        <v>6615</v>
      </c>
    </row>
    <row r="55" spans="1:5" ht="25.5">
      <c r="A55" s="35" t="s">
        <v>57</v>
      </c>
      <c r="E55" s="40" t="s">
        <v>6611</v>
      </c>
    </row>
    <row r="56" spans="1:5" ht="12.75">
      <c r="A56" t="s">
        <v>59</v>
      </c>
      <c r="E56" s="39" t="s">
        <v>5</v>
      </c>
    </row>
    <row r="57" spans="1:16" ht="12.75">
      <c r="A57" t="s">
        <v>50</v>
      </c>
      <c s="34" t="s">
        <v>167</v>
      </c>
      <c s="34" t="s">
        <v>6616</v>
      </c>
      <c s="35" t="s">
        <v>5</v>
      </c>
      <c s="6" t="s">
        <v>6617</v>
      </c>
      <c s="36" t="s">
        <v>162</v>
      </c>
      <c s="37">
        <v>1</v>
      </c>
      <c s="36">
        <v>0.0066</v>
      </c>
      <c s="36">
        <f>ROUND(G57*H57,6)</f>
      </c>
      <c r="L57" s="38">
        <v>0</v>
      </c>
      <c s="32">
        <f>ROUND(ROUND(L57,2)*ROUND(G57,3),2)</f>
      </c>
      <c s="36" t="s">
        <v>117</v>
      </c>
      <c>
        <f>(M57*21)/100</f>
      </c>
      <c t="s">
        <v>28</v>
      </c>
    </row>
    <row r="58" spans="1:5" ht="12.75">
      <c r="A58" s="35" t="s">
        <v>56</v>
      </c>
      <c r="E58" s="39" t="s">
        <v>6617</v>
      </c>
    </row>
    <row r="59" spans="1:5" ht="25.5">
      <c r="A59" s="35" t="s">
        <v>57</v>
      </c>
      <c r="E59" s="40" t="s">
        <v>6611</v>
      </c>
    </row>
    <row r="60" spans="1:5" ht="12.75">
      <c r="A60" t="s">
        <v>59</v>
      </c>
      <c r="E60" s="39" t="s">
        <v>5</v>
      </c>
    </row>
    <row r="61" spans="1:16" ht="12.75">
      <c r="A61" t="s">
        <v>50</v>
      </c>
      <c s="34" t="s">
        <v>112</v>
      </c>
      <c s="34" t="s">
        <v>6618</v>
      </c>
      <c s="35" t="s">
        <v>5</v>
      </c>
      <c s="6" t="s">
        <v>6619</v>
      </c>
      <c s="36" t="s">
        <v>162</v>
      </c>
      <c s="37">
        <v>1</v>
      </c>
      <c s="36">
        <v>0.0116</v>
      </c>
      <c s="36">
        <f>ROUND(G61*H61,6)</f>
      </c>
      <c r="L61" s="38">
        <v>0</v>
      </c>
      <c s="32">
        <f>ROUND(ROUND(L61,2)*ROUND(G61,3),2)</f>
      </c>
      <c s="36" t="s">
        <v>117</v>
      </c>
      <c>
        <f>(M61*21)/100</f>
      </c>
      <c t="s">
        <v>28</v>
      </c>
    </row>
    <row r="62" spans="1:5" ht="12.75">
      <c r="A62" s="35" t="s">
        <v>56</v>
      </c>
      <c r="E62" s="39" t="s">
        <v>6619</v>
      </c>
    </row>
    <row r="63" spans="1:5" ht="25.5">
      <c r="A63" s="35" t="s">
        <v>57</v>
      </c>
      <c r="E63" s="40" t="s">
        <v>6611</v>
      </c>
    </row>
    <row r="64" spans="1:5" ht="12.75">
      <c r="A64" t="s">
        <v>59</v>
      </c>
      <c r="E64" s="39" t="s">
        <v>5</v>
      </c>
    </row>
    <row r="65" spans="1:16" ht="12.75">
      <c r="A65" t="s">
        <v>50</v>
      </c>
      <c s="34" t="s">
        <v>175</v>
      </c>
      <c s="34" t="s">
        <v>6620</v>
      </c>
      <c s="35" t="s">
        <v>5</v>
      </c>
      <c s="6" t="s">
        <v>6621</v>
      </c>
      <c s="36" t="s">
        <v>162</v>
      </c>
      <c s="37">
        <v>2</v>
      </c>
      <c s="36">
        <v>0.0092</v>
      </c>
      <c s="36">
        <f>ROUND(G65*H65,6)</f>
      </c>
      <c r="L65" s="38">
        <v>0</v>
      </c>
      <c s="32">
        <f>ROUND(ROUND(L65,2)*ROUND(G65,3),2)</f>
      </c>
      <c s="36" t="s">
        <v>117</v>
      </c>
      <c>
        <f>(M65*21)/100</f>
      </c>
      <c t="s">
        <v>28</v>
      </c>
    </row>
    <row r="66" spans="1:5" ht="12.75">
      <c r="A66" s="35" t="s">
        <v>56</v>
      </c>
      <c r="E66" s="39" t="s">
        <v>6621</v>
      </c>
    </row>
    <row r="67" spans="1:5" ht="25.5">
      <c r="A67" s="35" t="s">
        <v>57</v>
      </c>
      <c r="E67" s="40" t="s">
        <v>6622</v>
      </c>
    </row>
    <row r="68" spans="1:5" ht="12.75">
      <c r="A68" t="s">
        <v>59</v>
      </c>
      <c r="E68" s="39" t="s">
        <v>5</v>
      </c>
    </row>
    <row r="69" spans="1:16" ht="12.75">
      <c r="A69" t="s">
        <v>50</v>
      </c>
      <c s="34" t="s">
        <v>122</v>
      </c>
      <c s="34" t="s">
        <v>6623</v>
      </c>
      <c s="35" t="s">
        <v>5</v>
      </c>
      <c s="6" t="s">
        <v>6624</v>
      </c>
      <c s="36" t="s">
        <v>162</v>
      </c>
      <c s="37">
        <v>1</v>
      </c>
      <c s="36">
        <v>0.0157</v>
      </c>
      <c s="36">
        <f>ROUND(G69*H69,6)</f>
      </c>
      <c r="L69" s="38">
        <v>0</v>
      </c>
      <c s="32">
        <f>ROUND(ROUND(L69,2)*ROUND(G69,3),2)</f>
      </c>
      <c s="36" t="s">
        <v>117</v>
      </c>
      <c>
        <f>(M69*21)/100</f>
      </c>
      <c t="s">
        <v>28</v>
      </c>
    </row>
    <row r="70" spans="1:5" ht="12.75">
      <c r="A70" s="35" t="s">
        <v>56</v>
      </c>
      <c r="E70" s="39" t="s">
        <v>6624</v>
      </c>
    </row>
    <row r="71" spans="1:5" ht="25.5">
      <c r="A71" s="35" t="s">
        <v>57</v>
      </c>
      <c r="E71" s="40" t="s">
        <v>6611</v>
      </c>
    </row>
    <row r="72" spans="1:5" ht="12.75">
      <c r="A72" t="s">
        <v>59</v>
      </c>
      <c r="E72" s="39" t="s">
        <v>5</v>
      </c>
    </row>
    <row r="73" spans="1:16" ht="12.75">
      <c r="A73" t="s">
        <v>50</v>
      </c>
      <c s="34" t="s">
        <v>187</v>
      </c>
      <c s="34" t="s">
        <v>6625</v>
      </c>
      <c s="35" t="s">
        <v>5</v>
      </c>
      <c s="6" t="s">
        <v>6626</v>
      </c>
      <c s="36" t="s">
        <v>162</v>
      </c>
      <c s="37">
        <v>1</v>
      </c>
      <c s="36">
        <v>0.0251</v>
      </c>
      <c s="36">
        <f>ROUND(G73*H73,6)</f>
      </c>
      <c r="L73" s="38">
        <v>0</v>
      </c>
      <c s="32">
        <f>ROUND(ROUND(L73,2)*ROUND(G73,3),2)</f>
      </c>
      <c s="36" t="s">
        <v>117</v>
      </c>
      <c>
        <f>(M73*21)/100</f>
      </c>
      <c t="s">
        <v>28</v>
      </c>
    </row>
    <row r="74" spans="1:5" ht="12.75">
      <c r="A74" s="35" t="s">
        <v>56</v>
      </c>
      <c r="E74" s="39" t="s">
        <v>6626</v>
      </c>
    </row>
    <row r="75" spans="1:5" ht="25.5">
      <c r="A75" s="35" t="s">
        <v>57</v>
      </c>
      <c r="E75" s="40" t="s">
        <v>6611</v>
      </c>
    </row>
    <row r="76" spans="1:5" ht="12.75">
      <c r="A76" t="s">
        <v>59</v>
      </c>
      <c r="E76" s="39" t="s">
        <v>5</v>
      </c>
    </row>
    <row r="77" spans="1:16" ht="12.75">
      <c r="A77" t="s">
        <v>50</v>
      </c>
      <c s="34" t="s">
        <v>130</v>
      </c>
      <c s="34" t="s">
        <v>6627</v>
      </c>
      <c s="35" t="s">
        <v>5</v>
      </c>
      <c s="6" t="s">
        <v>6628</v>
      </c>
      <c s="36" t="s">
        <v>162</v>
      </c>
      <c s="37">
        <v>2</v>
      </c>
      <c s="36">
        <v>0.00041</v>
      </c>
      <c s="36">
        <f>ROUND(G77*H77,6)</f>
      </c>
      <c r="L77" s="38">
        <v>0</v>
      </c>
      <c s="32">
        <f>ROUND(ROUND(L77,2)*ROUND(G77,3),2)</f>
      </c>
      <c s="36" t="s">
        <v>117</v>
      </c>
      <c>
        <f>(M77*21)/100</f>
      </c>
      <c t="s">
        <v>28</v>
      </c>
    </row>
    <row r="78" spans="1:5" ht="12.75">
      <c r="A78" s="35" t="s">
        <v>56</v>
      </c>
      <c r="E78" s="39" t="s">
        <v>6628</v>
      </c>
    </row>
    <row r="79" spans="1:5" ht="25.5">
      <c r="A79" s="35" t="s">
        <v>57</v>
      </c>
      <c r="E79" s="40" t="s">
        <v>6622</v>
      </c>
    </row>
    <row r="80" spans="1:5" ht="12.75">
      <c r="A80" t="s">
        <v>59</v>
      </c>
      <c r="E80" s="39" t="s">
        <v>5</v>
      </c>
    </row>
    <row r="81" spans="1:16" ht="12.75">
      <c r="A81" t="s">
        <v>50</v>
      </c>
      <c s="34" t="s">
        <v>153</v>
      </c>
      <c s="34" t="s">
        <v>6629</v>
      </c>
      <c s="35" t="s">
        <v>5</v>
      </c>
      <c s="6" t="s">
        <v>6630</v>
      </c>
      <c s="36" t="s">
        <v>244</v>
      </c>
      <c s="37">
        <v>1</v>
      </c>
      <c s="36">
        <v>0</v>
      </c>
      <c s="36">
        <f>ROUND(G81*H81,6)</f>
      </c>
      <c r="L81" s="38">
        <v>0</v>
      </c>
      <c s="32">
        <f>ROUND(ROUND(L81,2)*ROUND(G81,3),2)</f>
      </c>
      <c s="36" t="s">
        <v>117</v>
      </c>
      <c>
        <f>(M81*21)/100</f>
      </c>
      <c t="s">
        <v>28</v>
      </c>
    </row>
    <row r="82" spans="1:5" ht="12.75">
      <c r="A82" s="35" t="s">
        <v>56</v>
      </c>
      <c r="E82" s="39" t="s">
        <v>6630</v>
      </c>
    </row>
    <row r="83" spans="1:5" ht="25.5">
      <c r="A83" s="35" t="s">
        <v>57</v>
      </c>
      <c r="E83" s="40" t="s">
        <v>6611</v>
      </c>
    </row>
    <row r="84" spans="1:5" ht="12.75">
      <c r="A84" t="s">
        <v>59</v>
      </c>
      <c r="E84" s="39" t="s">
        <v>5</v>
      </c>
    </row>
    <row r="85" spans="1:16" ht="12.75">
      <c r="A85" t="s">
        <v>50</v>
      </c>
      <c s="34" t="s">
        <v>231</v>
      </c>
      <c s="34" t="s">
        <v>6631</v>
      </c>
      <c s="35" t="s">
        <v>5</v>
      </c>
      <c s="6" t="s">
        <v>6632</v>
      </c>
      <c s="36" t="s">
        <v>244</v>
      </c>
      <c s="37">
        <v>1</v>
      </c>
      <c s="36">
        <v>0</v>
      </c>
      <c s="36">
        <f>ROUND(G85*H85,6)</f>
      </c>
      <c r="L85" s="38">
        <v>0</v>
      </c>
      <c s="32">
        <f>ROUND(ROUND(L85,2)*ROUND(G85,3),2)</f>
      </c>
      <c s="36" t="s">
        <v>117</v>
      </c>
      <c>
        <f>(M85*21)/100</f>
      </c>
      <c t="s">
        <v>28</v>
      </c>
    </row>
    <row r="86" spans="1:5" ht="12.75">
      <c r="A86" s="35" t="s">
        <v>56</v>
      </c>
      <c r="E86" s="39" t="s">
        <v>6632</v>
      </c>
    </row>
    <row r="87" spans="1:5" ht="25.5">
      <c r="A87" s="35" t="s">
        <v>57</v>
      </c>
      <c r="E87" s="40" t="s">
        <v>6611</v>
      </c>
    </row>
    <row r="88" spans="1:5" ht="12.75">
      <c r="A88" t="s">
        <v>59</v>
      </c>
      <c r="E88" s="39" t="s">
        <v>5</v>
      </c>
    </row>
    <row r="89" spans="1:13" ht="12.75">
      <c r="A89" t="s">
        <v>47</v>
      </c>
      <c r="C89" s="31" t="s">
        <v>143</v>
      </c>
      <c r="E89" s="33" t="s">
        <v>144</v>
      </c>
      <c r="J89" s="32">
        <f>0</f>
      </c>
      <c s="32">
        <f>0</f>
      </c>
      <c s="32">
        <f>0+L90+L94</f>
      </c>
      <c s="32">
        <f>0+M90+M94</f>
      </c>
    </row>
    <row r="90" spans="1:16" ht="12.75">
      <c r="A90" t="s">
        <v>50</v>
      </c>
      <c s="34" t="s">
        <v>294</v>
      </c>
      <c s="34" t="s">
        <v>6633</v>
      </c>
      <c s="35" t="s">
        <v>5</v>
      </c>
      <c s="6" t="s">
        <v>6634</v>
      </c>
      <c s="36" t="s">
        <v>147</v>
      </c>
      <c s="37">
        <v>11.15</v>
      </c>
      <c s="36">
        <v>0</v>
      </c>
      <c s="36">
        <f>ROUND(G90*H90,6)</f>
      </c>
      <c r="L90" s="38">
        <v>0</v>
      </c>
      <c s="32">
        <f>ROUND(ROUND(L90,2)*ROUND(G90,3),2)</f>
      </c>
      <c s="36" t="s">
        <v>117</v>
      </c>
      <c>
        <f>(M90*21)/100</f>
      </c>
      <c t="s">
        <v>28</v>
      </c>
    </row>
    <row r="91" spans="1:5" ht="12.75">
      <c r="A91" s="35" t="s">
        <v>56</v>
      </c>
      <c r="E91" s="39" t="s">
        <v>6634</v>
      </c>
    </row>
    <row r="92" spans="1:5" ht="25.5">
      <c r="A92" s="35" t="s">
        <v>57</v>
      </c>
      <c r="E92" s="40" t="s">
        <v>6635</v>
      </c>
    </row>
    <row r="93" spans="1:5" ht="12.75">
      <c r="A93" t="s">
        <v>59</v>
      </c>
      <c r="E93" s="39" t="s">
        <v>5</v>
      </c>
    </row>
    <row r="94" spans="1:16" ht="12.75">
      <c r="A94" t="s">
        <v>50</v>
      </c>
      <c s="34" t="s">
        <v>299</v>
      </c>
      <c s="34" t="s">
        <v>6636</v>
      </c>
      <c s="35" t="s">
        <v>5</v>
      </c>
      <c s="6" t="s">
        <v>6637</v>
      </c>
      <c s="36" t="s">
        <v>147</v>
      </c>
      <c s="37">
        <v>12</v>
      </c>
      <c s="36">
        <v>0.0041</v>
      </c>
      <c s="36">
        <f>ROUND(G94*H94,6)</f>
      </c>
      <c r="L94" s="38">
        <v>0</v>
      </c>
      <c s="32">
        <f>ROUND(ROUND(L94,2)*ROUND(G94,3),2)</f>
      </c>
      <c s="36" t="s">
        <v>117</v>
      </c>
      <c>
        <f>(M94*21)/100</f>
      </c>
      <c t="s">
        <v>28</v>
      </c>
    </row>
    <row r="95" spans="1:5" ht="12.75">
      <c r="A95" s="35" t="s">
        <v>56</v>
      </c>
      <c r="E95" s="39" t="s">
        <v>6637</v>
      </c>
    </row>
    <row r="96" spans="1:5" ht="25.5">
      <c r="A96" s="35" t="s">
        <v>57</v>
      </c>
      <c r="E96" s="40" t="s">
        <v>6638</v>
      </c>
    </row>
    <row r="97" spans="1:5" ht="12.75">
      <c r="A97" t="s">
        <v>59</v>
      </c>
      <c r="E97" s="39" t="s">
        <v>5</v>
      </c>
    </row>
    <row r="98" spans="1:13" ht="12.75">
      <c r="A98" t="s">
        <v>47</v>
      </c>
      <c r="C98" s="31" t="s">
        <v>157</v>
      </c>
      <c r="E98" s="33" t="s">
        <v>158</v>
      </c>
      <c r="J98" s="32">
        <f>0</f>
      </c>
      <c s="32">
        <f>0</f>
      </c>
      <c s="32">
        <f>0+L99+L103+L107+L111+L115+L119+L123+L127+L131+L135+L139+L143+L147+L151+L155+L159+L163+L167+L171</f>
      </c>
      <c s="32">
        <f>0+M99+M103+M107+M111+M115+M119+M123+M127+M131+M135+M139+M143+M147+M151+M155+M159+M163+M167+M171</f>
      </c>
    </row>
    <row r="99" spans="1:16" ht="12.75">
      <c r="A99" t="s">
        <v>50</v>
      </c>
      <c s="34" t="s">
        <v>315</v>
      </c>
      <c s="34" t="s">
        <v>6639</v>
      </c>
      <c s="35" t="s">
        <v>5</v>
      </c>
      <c s="6" t="s">
        <v>6640</v>
      </c>
      <c s="36" t="s">
        <v>162</v>
      </c>
      <c s="37">
        <v>6</v>
      </c>
      <c s="36">
        <v>0.0008</v>
      </c>
      <c s="36">
        <f>ROUND(G99*H99,6)</f>
      </c>
      <c r="L99" s="38">
        <v>0</v>
      </c>
      <c s="32">
        <f>ROUND(ROUND(L99,2)*ROUND(G99,3),2)</f>
      </c>
      <c s="36" t="s">
        <v>117</v>
      </c>
      <c>
        <f>(M99*21)/100</f>
      </c>
      <c t="s">
        <v>28</v>
      </c>
    </row>
    <row r="100" spans="1:5" ht="12.75">
      <c r="A100" s="35" t="s">
        <v>56</v>
      </c>
      <c r="E100" s="39" t="s">
        <v>6640</v>
      </c>
    </row>
    <row r="101" spans="1:5" ht="25.5">
      <c r="A101" s="35" t="s">
        <v>57</v>
      </c>
      <c r="E101" s="40" t="s">
        <v>6641</v>
      </c>
    </row>
    <row r="102" spans="1:5" ht="12.75">
      <c r="A102" t="s">
        <v>59</v>
      </c>
      <c r="E102" s="39" t="s">
        <v>5</v>
      </c>
    </row>
    <row r="103" spans="1:16" ht="12.75">
      <c r="A103" t="s">
        <v>50</v>
      </c>
      <c s="34" t="s">
        <v>395</v>
      </c>
      <c s="34" t="s">
        <v>6642</v>
      </c>
      <c s="35" t="s">
        <v>5</v>
      </c>
      <c s="6" t="s">
        <v>6643</v>
      </c>
      <c s="36" t="s">
        <v>162</v>
      </c>
      <c s="37">
        <v>1</v>
      </c>
      <c s="36">
        <v>0.0355</v>
      </c>
      <c s="36">
        <f>ROUND(G103*H103,6)</f>
      </c>
      <c r="L103" s="38">
        <v>0</v>
      </c>
      <c s="32">
        <f>ROUND(ROUND(L103,2)*ROUND(G103,3),2)</f>
      </c>
      <c s="36" t="s">
        <v>117</v>
      </c>
      <c>
        <f>(M103*21)/100</f>
      </c>
      <c t="s">
        <v>28</v>
      </c>
    </row>
    <row r="104" spans="1:5" ht="12.75">
      <c r="A104" s="35" t="s">
        <v>56</v>
      </c>
      <c r="E104" s="39" t="s">
        <v>6643</v>
      </c>
    </row>
    <row r="105" spans="1:5" ht="25.5">
      <c r="A105" s="35" t="s">
        <v>57</v>
      </c>
      <c r="E105" s="40" t="s">
        <v>6611</v>
      </c>
    </row>
    <row r="106" spans="1:5" ht="12.75">
      <c r="A106" t="s">
        <v>59</v>
      </c>
      <c r="E106" s="39" t="s">
        <v>5</v>
      </c>
    </row>
    <row r="107" spans="1:16" ht="12.75">
      <c r="A107" t="s">
        <v>50</v>
      </c>
      <c s="34" t="s">
        <v>318</v>
      </c>
      <c s="34" t="s">
        <v>6644</v>
      </c>
      <c s="35" t="s">
        <v>5</v>
      </c>
      <c s="6" t="s">
        <v>6645</v>
      </c>
      <c s="36" t="s">
        <v>162</v>
      </c>
      <c s="37">
        <v>3</v>
      </c>
      <c s="36">
        <v>0.028</v>
      </c>
      <c s="36">
        <f>ROUND(G107*H107,6)</f>
      </c>
      <c r="L107" s="38">
        <v>0</v>
      </c>
      <c s="32">
        <f>ROUND(ROUND(L107,2)*ROUND(G107,3),2)</f>
      </c>
      <c s="36" t="s">
        <v>117</v>
      </c>
      <c>
        <f>(M107*21)/100</f>
      </c>
      <c t="s">
        <v>28</v>
      </c>
    </row>
    <row r="108" spans="1:5" ht="12.75">
      <c r="A108" s="35" t="s">
        <v>56</v>
      </c>
      <c r="E108" s="39" t="s">
        <v>6645</v>
      </c>
    </row>
    <row r="109" spans="1:5" ht="25.5">
      <c r="A109" s="35" t="s">
        <v>57</v>
      </c>
      <c r="E109" s="40" t="s">
        <v>6646</v>
      </c>
    </row>
    <row r="110" spans="1:5" ht="12.75">
      <c r="A110" t="s">
        <v>59</v>
      </c>
      <c r="E110" s="39" t="s">
        <v>5</v>
      </c>
    </row>
    <row r="111" spans="1:16" ht="12.75">
      <c r="A111" t="s">
        <v>50</v>
      </c>
      <c s="34" t="s">
        <v>322</v>
      </c>
      <c s="34" t="s">
        <v>6647</v>
      </c>
      <c s="35" t="s">
        <v>5</v>
      </c>
      <c s="6" t="s">
        <v>6648</v>
      </c>
      <c s="36" t="s">
        <v>162</v>
      </c>
      <c s="37">
        <v>2</v>
      </c>
      <c s="36">
        <v>0.015</v>
      </c>
      <c s="36">
        <f>ROUND(G111*H111,6)</f>
      </c>
      <c r="L111" s="38">
        <v>0</v>
      </c>
      <c s="32">
        <f>ROUND(ROUND(L111,2)*ROUND(G111,3),2)</f>
      </c>
      <c s="36" t="s">
        <v>117</v>
      </c>
      <c>
        <f>(M111*21)/100</f>
      </c>
      <c t="s">
        <v>28</v>
      </c>
    </row>
    <row r="112" spans="1:5" ht="12.75">
      <c r="A112" s="35" t="s">
        <v>56</v>
      </c>
      <c r="E112" s="39" t="s">
        <v>6648</v>
      </c>
    </row>
    <row r="113" spans="1:5" ht="25.5">
      <c r="A113" s="35" t="s">
        <v>57</v>
      </c>
      <c r="E113" s="40" t="s">
        <v>6622</v>
      </c>
    </row>
    <row r="114" spans="1:5" ht="12.75">
      <c r="A114" t="s">
        <v>59</v>
      </c>
      <c r="E114" s="39" t="s">
        <v>5</v>
      </c>
    </row>
    <row r="115" spans="1:16" ht="12.75">
      <c r="A115" t="s">
        <v>50</v>
      </c>
      <c s="34" t="s">
        <v>326</v>
      </c>
      <c s="34" t="s">
        <v>6649</v>
      </c>
      <c s="35" t="s">
        <v>5</v>
      </c>
      <c s="6" t="s">
        <v>6650</v>
      </c>
      <c s="36" t="s">
        <v>162</v>
      </c>
      <c s="37">
        <v>2</v>
      </c>
      <c s="36">
        <v>0.00019</v>
      </c>
      <c s="36">
        <f>ROUND(G115*H115,6)</f>
      </c>
      <c r="L115" s="38">
        <v>0</v>
      </c>
      <c s="32">
        <f>ROUND(ROUND(L115,2)*ROUND(G115,3),2)</f>
      </c>
      <c s="36" t="s">
        <v>117</v>
      </c>
      <c>
        <f>(M115*21)/100</f>
      </c>
      <c t="s">
        <v>28</v>
      </c>
    </row>
    <row r="116" spans="1:5" ht="12.75">
      <c r="A116" s="35" t="s">
        <v>56</v>
      </c>
      <c r="E116" s="39" t="s">
        <v>6650</v>
      </c>
    </row>
    <row r="117" spans="1:5" ht="25.5">
      <c r="A117" s="35" t="s">
        <v>57</v>
      </c>
      <c r="E117" s="40" t="s">
        <v>6622</v>
      </c>
    </row>
    <row r="118" spans="1:5" ht="12.75">
      <c r="A118" t="s">
        <v>59</v>
      </c>
      <c r="E118" s="39" t="s">
        <v>5</v>
      </c>
    </row>
    <row r="119" spans="1:16" ht="12.75">
      <c r="A119" t="s">
        <v>50</v>
      </c>
      <c s="34" t="s">
        <v>330</v>
      </c>
      <c s="34" t="s">
        <v>6651</v>
      </c>
      <c s="35" t="s">
        <v>5</v>
      </c>
      <c s="6" t="s">
        <v>6652</v>
      </c>
      <c s="36" t="s">
        <v>162</v>
      </c>
      <c s="37">
        <v>3</v>
      </c>
      <c s="36">
        <v>0.00041</v>
      </c>
      <c s="36">
        <f>ROUND(G119*H119,6)</f>
      </c>
      <c r="L119" s="38">
        <v>0</v>
      </c>
      <c s="32">
        <f>ROUND(ROUND(L119,2)*ROUND(G119,3),2)</f>
      </c>
      <c s="36" t="s">
        <v>117</v>
      </c>
      <c>
        <f>(M119*21)/100</f>
      </c>
      <c t="s">
        <v>28</v>
      </c>
    </row>
    <row r="120" spans="1:5" ht="12.75">
      <c r="A120" s="35" t="s">
        <v>56</v>
      </c>
      <c r="E120" s="39" t="s">
        <v>6652</v>
      </c>
    </row>
    <row r="121" spans="1:5" ht="25.5">
      <c r="A121" s="35" t="s">
        <v>57</v>
      </c>
      <c r="E121" s="40" t="s">
        <v>6646</v>
      </c>
    </row>
    <row r="122" spans="1:5" ht="12.75">
      <c r="A122" t="s">
        <v>59</v>
      </c>
      <c r="E122" s="39" t="s">
        <v>5</v>
      </c>
    </row>
    <row r="123" spans="1:16" ht="12.75">
      <c r="A123" t="s">
        <v>50</v>
      </c>
      <c s="34" t="s">
        <v>304</v>
      </c>
      <c s="34" t="s">
        <v>6653</v>
      </c>
      <c s="35" t="s">
        <v>5</v>
      </c>
      <c s="6" t="s">
        <v>6654</v>
      </c>
      <c s="36" t="s">
        <v>162</v>
      </c>
      <c s="37">
        <v>1</v>
      </c>
      <c s="36">
        <v>0.00278</v>
      </c>
      <c s="36">
        <f>ROUND(G123*H123,6)</f>
      </c>
      <c r="L123" s="38">
        <v>0</v>
      </c>
      <c s="32">
        <f>ROUND(ROUND(L123,2)*ROUND(G123,3),2)</f>
      </c>
      <c s="36" t="s">
        <v>117</v>
      </c>
      <c>
        <f>(M123*21)/100</f>
      </c>
      <c t="s">
        <v>28</v>
      </c>
    </row>
    <row r="124" spans="1:5" ht="12.75">
      <c r="A124" s="35" t="s">
        <v>56</v>
      </c>
      <c r="E124" s="39" t="s">
        <v>6654</v>
      </c>
    </row>
    <row r="125" spans="1:5" ht="25.5">
      <c r="A125" s="35" t="s">
        <v>57</v>
      </c>
      <c r="E125" s="40" t="s">
        <v>6611</v>
      </c>
    </row>
    <row r="126" spans="1:5" ht="12.75">
      <c r="A126" t="s">
        <v>59</v>
      </c>
      <c r="E126" s="39" t="s">
        <v>5</v>
      </c>
    </row>
    <row r="127" spans="1:16" ht="12.75">
      <c r="A127" t="s">
        <v>50</v>
      </c>
      <c s="34" t="s">
        <v>309</v>
      </c>
      <c s="34" t="s">
        <v>6655</v>
      </c>
      <c s="35" t="s">
        <v>5</v>
      </c>
      <c s="6" t="s">
        <v>6656</v>
      </c>
      <c s="36" t="s">
        <v>162</v>
      </c>
      <c s="37">
        <v>1</v>
      </c>
      <c s="36">
        <v>0.00041</v>
      </c>
      <c s="36">
        <f>ROUND(G127*H127,6)</f>
      </c>
      <c r="L127" s="38">
        <v>0</v>
      </c>
      <c s="32">
        <f>ROUND(ROUND(L127,2)*ROUND(G127,3),2)</f>
      </c>
      <c s="36" t="s">
        <v>117</v>
      </c>
      <c>
        <f>(M127*21)/100</f>
      </c>
      <c t="s">
        <v>28</v>
      </c>
    </row>
    <row r="128" spans="1:5" ht="12.75">
      <c r="A128" s="35" t="s">
        <v>56</v>
      </c>
      <c r="E128" s="39" t="s">
        <v>6656</v>
      </c>
    </row>
    <row r="129" spans="1:5" ht="25.5">
      <c r="A129" s="35" t="s">
        <v>57</v>
      </c>
      <c r="E129" s="40" t="s">
        <v>6611</v>
      </c>
    </row>
    <row r="130" spans="1:5" ht="12.75">
      <c r="A130" t="s">
        <v>59</v>
      </c>
      <c r="E130" s="39" t="s">
        <v>5</v>
      </c>
    </row>
    <row r="131" spans="1:16" ht="12.75">
      <c r="A131" t="s">
        <v>50</v>
      </c>
      <c s="34" t="s">
        <v>511</v>
      </c>
      <c s="34" t="s">
        <v>6657</v>
      </c>
      <c s="35" t="s">
        <v>5</v>
      </c>
      <c s="6" t="s">
        <v>6658</v>
      </c>
      <c s="36" t="s">
        <v>162</v>
      </c>
      <c s="37">
        <v>1</v>
      </c>
      <c s="36">
        <v>0.027</v>
      </c>
      <c s="36">
        <f>ROUND(G131*H131,6)</f>
      </c>
      <c r="L131" s="38">
        <v>0</v>
      </c>
      <c s="32">
        <f>ROUND(ROUND(L131,2)*ROUND(G131,3),2)</f>
      </c>
      <c s="36" t="s">
        <v>117</v>
      </c>
      <c>
        <f>(M131*21)/100</f>
      </c>
      <c t="s">
        <v>28</v>
      </c>
    </row>
    <row r="132" spans="1:5" ht="12.75">
      <c r="A132" s="35" t="s">
        <v>56</v>
      </c>
      <c r="E132" s="39" t="s">
        <v>6658</v>
      </c>
    </row>
    <row r="133" spans="1:5" ht="25.5">
      <c r="A133" s="35" t="s">
        <v>57</v>
      </c>
      <c r="E133" s="40" t="s">
        <v>6611</v>
      </c>
    </row>
    <row r="134" spans="1:5" ht="12.75">
      <c r="A134" t="s">
        <v>59</v>
      </c>
      <c r="E134" s="39" t="s">
        <v>5</v>
      </c>
    </row>
    <row r="135" spans="1:16" ht="12.75">
      <c r="A135" t="s">
        <v>50</v>
      </c>
      <c s="34" t="s">
        <v>516</v>
      </c>
      <c s="34" t="s">
        <v>6659</v>
      </c>
      <c s="35" t="s">
        <v>5</v>
      </c>
      <c s="6" t="s">
        <v>6660</v>
      </c>
      <c s="36" t="s">
        <v>162</v>
      </c>
      <c s="37">
        <v>1</v>
      </c>
      <c s="36">
        <v>0.00019</v>
      </c>
      <c s="36">
        <f>ROUND(G135*H135,6)</f>
      </c>
      <c r="L135" s="38">
        <v>0</v>
      </c>
      <c s="32">
        <f>ROUND(ROUND(L135,2)*ROUND(G135,3),2)</f>
      </c>
      <c s="36" t="s">
        <v>117</v>
      </c>
      <c>
        <f>(M135*21)/100</f>
      </c>
      <c t="s">
        <v>28</v>
      </c>
    </row>
    <row r="136" spans="1:5" ht="12.75">
      <c r="A136" s="35" t="s">
        <v>56</v>
      </c>
      <c r="E136" s="39" t="s">
        <v>6660</v>
      </c>
    </row>
    <row r="137" spans="1:5" ht="25.5">
      <c r="A137" s="35" t="s">
        <v>57</v>
      </c>
      <c r="E137" s="40" t="s">
        <v>6611</v>
      </c>
    </row>
    <row r="138" spans="1:5" ht="12.75">
      <c r="A138" t="s">
        <v>59</v>
      </c>
      <c r="E138" s="39" t="s">
        <v>5</v>
      </c>
    </row>
    <row r="139" spans="1:16" ht="12.75">
      <c r="A139" t="s">
        <v>50</v>
      </c>
      <c s="34" t="s">
        <v>520</v>
      </c>
      <c s="34" t="s">
        <v>6661</v>
      </c>
      <c s="35" t="s">
        <v>5</v>
      </c>
      <c s="6" t="s">
        <v>6662</v>
      </c>
      <c s="36" t="s">
        <v>162</v>
      </c>
      <c s="37">
        <v>1</v>
      </c>
      <c s="36">
        <v>0.0145</v>
      </c>
      <c s="36">
        <f>ROUND(G139*H139,6)</f>
      </c>
      <c r="L139" s="38">
        <v>0</v>
      </c>
      <c s="32">
        <f>ROUND(ROUND(L139,2)*ROUND(G139,3),2)</f>
      </c>
      <c s="36" t="s">
        <v>117</v>
      </c>
      <c>
        <f>(M139*21)/100</f>
      </c>
      <c t="s">
        <v>28</v>
      </c>
    </row>
    <row r="140" spans="1:5" ht="12.75">
      <c r="A140" s="35" t="s">
        <v>56</v>
      </c>
      <c r="E140" s="39" t="s">
        <v>6662</v>
      </c>
    </row>
    <row r="141" spans="1:5" ht="25.5">
      <c r="A141" s="35" t="s">
        <v>57</v>
      </c>
      <c r="E141" s="40" t="s">
        <v>6611</v>
      </c>
    </row>
    <row r="142" spans="1:5" ht="12.75">
      <c r="A142" t="s">
        <v>59</v>
      </c>
      <c r="E142" s="39" t="s">
        <v>5</v>
      </c>
    </row>
    <row r="143" spans="1:16" ht="12.75">
      <c r="A143" t="s">
        <v>50</v>
      </c>
      <c s="34" t="s">
        <v>524</v>
      </c>
      <c s="34" t="s">
        <v>6663</v>
      </c>
      <c s="35" t="s">
        <v>5</v>
      </c>
      <c s="6" t="s">
        <v>6664</v>
      </c>
      <c s="36" t="s">
        <v>162</v>
      </c>
      <c s="37">
        <v>1</v>
      </c>
      <c s="36">
        <v>0</v>
      </c>
      <c s="36">
        <f>ROUND(G143*H143,6)</f>
      </c>
      <c r="L143" s="38">
        <v>0</v>
      </c>
      <c s="32">
        <f>ROUND(ROUND(L143,2)*ROUND(G143,3),2)</f>
      </c>
      <c s="36" t="s">
        <v>117</v>
      </c>
      <c>
        <f>(M143*21)/100</f>
      </c>
      <c t="s">
        <v>28</v>
      </c>
    </row>
    <row r="144" spans="1:5" ht="12.75">
      <c r="A144" s="35" t="s">
        <v>56</v>
      </c>
      <c r="E144" s="39" t="s">
        <v>6664</v>
      </c>
    </row>
    <row r="145" spans="1:5" ht="25.5">
      <c r="A145" s="35" t="s">
        <v>57</v>
      </c>
      <c r="E145" s="40" t="s">
        <v>6611</v>
      </c>
    </row>
    <row r="146" spans="1:5" ht="12.75">
      <c r="A146" t="s">
        <v>59</v>
      </c>
      <c r="E146" s="39" t="s">
        <v>5</v>
      </c>
    </row>
    <row r="147" spans="1:16" ht="12.75">
      <c r="A147" t="s">
        <v>50</v>
      </c>
      <c s="34" t="s">
        <v>526</v>
      </c>
      <c s="34" t="s">
        <v>6665</v>
      </c>
      <c s="35" t="s">
        <v>5</v>
      </c>
      <c s="6" t="s">
        <v>6666</v>
      </c>
      <c s="36" t="s">
        <v>162</v>
      </c>
      <c s="37">
        <v>1</v>
      </c>
      <c s="36">
        <v>0.0087</v>
      </c>
      <c s="36">
        <f>ROUND(G147*H147,6)</f>
      </c>
      <c r="L147" s="38">
        <v>0</v>
      </c>
      <c s="32">
        <f>ROUND(ROUND(L147,2)*ROUND(G147,3),2)</f>
      </c>
      <c s="36" t="s">
        <v>117</v>
      </c>
      <c>
        <f>(M147*21)/100</f>
      </c>
      <c t="s">
        <v>28</v>
      </c>
    </row>
    <row r="148" spans="1:5" ht="12.75">
      <c r="A148" s="35" t="s">
        <v>56</v>
      </c>
      <c r="E148" s="39" t="s">
        <v>6666</v>
      </c>
    </row>
    <row r="149" spans="1:5" ht="25.5">
      <c r="A149" s="35" t="s">
        <v>57</v>
      </c>
      <c r="E149" s="40" t="s">
        <v>6611</v>
      </c>
    </row>
    <row r="150" spans="1:5" ht="12.75">
      <c r="A150" t="s">
        <v>59</v>
      </c>
      <c r="E150" s="39" t="s">
        <v>5</v>
      </c>
    </row>
    <row r="151" spans="1:16" ht="12.75">
      <c r="A151" t="s">
        <v>50</v>
      </c>
      <c s="34" t="s">
        <v>531</v>
      </c>
      <c s="34" t="s">
        <v>168</v>
      </c>
      <c s="35" t="s">
        <v>5</v>
      </c>
      <c s="6" t="s">
        <v>169</v>
      </c>
      <c s="36" t="s">
        <v>147</v>
      </c>
      <c s="37">
        <v>13.15</v>
      </c>
      <c s="36">
        <v>0</v>
      </c>
      <c s="36">
        <f>ROUND(G151*H151,6)</f>
      </c>
      <c r="L151" s="38">
        <v>0</v>
      </c>
      <c s="32">
        <f>ROUND(ROUND(L151,2)*ROUND(G151,3),2)</f>
      </c>
      <c s="36" t="s">
        <v>117</v>
      </c>
      <c>
        <f>(M151*21)/100</f>
      </c>
      <c t="s">
        <v>28</v>
      </c>
    </row>
    <row r="152" spans="1:5" ht="12.75">
      <c r="A152" s="35" t="s">
        <v>56</v>
      </c>
      <c r="E152" s="39" t="s">
        <v>169</v>
      </c>
    </row>
    <row r="153" spans="1:5" ht="12.75">
      <c r="A153" s="35" t="s">
        <v>57</v>
      </c>
      <c r="E153" s="40" t="s">
        <v>6667</v>
      </c>
    </row>
    <row r="154" spans="1:5" ht="12.75">
      <c r="A154" t="s">
        <v>59</v>
      </c>
      <c r="E154" s="39" t="s">
        <v>5</v>
      </c>
    </row>
    <row r="155" spans="1:16" ht="12.75">
      <c r="A155" t="s">
        <v>50</v>
      </c>
      <c s="34" t="s">
        <v>535</v>
      </c>
      <c s="34" t="s">
        <v>6668</v>
      </c>
      <c s="35" t="s">
        <v>5</v>
      </c>
      <c s="6" t="s">
        <v>6669</v>
      </c>
      <c s="36" t="s">
        <v>147</v>
      </c>
      <c s="37">
        <v>13.15</v>
      </c>
      <c s="36">
        <v>0</v>
      </c>
      <c s="36">
        <f>ROUND(G155*H155,6)</f>
      </c>
      <c r="L155" s="38">
        <v>0</v>
      </c>
      <c s="32">
        <f>ROUND(ROUND(L155,2)*ROUND(G155,3),2)</f>
      </c>
      <c s="36" t="s">
        <v>117</v>
      </c>
      <c>
        <f>(M155*21)/100</f>
      </c>
      <c t="s">
        <v>28</v>
      </c>
    </row>
    <row r="156" spans="1:5" ht="12.75">
      <c r="A156" s="35" t="s">
        <v>56</v>
      </c>
      <c r="E156" s="39" t="s">
        <v>6669</v>
      </c>
    </row>
    <row r="157" spans="1:5" ht="25.5">
      <c r="A157" s="35" t="s">
        <v>57</v>
      </c>
      <c r="E157" s="40" t="s">
        <v>6670</v>
      </c>
    </row>
    <row r="158" spans="1:5" ht="12.75">
      <c r="A158" t="s">
        <v>59</v>
      </c>
      <c r="E158" s="39" t="s">
        <v>5</v>
      </c>
    </row>
    <row r="159" spans="1:16" ht="12.75">
      <c r="A159" t="s">
        <v>50</v>
      </c>
      <c s="34" t="s">
        <v>539</v>
      </c>
      <c s="34" t="s">
        <v>6671</v>
      </c>
      <c s="35" t="s">
        <v>5</v>
      </c>
      <c s="6" t="s">
        <v>6672</v>
      </c>
      <c s="36" t="s">
        <v>162</v>
      </c>
      <c s="37">
        <v>1</v>
      </c>
      <c s="36">
        <v>0.00021</v>
      </c>
      <c s="36">
        <f>ROUND(G159*H159,6)</f>
      </c>
      <c r="L159" s="38">
        <v>0</v>
      </c>
      <c s="32">
        <f>ROUND(ROUND(L159,2)*ROUND(G159,3),2)</f>
      </c>
      <c s="36" t="s">
        <v>117</v>
      </c>
      <c>
        <f>(M159*21)/100</f>
      </c>
      <c t="s">
        <v>28</v>
      </c>
    </row>
    <row r="160" spans="1:5" ht="12.75">
      <c r="A160" s="35" t="s">
        <v>56</v>
      </c>
      <c r="E160" s="39" t="s">
        <v>6672</v>
      </c>
    </row>
    <row r="161" spans="1:5" ht="25.5">
      <c r="A161" s="35" t="s">
        <v>57</v>
      </c>
      <c r="E161" s="40" t="s">
        <v>6611</v>
      </c>
    </row>
    <row r="162" spans="1:5" ht="12.75">
      <c r="A162" t="s">
        <v>59</v>
      </c>
      <c r="E162" s="39" t="s">
        <v>5</v>
      </c>
    </row>
    <row r="163" spans="1:16" ht="12.75">
      <c r="A163" t="s">
        <v>50</v>
      </c>
      <c s="34" t="s">
        <v>543</v>
      </c>
      <c s="34" t="s">
        <v>6673</v>
      </c>
      <c s="35" t="s">
        <v>5</v>
      </c>
      <c s="6" t="s">
        <v>6674</v>
      </c>
      <c s="36" t="s">
        <v>162</v>
      </c>
      <c s="37">
        <v>1</v>
      </c>
      <c s="36">
        <v>0.0098</v>
      </c>
      <c s="36">
        <f>ROUND(G163*H163,6)</f>
      </c>
      <c r="L163" s="38">
        <v>0</v>
      </c>
      <c s="32">
        <f>ROUND(ROUND(L163,2)*ROUND(G163,3),2)</f>
      </c>
      <c s="36" t="s">
        <v>117</v>
      </c>
      <c>
        <f>(M163*21)/100</f>
      </c>
      <c t="s">
        <v>28</v>
      </c>
    </row>
    <row r="164" spans="1:5" ht="12.75">
      <c r="A164" s="35" t="s">
        <v>56</v>
      </c>
      <c r="E164" s="39" t="s">
        <v>6674</v>
      </c>
    </row>
    <row r="165" spans="1:5" ht="25.5">
      <c r="A165" s="35" t="s">
        <v>57</v>
      </c>
      <c r="E165" s="40" t="s">
        <v>6611</v>
      </c>
    </row>
    <row r="166" spans="1:5" ht="12.75">
      <c r="A166" t="s">
        <v>59</v>
      </c>
      <c r="E166" s="39" t="s">
        <v>5</v>
      </c>
    </row>
    <row r="167" spans="1:16" ht="12.75">
      <c r="A167" t="s">
        <v>50</v>
      </c>
      <c s="34" t="s">
        <v>547</v>
      </c>
      <c s="34" t="s">
        <v>6675</v>
      </c>
      <c s="35" t="s">
        <v>5</v>
      </c>
      <c s="6" t="s">
        <v>6676</v>
      </c>
      <c s="36" t="s">
        <v>162</v>
      </c>
      <c s="37">
        <v>1</v>
      </c>
      <c s="36">
        <v>0.00023</v>
      </c>
      <c s="36">
        <f>ROUND(G167*H167,6)</f>
      </c>
      <c r="L167" s="38">
        <v>0</v>
      </c>
      <c s="32">
        <f>ROUND(ROUND(L167,2)*ROUND(G167,3),2)</f>
      </c>
      <c s="36" t="s">
        <v>117</v>
      </c>
      <c>
        <f>(M167*21)/100</f>
      </c>
      <c t="s">
        <v>28</v>
      </c>
    </row>
    <row r="168" spans="1:5" ht="12.75">
      <c r="A168" s="35" t="s">
        <v>56</v>
      </c>
      <c r="E168" s="39" t="s">
        <v>6676</v>
      </c>
    </row>
    <row r="169" spans="1:5" ht="25.5">
      <c r="A169" s="35" t="s">
        <v>57</v>
      </c>
      <c r="E169" s="40" t="s">
        <v>6611</v>
      </c>
    </row>
    <row r="170" spans="1:5" ht="12.75">
      <c r="A170" t="s">
        <v>59</v>
      </c>
      <c r="E170" s="39" t="s">
        <v>5</v>
      </c>
    </row>
    <row r="171" spans="1:16" ht="12.75">
      <c r="A171" t="s">
        <v>50</v>
      </c>
      <c s="34" t="s">
        <v>550</v>
      </c>
      <c s="34" t="s">
        <v>6677</v>
      </c>
      <c s="35" t="s">
        <v>5</v>
      </c>
      <c s="6" t="s">
        <v>6678</v>
      </c>
      <c s="36" t="s">
        <v>162</v>
      </c>
      <c s="37">
        <v>1</v>
      </c>
      <c s="36">
        <v>0.0076</v>
      </c>
      <c s="36">
        <f>ROUND(G171*H171,6)</f>
      </c>
      <c r="L171" s="38">
        <v>0</v>
      </c>
      <c s="32">
        <f>ROUND(ROUND(L171,2)*ROUND(G171,3),2)</f>
      </c>
      <c s="36" t="s">
        <v>117</v>
      </c>
      <c>
        <f>(M171*21)/100</f>
      </c>
      <c t="s">
        <v>28</v>
      </c>
    </row>
    <row r="172" spans="1:5" ht="12.75">
      <c r="A172" s="35" t="s">
        <v>56</v>
      </c>
      <c r="E172" s="39" t="s">
        <v>6678</v>
      </c>
    </row>
    <row r="173" spans="1:5" ht="25.5">
      <c r="A173" s="35" t="s">
        <v>57</v>
      </c>
      <c r="E173" s="40" t="s">
        <v>6611</v>
      </c>
    </row>
    <row r="174" spans="1:5" ht="12.75">
      <c r="A174" t="s">
        <v>59</v>
      </c>
      <c r="E174" s="39" t="s">
        <v>5</v>
      </c>
    </row>
    <row r="175" spans="1:13" ht="12.75">
      <c r="A175" t="s">
        <v>47</v>
      </c>
      <c r="C175" s="31" t="s">
        <v>185</v>
      </c>
      <c r="E175" s="33" t="s">
        <v>186</v>
      </c>
      <c r="J175" s="32">
        <f>0</f>
      </c>
      <c s="32">
        <f>0</f>
      </c>
      <c s="32">
        <f>0+L176</f>
      </c>
      <c s="32">
        <f>0+M176</f>
      </c>
    </row>
    <row r="176" spans="1:16" ht="12.75">
      <c r="A176" t="s">
        <v>50</v>
      </c>
      <c s="34" t="s">
        <v>554</v>
      </c>
      <c s="34" t="s">
        <v>188</v>
      </c>
      <c s="35" t="s">
        <v>5</v>
      </c>
      <c s="6" t="s">
        <v>189</v>
      </c>
      <c s="36" t="s">
        <v>54</v>
      </c>
      <c s="37">
        <v>7.671</v>
      </c>
      <c s="36">
        <v>0</v>
      </c>
      <c s="36">
        <f>ROUND(G176*H176,6)</f>
      </c>
      <c r="L176" s="38">
        <v>0</v>
      </c>
      <c s="32">
        <f>ROUND(ROUND(L176,2)*ROUND(G176,3),2)</f>
      </c>
      <c s="36" t="s">
        <v>117</v>
      </c>
      <c>
        <f>(M176*21)/100</f>
      </c>
      <c t="s">
        <v>28</v>
      </c>
    </row>
    <row r="177" spans="1:5" ht="12.75">
      <c r="A177" s="35" t="s">
        <v>56</v>
      </c>
      <c r="E177" s="39" t="s">
        <v>189</v>
      </c>
    </row>
    <row r="178" spans="1:5" ht="12.75">
      <c r="A178" s="35" t="s">
        <v>57</v>
      </c>
      <c r="E178" s="40" t="s">
        <v>6679</v>
      </c>
    </row>
    <row r="179" spans="1:5" ht="12.75">
      <c r="A179" t="s">
        <v>59</v>
      </c>
      <c r="E1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2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COUNTIFS(L8:L280,"=0",A8:A280,"P")+COUNTIFS(L8:L280,"",A8:A280,"P")+SUM(Q8:Q280)</f>
      </c>
    </row>
    <row r="8" spans="1:13" ht="12.75">
      <c r="A8" t="s">
        <v>45</v>
      </c>
      <c r="C8" s="28" t="s">
        <v>6682</v>
      </c>
      <c r="E8" s="30" t="s">
        <v>6681</v>
      </c>
      <c r="J8" s="29">
        <f>0+J9+J26+J35+J40+J49+J166+J279</f>
      </c>
      <c s="29">
        <f>0+K9+K26+K35+K40+K49+K166+K279</f>
      </c>
      <c s="29">
        <f>0+L9+L26+L35+L40+L49+L166+L279</f>
      </c>
      <c s="29">
        <f>0+M9+M26+M35+M40+M49+M166+M279</f>
      </c>
    </row>
    <row r="9" spans="1:13" ht="12.75">
      <c r="A9" t="s">
        <v>47</v>
      </c>
      <c r="C9" s="31" t="s">
        <v>112</v>
      </c>
      <c r="E9" s="33" t="s">
        <v>113</v>
      </c>
      <c r="J9" s="32">
        <f>0</f>
      </c>
      <c s="32">
        <f>0</f>
      </c>
      <c s="32">
        <f>0+L10+L14+L18+L22</f>
      </c>
      <c s="32">
        <f>0+M10+M14+M18+M22</f>
      </c>
    </row>
    <row r="10" spans="1:16" ht="12.75">
      <c r="A10" t="s">
        <v>50</v>
      </c>
      <c s="34" t="s">
        <v>96</v>
      </c>
      <c s="34" t="s">
        <v>6594</v>
      </c>
      <c s="35" t="s">
        <v>5</v>
      </c>
      <c s="6" t="s">
        <v>6595</v>
      </c>
      <c s="36" t="s">
        <v>116</v>
      </c>
      <c s="37">
        <v>313.48</v>
      </c>
      <c s="36">
        <v>0</v>
      </c>
      <c s="36">
        <f>ROUND(G10*H10,6)</f>
      </c>
      <c r="L10" s="38">
        <v>0</v>
      </c>
      <c s="32">
        <f>ROUND(ROUND(L10,2)*ROUND(G10,3),2)</f>
      </c>
      <c s="36" t="s">
        <v>117</v>
      </c>
      <c>
        <f>(M10*21)/100</f>
      </c>
      <c t="s">
        <v>28</v>
      </c>
    </row>
    <row r="11" spans="1:5" ht="12.75">
      <c r="A11" s="35" t="s">
        <v>56</v>
      </c>
      <c r="E11" s="39" t="s">
        <v>6595</v>
      </c>
    </row>
    <row r="12" spans="1:5" ht="25.5">
      <c r="A12" s="35" t="s">
        <v>57</v>
      </c>
      <c r="E12" s="40" t="s">
        <v>6683</v>
      </c>
    </row>
    <row r="13" spans="1:5" ht="12.75">
      <c r="A13" t="s">
        <v>59</v>
      </c>
      <c r="E13" s="39" t="s">
        <v>5</v>
      </c>
    </row>
    <row r="14" spans="1:16" ht="12.75">
      <c r="A14" t="s">
        <v>50</v>
      </c>
      <c s="34" t="s">
        <v>28</v>
      </c>
      <c s="34" t="s">
        <v>6597</v>
      </c>
      <c s="35" t="s">
        <v>5</v>
      </c>
      <c s="6" t="s">
        <v>6598</v>
      </c>
      <c s="36" t="s">
        <v>116</v>
      </c>
      <c s="37">
        <v>89.964</v>
      </c>
      <c s="36">
        <v>0</v>
      </c>
      <c s="36">
        <f>ROUND(G14*H14,6)</f>
      </c>
      <c r="L14" s="38">
        <v>0</v>
      </c>
      <c s="32">
        <f>ROUND(ROUND(L14,2)*ROUND(G14,3),2)</f>
      </c>
      <c s="36" t="s">
        <v>117</v>
      </c>
      <c>
        <f>(M14*21)/100</f>
      </c>
      <c t="s">
        <v>28</v>
      </c>
    </row>
    <row r="15" spans="1:5" ht="12.75">
      <c r="A15" s="35" t="s">
        <v>56</v>
      </c>
      <c r="E15" s="39" t="s">
        <v>6598</v>
      </c>
    </row>
    <row r="16" spans="1:5" ht="25.5">
      <c r="A16" s="35" t="s">
        <v>57</v>
      </c>
      <c r="E16" s="40" t="s">
        <v>6684</v>
      </c>
    </row>
    <row r="17" spans="1:5" ht="12.75">
      <c r="A17" t="s">
        <v>59</v>
      </c>
      <c r="E17" s="39" t="s">
        <v>5</v>
      </c>
    </row>
    <row r="18" spans="1:16" ht="12.75">
      <c r="A18" t="s">
        <v>50</v>
      </c>
      <c s="34" t="s">
        <v>26</v>
      </c>
      <c s="34" t="s">
        <v>2137</v>
      </c>
      <c s="35" t="s">
        <v>5</v>
      </c>
      <c s="6" t="s">
        <v>2138</v>
      </c>
      <c s="36" t="s">
        <v>116</v>
      </c>
      <c s="37">
        <v>3.96</v>
      </c>
      <c s="36">
        <v>0</v>
      </c>
      <c s="36">
        <f>ROUND(G18*H18,6)</f>
      </c>
      <c r="L18" s="38">
        <v>0</v>
      </c>
      <c s="32">
        <f>ROUND(ROUND(L18,2)*ROUND(G18,3),2)</f>
      </c>
      <c s="36" t="s">
        <v>117</v>
      </c>
      <c>
        <f>(M18*21)/100</f>
      </c>
      <c t="s">
        <v>28</v>
      </c>
    </row>
    <row r="19" spans="1:5" ht="12.75">
      <c r="A19" s="35" t="s">
        <v>56</v>
      </c>
      <c r="E19" s="39" t="s">
        <v>2138</v>
      </c>
    </row>
    <row r="20" spans="1:5" ht="25.5">
      <c r="A20" s="35" t="s">
        <v>57</v>
      </c>
      <c r="E20" s="40" t="s">
        <v>6685</v>
      </c>
    </row>
    <row r="21" spans="1:5" ht="12.75">
      <c r="A21" t="s">
        <v>59</v>
      </c>
      <c r="E21" s="39" t="s">
        <v>5</v>
      </c>
    </row>
    <row r="22" spans="1:16" ht="12.75">
      <c r="A22" t="s">
        <v>50</v>
      </c>
      <c s="34" t="s">
        <v>66</v>
      </c>
      <c s="34" t="s">
        <v>2140</v>
      </c>
      <c s="35" t="s">
        <v>5</v>
      </c>
      <c s="6" t="s">
        <v>2141</v>
      </c>
      <c s="36" t="s">
        <v>116</v>
      </c>
      <c s="37">
        <v>1.188</v>
      </c>
      <c s="36">
        <v>0</v>
      </c>
      <c s="36">
        <f>ROUND(G22*H22,6)</f>
      </c>
      <c r="L22" s="38">
        <v>0</v>
      </c>
      <c s="32">
        <f>ROUND(ROUND(L22,2)*ROUND(G22,3),2)</f>
      </c>
      <c s="36" t="s">
        <v>117</v>
      </c>
      <c>
        <f>(M22*21)/100</f>
      </c>
      <c t="s">
        <v>28</v>
      </c>
    </row>
    <row r="23" spans="1:5" ht="12.75">
      <c r="A23" s="35" t="s">
        <v>56</v>
      </c>
      <c r="E23" s="39" t="s">
        <v>2141</v>
      </c>
    </row>
    <row r="24" spans="1:5" ht="25.5">
      <c r="A24" s="35" t="s">
        <v>57</v>
      </c>
      <c r="E24" s="40" t="s">
        <v>6686</v>
      </c>
    </row>
    <row r="25" spans="1:5" ht="12.75">
      <c r="A25" t="s">
        <v>59</v>
      </c>
      <c r="E25" s="39" t="s">
        <v>5</v>
      </c>
    </row>
    <row r="26" spans="1:13" ht="12.75">
      <c r="A26" t="s">
        <v>47</v>
      </c>
      <c r="C26" s="31" t="s">
        <v>130</v>
      </c>
      <c r="E26" s="33" t="s">
        <v>131</v>
      </c>
      <c r="J26" s="32">
        <f>0</f>
      </c>
      <c s="32">
        <f>0</f>
      </c>
      <c s="32">
        <f>0+L27+L31</f>
      </c>
      <c s="32">
        <f>0+M27+M31</f>
      </c>
    </row>
    <row r="27" spans="1:16" ht="12.75">
      <c r="A27" t="s">
        <v>50</v>
      </c>
      <c s="34" t="s">
        <v>72</v>
      </c>
      <c s="34" t="s">
        <v>132</v>
      </c>
      <c s="35" t="s">
        <v>5</v>
      </c>
      <c s="6" t="s">
        <v>133</v>
      </c>
      <c s="36" t="s">
        <v>116</v>
      </c>
      <c s="37">
        <v>123.481</v>
      </c>
      <c s="36">
        <v>1.67</v>
      </c>
      <c s="36">
        <f>ROUND(G27*H27,6)</f>
      </c>
      <c r="L27" s="38">
        <v>0</v>
      </c>
      <c s="32">
        <f>ROUND(ROUND(L27,2)*ROUND(G27,3),2)</f>
      </c>
      <c s="36" t="s">
        <v>117</v>
      </c>
      <c>
        <f>(M27*21)/100</f>
      </c>
      <c t="s">
        <v>28</v>
      </c>
    </row>
    <row r="28" spans="1:5" ht="12.75">
      <c r="A28" s="35" t="s">
        <v>56</v>
      </c>
      <c r="E28" s="39" t="s">
        <v>133</v>
      </c>
    </row>
    <row r="29" spans="1:5" ht="25.5">
      <c r="A29" s="35" t="s">
        <v>57</v>
      </c>
      <c r="E29" s="40" t="s">
        <v>6687</v>
      </c>
    </row>
    <row r="30" spans="1:5" ht="12.75">
      <c r="A30" t="s">
        <v>59</v>
      </c>
      <c r="E30" s="39" t="s">
        <v>5</v>
      </c>
    </row>
    <row r="31" spans="1:16" ht="12.75">
      <c r="A31" t="s">
        <v>50</v>
      </c>
      <c s="34" t="s">
        <v>27</v>
      </c>
      <c s="34" t="s">
        <v>135</v>
      </c>
      <c s="35" t="s">
        <v>5</v>
      </c>
      <c s="6" t="s">
        <v>136</v>
      </c>
      <c s="36" t="s">
        <v>116</v>
      </c>
      <c s="37">
        <v>159.156</v>
      </c>
      <c s="36">
        <v>0</v>
      </c>
      <c s="36">
        <f>ROUND(G31*H31,6)</f>
      </c>
      <c r="L31" s="38">
        <v>0</v>
      </c>
      <c s="32">
        <f>ROUND(ROUND(L31,2)*ROUND(G31,3),2)</f>
      </c>
      <c s="36" t="s">
        <v>117</v>
      </c>
      <c>
        <f>(M31*21)/100</f>
      </c>
      <c t="s">
        <v>28</v>
      </c>
    </row>
    <row r="32" spans="1:5" ht="12.75">
      <c r="A32" s="35" t="s">
        <v>56</v>
      </c>
      <c r="E32" s="39" t="s">
        <v>136</v>
      </c>
    </row>
    <row r="33" spans="1:5" ht="25.5">
      <c r="A33" s="35" t="s">
        <v>57</v>
      </c>
      <c r="E33" s="40" t="s">
        <v>6688</v>
      </c>
    </row>
    <row r="34" spans="1:5" ht="12.75">
      <c r="A34" t="s">
        <v>59</v>
      </c>
      <c r="E34" s="39" t="s">
        <v>5</v>
      </c>
    </row>
    <row r="35" spans="1:13" ht="12.75">
      <c r="A35" t="s">
        <v>47</v>
      </c>
      <c r="C35" s="31" t="s">
        <v>138</v>
      </c>
      <c r="E35" s="33" t="s">
        <v>139</v>
      </c>
      <c r="J35" s="32">
        <f>0</f>
      </c>
      <c s="32">
        <f>0</f>
      </c>
      <c s="32">
        <f>0+L36</f>
      </c>
      <c s="32">
        <f>0+M36</f>
      </c>
    </row>
    <row r="36" spans="1:16" ht="12.75">
      <c r="A36" t="s">
        <v>50</v>
      </c>
      <c s="34" t="s">
        <v>81</v>
      </c>
      <c s="34" t="s">
        <v>140</v>
      </c>
      <c s="35" t="s">
        <v>5</v>
      </c>
      <c s="6" t="s">
        <v>141</v>
      </c>
      <c s="36" t="s">
        <v>116</v>
      </c>
      <c s="37">
        <v>17.64</v>
      </c>
      <c s="36">
        <v>1.89077</v>
      </c>
      <c s="36">
        <f>ROUND(G36*H36,6)</f>
      </c>
      <c r="L36" s="38">
        <v>0</v>
      </c>
      <c s="32">
        <f>ROUND(ROUND(L36,2)*ROUND(G36,3),2)</f>
      </c>
      <c s="36" t="s">
        <v>117</v>
      </c>
      <c>
        <f>(M36*21)/100</f>
      </c>
      <c t="s">
        <v>28</v>
      </c>
    </row>
    <row r="37" spans="1:5" ht="12.75">
      <c r="A37" s="35" t="s">
        <v>56</v>
      </c>
      <c r="E37" s="39" t="s">
        <v>141</v>
      </c>
    </row>
    <row r="38" spans="1:5" ht="25.5">
      <c r="A38" s="35" t="s">
        <v>57</v>
      </c>
      <c r="E38" s="40" t="s">
        <v>6689</v>
      </c>
    </row>
    <row r="39" spans="1:5" ht="12.75">
      <c r="A39" t="s">
        <v>59</v>
      </c>
      <c r="E39" s="39" t="s">
        <v>5</v>
      </c>
    </row>
    <row r="40" spans="1:13" ht="12.75">
      <c r="A40" t="s">
        <v>47</v>
      </c>
      <c r="C40" s="31" t="s">
        <v>708</v>
      </c>
      <c r="E40" s="33" t="s">
        <v>6605</v>
      </c>
      <c r="J40" s="32">
        <f>0</f>
      </c>
      <c s="32">
        <f>0</f>
      </c>
      <c s="32">
        <f>0+L41+L45</f>
      </c>
      <c s="32">
        <f>0+M41+M45</f>
      </c>
    </row>
    <row r="41" spans="1:16" ht="12.75">
      <c r="A41" t="s">
        <v>50</v>
      </c>
      <c s="34" t="s">
        <v>86</v>
      </c>
      <c s="34" t="s">
        <v>6690</v>
      </c>
      <c s="35" t="s">
        <v>5</v>
      </c>
      <c s="6" t="s">
        <v>6691</v>
      </c>
      <c s="36" t="s">
        <v>162</v>
      </c>
      <c s="37">
        <v>5</v>
      </c>
      <c s="36">
        <v>0.00041</v>
      </c>
      <c s="36">
        <f>ROUND(G41*H41,6)</f>
      </c>
      <c r="L41" s="38">
        <v>0</v>
      </c>
      <c s="32">
        <f>ROUND(ROUND(L41,2)*ROUND(G41,3),2)</f>
      </c>
      <c s="36" t="s">
        <v>117</v>
      </c>
      <c>
        <f>(M41*21)/100</f>
      </c>
      <c t="s">
        <v>28</v>
      </c>
    </row>
    <row r="42" spans="1:5" ht="12.75">
      <c r="A42" s="35" t="s">
        <v>56</v>
      </c>
      <c r="E42" s="39" t="s">
        <v>6691</v>
      </c>
    </row>
    <row r="43" spans="1:5" ht="25.5">
      <c r="A43" s="35" t="s">
        <v>57</v>
      </c>
      <c r="E43" s="40" t="s">
        <v>6692</v>
      </c>
    </row>
    <row r="44" spans="1:5" ht="12.75">
      <c r="A44" t="s">
        <v>59</v>
      </c>
      <c r="E44" s="39" t="s">
        <v>5</v>
      </c>
    </row>
    <row r="45" spans="1:16" ht="12.75">
      <c r="A45" t="s">
        <v>50</v>
      </c>
      <c s="34" t="s">
        <v>149</v>
      </c>
      <c s="34" t="s">
        <v>6693</v>
      </c>
      <c s="35" t="s">
        <v>5</v>
      </c>
      <c s="6" t="s">
        <v>6694</v>
      </c>
      <c s="36" t="s">
        <v>162</v>
      </c>
      <c s="37">
        <v>5</v>
      </c>
      <c s="36">
        <v>0.0122</v>
      </c>
      <c s="36">
        <f>ROUND(G45*H45,6)</f>
      </c>
      <c r="L45" s="38">
        <v>0</v>
      </c>
      <c s="32">
        <f>ROUND(ROUND(L45,2)*ROUND(G45,3),2)</f>
      </c>
      <c s="36" t="s">
        <v>117</v>
      </c>
      <c>
        <f>(M45*21)/100</f>
      </c>
      <c t="s">
        <v>28</v>
      </c>
    </row>
    <row r="46" spans="1:5" ht="12.75">
      <c r="A46" s="35" t="s">
        <v>56</v>
      </c>
      <c r="E46" s="39" t="s">
        <v>6694</v>
      </c>
    </row>
    <row r="47" spans="1:5" ht="25.5">
      <c r="A47" s="35" t="s">
        <v>57</v>
      </c>
      <c r="E47" s="40" t="s">
        <v>6692</v>
      </c>
    </row>
    <row r="48" spans="1:5" ht="12.75">
      <c r="A48" t="s">
        <v>59</v>
      </c>
      <c r="E48" s="39" t="s">
        <v>5</v>
      </c>
    </row>
    <row r="49" spans="1:13" ht="12.75">
      <c r="A49" t="s">
        <v>47</v>
      </c>
      <c r="C49" s="31" t="s">
        <v>143</v>
      </c>
      <c r="E49" s="33" t="s">
        <v>144</v>
      </c>
      <c r="J49" s="32">
        <f>0</f>
      </c>
      <c s="32">
        <f>0</f>
      </c>
      <c s="32">
        <f>0+L50+L54+L58+L62+L66+L70+L74+L78+L82+L86+L90+L94+L98+L102+L106+L110+L114+L118+L122+L126+L130+L134+L138+L142+L146+L150+L154+L158+L162</f>
      </c>
      <c s="32">
        <f>0+M50+M54+M58+M62+M66+M70+M74+M78+M82+M86+M90+M94+M98+M102+M106+M110+M114+M118+M122+M126+M130+M134+M138+M142+M146+M150+M154+M158+M162</f>
      </c>
    </row>
    <row r="50" spans="1:16" ht="12.75">
      <c r="A50" t="s">
        <v>50</v>
      </c>
      <c s="34" t="s">
        <v>159</v>
      </c>
      <c s="34" t="s">
        <v>6695</v>
      </c>
      <c s="35" t="s">
        <v>5</v>
      </c>
      <c s="6" t="s">
        <v>6696</v>
      </c>
      <c s="36" t="s">
        <v>147</v>
      </c>
      <c s="37">
        <v>34</v>
      </c>
      <c s="36">
        <v>0</v>
      </c>
      <c s="36">
        <f>ROUND(G50*H50,6)</f>
      </c>
      <c r="L50" s="38">
        <v>0</v>
      </c>
      <c s="32">
        <f>ROUND(ROUND(L50,2)*ROUND(G50,3),2)</f>
      </c>
      <c s="36" t="s">
        <v>117</v>
      </c>
      <c>
        <f>(M50*21)/100</f>
      </c>
      <c t="s">
        <v>28</v>
      </c>
    </row>
    <row r="51" spans="1:5" ht="12.75">
      <c r="A51" s="35" t="s">
        <v>56</v>
      </c>
      <c r="E51" s="39" t="s">
        <v>6696</v>
      </c>
    </row>
    <row r="52" spans="1:5" ht="25.5">
      <c r="A52" s="35" t="s">
        <v>57</v>
      </c>
      <c r="E52" s="40" t="s">
        <v>6697</v>
      </c>
    </row>
    <row r="53" spans="1:5" ht="12.75">
      <c r="A53" t="s">
        <v>59</v>
      </c>
      <c r="E53" s="39" t="s">
        <v>5</v>
      </c>
    </row>
    <row r="54" spans="1:16" ht="12.75">
      <c r="A54" t="s">
        <v>50</v>
      </c>
      <c s="34" t="s">
        <v>164</v>
      </c>
      <c s="34" t="s">
        <v>6698</v>
      </c>
      <c s="35" t="s">
        <v>5</v>
      </c>
      <c s="6" t="s">
        <v>6699</v>
      </c>
      <c s="36" t="s">
        <v>147</v>
      </c>
      <c s="37">
        <v>52.5</v>
      </c>
      <c s="36">
        <v>0</v>
      </c>
      <c s="36">
        <f>ROUND(G54*H54,6)</f>
      </c>
      <c r="L54" s="38">
        <v>0</v>
      </c>
      <c s="32">
        <f>ROUND(ROUND(L54,2)*ROUND(G54,3),2)</f>
      </c>
      <c s="36" t="s">
        <v>117</v>
      </c>
      <c>
        <f>(M54*21)/100</f>
      </c>
      <c t="s">
        <v>28</v>
      </c>
    </row>
    <row r="55" spans="1:5" ht="12.75">
      <c r="A55" s="35" t="s">
        <v>56</v>
      </c>
      <c r="E55" s="39" t="s">
        <v>6699</v>
      </c>
    </row>
    <row r="56" spans="1:5" ht="25.5">
      <c r="A56" s="35" t="s">
        <v>57</v>
      </c>
      <c r="E56" s="40" t="s">
        <v>6700</v>
      </c>
    </row>
    <row r="57" spans="1:5" ht="12.75">
      <c r="A57" t="s">
        <v>59</v>
      </c>
      <c r="E57" s="39" t="s">
        <v>5</v>
      </c>
    </row>
    <row r="58" spans="1:16" ht="12.75">
      <c r="A58" t="s">
        <v>50</v>
      </c>
      <c s="34" t="s">
        <v>167</v>
      </c>
      <c s="34" t="s">
        <v>205</v>
      </c>
      <c s="35" t="s">
        <v>5</v>
      </c>
      <c s="6" t="s">
        <v>206</v>
      </c>
      <c s="36" t="s">
        <v>147</v>
      </c>
      <c s="37">
        <v>34</v>
      </c>
      <c s="36">
        <v>0</v>
      </c>
      <c s="36">
        <f>ROUND(G58*H58,6)</f>
      </c>
      <c r="L58" s="38">
        <v>0</v>
      </c>
      <c s="32">
        <f>ROUND(ROUND(L58,2)*ROUND(G58,3),2)</f>
      </c>
      <c s="36" t="s">
        <v>117</v>
      </c>
      <c>
        <f>(M58*21)/100</f>
      </c>
      <c t="s">
        <v>28</v>
      </c>
    </row>
    <row r="59" spans="1:5" ht="12.75">
      <c r="A59" s="35" t="s">
        <v>56</v>
      </c>
      <c r="E59" s="39" t="s">
        <v>206</v>
      </c>
    </row>
    <row r="60" spans="1:5" ht="25.5">
      <c r="A60" s="35" t="s">
        <v>57</v>
      </c>
      <c r="E60" s="40" t="s">
        <v>6697</v>
      </c>
    </row>
    <row r="61" spans="1:5" ht="12.75">
      <c r="A61" t="s">
        <v>59</v>
      </c>
      <c r="E61" s="39" t="s">
        <v>5</v>
      </c>
    </row>
    <row r="62" spans="1:16" ht="12.75">
      <c r="A62" t="s">
        <v>50</v>
      </c>
      <c s="34" t="s">
        <v>112</v>
      </c>
      <c s="34" t="s">
        <v>6701</v>
      </c>
      <c s="35" t="s">
        <v>5</v>
      </c>
      <c s="6" t="s">
        <v>6702</v>
      </c>
      <c s="36" t="s">
        <v>147</v>
      </c>
      <c s="37">
        <v>7</v>
      </c>
      <c s="36">
        <v>0</v>
      </c>
      <c s="36">
        <f>ROUND(G62*H62,6)</f>
      </c>
      <c r="L62" s="38">
        <v>0</v>
      </c>
      <c s="32">
        <f>ROUND(ROUND(L62,2)*ROUND(G62,3),2)</f>
      </c>
      <c s="36" t="s">
        <v>117</v>
      </c>
      <c>
        <f>(M62*21)/100</f>
      </c>
      <c t="s">
        <v>28</v>
      </c>
    </row>
    <row r="63" spans="1:5" ht="12.75">
      <c r="A63" s="35" t="s">
        <v>56</v>
      </c>
      <c r="E63" s="39" t="s">
        <v>6702</v>
      </c>
    </row>
    <row r="64" spans="1:5" ht="25.5">
      <c r="A64" s="35" t="s">
        <v>57</v>
      </c>
      <c r="E64" s="40" t="s">
        <v>6703</v>
      </c>
    </row>
    <row r="65" spans="1:5" ht="12.75">
      <c r="A65" t="s">
        <v>59</v>
      </c>
      <c r="E65" s="39" t="s">
        <v>5</v>
      </c>
    </row>
    <row r="66" spans="1:16" ht="12.75">
      <c r="A66" t="s">
        <v>50</v>
      </c>
      <c s="34" t="s">
        <v>175</v>
      </c>
      <c s="34" t="s">
        <v>145</v>
      </c>
      <c s="35" t="s">
        <v>5</v>
      </c>
      <c s="6" t="s">
        <v>146</v>
      </c>
      <c s="36" t="s">
        <v>147</v>
      </c>
      <c s="37">
        <v>12</v>
      </c>
      <c s="36">
        <v>0</v>
      </c>
      <c s="36">
        <f>ROUND(G66*H66,6)</f>
      </c>
      <c r="L66" s="38">
        <v>0</v>
      </c>
      <c s="32">
        <f>ROUND(ROUND(L66,2)*ROUND(G66,3),2)</f>
      </c>
      <c s="36" t="s">
        <v>117</v>
      </c>
      <c>
        <f>(M66*21)/100</f>
      </c>
      <c t="s">
        <v>28</v>
      </c>
    </row>
    <row r="67" spans="1:5" ht="12.75">
      <c r="A67" s="35" t="s">
        <v>56</v>
      </c>
      <c r="E67" s="39" t="s">
        <v>146</v>
      </c>
    </row>
    <row r="68" spans="1:5" ht="25.5">
      <c r="A68" s="35" t="s">
        <v>57</v>
      </c>
      <c r="E68" s="40" t="s">
        <v>6638</v>
      </c>
    </row>
    <row r="69" spans="1:5" ht="12.75">
      <c r="A69" t="s">
        <v>59</v>
      </c>
      <c r="E69" s="39" t="s">
        <v>5</v>
      </c>
    </row>
    <row r="70" spans="1:16" ht="12.75">
      <c r="A70" t="s">
        <v>50</v>
      </c>
      <c s="34" t="s">
        <v>122</v>
      </c>
      <c s="34" t="s">
        <v>6704</v>
      </c>
      <c s="35" t="s">
        <v>5</v>
      </c>
      <c s="6" t="s">
        <v>6705</v>
      </c>
      <c s="36" t="s">
        <v>147</v>
      </c>
      <c s="37">
        <v>90</v>
      </c>
      <c s="36">
        <v>0</v>
      </c>
      <c s="36">
        <f>ROUND(G70*H70,6)</f>
      </c>
      <c r="L70" s="38">
        <v>0</v>
      </c>
      <c s="32">
        <f>ROUND(ROUND(L70,2)*ROUND(G70,3),2)</f>
      </c>
      <c s="36" t="s">
        <v>117</v>
      </c>
      <c>
        <f>(M70*21)/100</f>
      </c>
      <c t="s">
        <v>28</v>
      </c>
    </row>
    <row r="71" spans="1:5" ht="12.75">
      <c r="A71" s="35" t="s">
        <v>56</v>
      </c>
      <c r="E71" s="39" t="s">
        <v>6705</v>
      </c>
    </row>
    <row r="72" spans="1:5" ht="25.5">
      <c r="A72" s="35" t="s">
        <v>57</v>
      </c>
      <c r="E72" s="40" t="s">
        <v>6706</v>
      </c>
    </row>
    <row r="73" spans="1:5" ht="12.75">
      <c r="A73" t="s">
        <v>59</v>
      </c>
      <c r="E73" s="39" t="s">
        <v>5</v>
      </c>
    </row>
    <row r="74" spans="1:16" ht="12.75">
      <c r="A74" t="s">
        <v>50</v>
      </c>
      <c s="34" t="s">
        <v>187</v>
      </c>
      <c s="34" t="s">
        <v>6707</v>
      </c>
      <c s="35" t="s">
        <v>5</v>
      </c>
      <c s="6" t="s">
        <v>6708</v>
      </c>
      <c s="36" t="s">
        <v>162</v>
      </c>
      <c s="37">
        <v>20</v>
      </c>
      <c s="36">
        <v>0</v>
      </c>
      <c s="36">
        <f>ROUND(G74*H74,6)</f>
      </c>
      <c r="L74" s="38">
        <v>0</v>
      </c>
      <c s="32">
        <f>ROUND(ROUND(L74,2)*ROUND(G74,3),2)</f>
      </c>
      <c s="36" t="s">
        <v>117</v>
      </c>
      <c>
        <f>(M74*21)/100</f>
      </c>
      <c t="s">
        <v>28</v>
      </c>
    </row>
    <row r="75" spans="1:5" ht="12.75">
      <c r="A75" s="35" t="s">
        <v>56</v>
      </c>
      <c r="E75" s="39" t="s">
        <v>6708</v>
      </c>
    </row>
    <row r="76" spans="1:5" ht="25.5">
      <c r="A76" s="35" t="s">
        <v>57</v>
      </c>
      <c r="E76" s="40" t="s">
        <v>6709</v>
      </c>
    </row>
    <row r="77" spans="1:5" ht="12.75">
      <c r="A77" t="s">
        <v>59</v>
      </c>
      <c r="E77" s="39" t="s">
        <v>5</v>
      </c>
    </row>
    <row r="78" spans="1:16" ht="12.75">
      <c r="A78" t="s">
        <v>50</v>
      </c>
      <c s="34" t="s">
        <v>130</v>
      </c>
      <c s="34" t="s">
        <v>6710</v>
      </c>
      <c s="35" t="s">
        <v>5</v>
      </c>
      <c s="6" t="s">
        <v>6711</v>
      </c>
      <c s="36" t="s">
        <v>162</v>
      </c>
      <c s="37">
        <v>20</v>
      </c>
      <c s="36">
        <v>0</v>
      </c>
      <c s="36">
        <f>ROUND(G78*H78,6)</f>
      </c>
      <c r="L78" s="38">
        <v>0</v>
      </c>
      <c s="32">
        <f>ROUND(ROUND(L78,2)*ROUND(G78,3),2)</f>
      </c>
      <c s="36" t="s">
        <v>117</v>
      </c>
      <c>
        <f>(M78*21)/100</f>
      </c>
      <c t="s">
        <v>28</v>
      </c>
    </row>
    <row r="79" spans="1:5" ht="12.75">
      <c r="A79" s="35" t="s">
        <v>56</v>
      </c>
      <c r="E79" s="39" t="s">
        <v>6711</v>
      </c>
    </row>
    <row r="80" spans="1:5" ht="25.5">
      <c r="A80" s="35" t="s">
        <v>57</v>
      </c>
      <c r="E80" s="40" t="s">
        <v>6709</v>
      </c>
    </row>
    <row r="81" spans="1:5" ht="12.75">
      <c r="A81" t="s">
        <v>59</v>
      </c>
      <c r="E81" s="39" t="s">
        <v>5</v>
      </c>
    </row>
    <row r="82" spans="1:16" ht="12.75">
      <c r="A82" t="s">
        <v>50</v>
      </c>
      <c s="34" t="s">
        <v>153</v>
      </c>
      <c s="34" t="s">
        <v>6712</v>
      </c>
      <c s="35" t="s">
        <v>5</v>
      </c>
      <c s="6" t="s">
        <v>6713</v>
      </c>
      <c s="36" t="s">
        <v>162</v>
      </c>
      <c s="37">
        <v>20</v>
      </c>
      <c s="36">
        <v>0</v>
      </c>
      <c s="36">
        <f>ROUND(G82*H82,6)</f>
      </c>
      <c r="L82" s="38">
        <v>0</v>
      </c>
      <c s="32">
        <f>ROUND(ROUND(L82,2)*ROUND(G82,3),2)</f>
      </c>
      <c s="36" t="s">
        <v>117</v>
      </c>
      <c>
        <f>(M82*21)/100</f>
      </c>
      <c t="s">
        <v>28</v>
      </c>
    </row>
    <row r="83" spans="1:5" ht="12.75">
      <c r="A83" s="35" t="s">
        <v>56</v>
      </c>
      <c r="E83" s="39" t="s">
        <v>6713</v>
      </c>
    </row>
    <row r="84" spans="1:5" ht="25.5">
      <c r="A84" s="35" t="s">
        <v>57</v>
      </c>
      <c r="E84" s="40" t="s">
        <v>6709</v>
      </c>
    </row>
    <row r="85" spans="1:5" ht="12.75">
      <c r="A85" t="s">
        <v>59</v>
      </c>
      <c r="E85" s="39" t="s">
        <v>5</v>
      </c>
    </row>
    <row r="86" spans="1:16" ht="12.75">
      <c r="A86" t="s">
        <v>50</v>
      </c>
      <c s="34" t="s">
        <v>231</v>
      </c>
      <c s="34" t="s">
        <v>6714</v>
      </c>
      <c s="35" t="s">
        <v>5</v>
      </c>
      <c s="6" t="s">
        <v>6715</v>
      </c>
      <c s="36" t="s">
        <v>162</v>
      </c>
      <c s="37">
        <v>5</v>
      </c>
      <c s="36">
        <v>0</v>
      </c>
      <c s="36">
        <f>ROUND(G86*H86,6)</f>
      </c>
      <c r="L86" s="38">
        <v>0</v>
      </c>
      <c s="32">
        <f>ROUND(ROUND(L86,2)*ROUND(G86,3),2)</f>
      </c>
      <c s="36" t="s">
        <v>117</v>
      </c>
      <c>
        <f>(M86*21)/100</f>
      </c>
      <c t="s">
        <v>28</v>
      </c>
    </row>
    <row r="87" spans="1:5" ht="12.75">
      <c r="A87" s="35" t="s">
        <v>56</v>
      </c>
      <c r="E87" s="39" t="s">
        <v>6715</v>
      </c>
    </row>
    <row r="88" spans="1:5" ht="25.5">
      <c r="A88" s="35" t="s">
        <v>57</v>
      </c>
      <c r="E88" s="40" t="s">
        <v>6692</v>
      </c>
    </row>
    <row r="89" spans="1:5" ht="12.75">
      <c r="A89" t="s">
        <v>59</v>
      </c>
      <c r="E89" s="39" t="s">
        <v>5</v>
      </c>
    </row>
    <row r="90" spans="1:16" ht="12.75">
      <c r="A90" t="s">
        <v>50</v>
      </c>
      <c s="34" t="s">
        <v>294</v>
      </c>
      <c s="34" t="s">
        <v>6716</v>
      </c>
      <c s="35" t="s">
        <v>5</v>
      </c>
      <c s="6" t="s">
        <v>6717</v>
      </c>
      <c s="36" t="s">
        <v>162</v>
      </c>
      <c s="37">
        <v>4</v>
      </c>
      <c s="36">
        <v>0</v>
      </c>
      <c s="36">
        <f>ROUND(G90*H90,6)</f>
      </c>
      <c r="L90" s="38">
        <v>0</v>
      </c>
      <c s="32">
        <f>ROUND(ROUND(L90,2)*ROUND(G90,3),2)</f>
      </c>
      <c s="36" t="s">
        <v>117</v>
      </c>
      <c>
        <f>(M90*21)/100</f>
      </c>
      <c t="s">
        <v>28</v>
      </c>
    </row>
    <row r="91" spans="1:5" ht="12.75">
      <c r="A91" s="35" t="s">
        <v>56</v>
      </c>
      <c r="E91" s="39" t="s">
        <v>6717</v>
      </c>
    </row>
    <row r="92" spans="1:5" ht="25.5">
      <c r="A92" s="35" t="s">
        <v>57</v>
      </c>
      <c r="E92" s="40" t="s">
        <v>6718</v>
      </c>
    </row>
    <row r="93" spans="1:5" ht="12.75">
      <c r="A93" t="s">
        <v>59</v>
      </c>
      <c r="E93" s="39" t="s">
        <v>5</v>
      </c>
    </row>
    <row r="94" spans="1:16" ht="12.75">
      <c r="A94" t="s">
        <v>50</v>
      </c>
      <c s="34" t="s">
        <v>299</v>
      </c>
      <c s="34" t="s">
        <v>6719</v>
      </c>
      <c s="35" t="s">
        <v>5</v>
      </c>
      <c s="6" t="s">
        <v>6720</v>
      </c>
      <c s="36" t="s">
        <v>162</v>
      </c>
      <c s="37">
        <v>22</v>
      </c>
      <c s="36">
        <v>0</v>
      </c>
      <c s="36">
        <f>ROUND(G94*H94,6)</f>
      </c>
      <c r="L94" s="38">
        <v>0</v>
      </c>
      <c s="32">
        <f>ROUND(ROUND(L94,2)*ROUND(G94,3),2)</f>
      </c>
      <c s="36" t="s">
        <v>117</v>
      </c>
      <c>
        <f>(M94*21)/100</f>
      </c>
      <c t="s">
        <v>28</v>
      </c>
    </row>
    <row r="95" spans="1:5" ht="12.75">
      <c r="A95" s="35" t="s">
        <v>56</v>
      </c>
      <c r="E95" s="39" t="s">
        <v>6720</v>
      </c>
    </row>
    <row r="96" spans="1:5" ht="25.5">
      <c r="A96" s="35" t="s">
        <v>57</v>
      </c>
      <c r="E96" s="40" t="s">
        <v>6721</v>
      </c>
    </row>
    <row r="97" spans="1:5" ht="12.75">
      <c r="A97" t="s">
        <v>59</v>
      </c>
      <c r="E97" s="39" t="s">
        <v>5</v>
      </c>
    </row>
    <row r="98" spans="1:16" ht="12.75">
      <c r="A98" t="s">
        <v>50</v>
      </c>
      <c s="34" t="s">
        <v>315</v>
      </c>
      <c s="34" t="s">
        <v>6722</v>
      </c>
      <c s="35" t="s">
        <v>5</v>
      </c>
      <c s="6" t="s">
        <v>6723</v>
      </c>
      <c s="36" t="s">
        <v>147</v>
      </c>
      <c s="37">
        <v>3.4</v>
      </c>
      <c s="36">
        <v>0.00027</v>
      </c>
      <c s="36">
        <f>ROUND(G98*H98,6)</f>
      </c>
      <c r="L98" s="38">
        <v>0</v>
      </c>
      <c s="32">
        <f>ROUND(ROUND(L98,2)*ROUND(G98,3),2)</f>
      </c>
      <c s="36" t="s">
        <v>117</v>
      </c>
      <c>
        <f>(M98*21)/100</f>
      </c>
      <c t="s">
        <v>28</v>
      </c>
    </row>
    <row r="99" spans="1:5" ht="12.75">
      <c r="A99" s="35" t="s">
        <v>56</v>
      </c>
      <c r="E99" s="39" t="s">
        <v>6723</v>
      </c>
    </row>
    <row r="100" spans="1:5" ht="25.5">
      <c r="A100" s="35" t="s">
        <v>57</v>
      </c>
      <c r="E100" s="40" t="s">
        <v>6724</v>
      </c>
    </row>
    <row r="101" spans="1:5" ht="12.75">
      <c r="A101" t="s">
        <v>59</v>
      </c>
      <c r="E101" s="39" t="s">
        <v>5</v>
      </c>
    </row>
    <row r="102" spans="1:16" ht="12.75">
      <c r="A102" t="s">
        <v>50</v>
      </c>
      <c s="34" t="s">
        <v>395</v>
      </c>
      <c s="34" t="s">
        <v>6725</v>
      </c>
      <c s="35" t="s">
        <v>5</v>
      </c>
      <c s="6" t="s">
        <v>6726</v>
      </c>
      <c s="36" t="s">
        <v>147</v>
      </c>
      <c s="37">
        <v>5.25</v>
      </c>
      <c s="36">
        <v>0.00067</v>
      </c>
      <c s="36">
        <f>ROUND(G102*H102,6)</f>
      </c>
      <c r="L102" s="38">
        <v>0</v>
      </c>
      <c s="32">
        <f>ROUND(ROUND(L102,2)*ROUND(G102,3),2)</f>
      </c>
      <c s="36" t="s">
        <v>117</v>
      </c>
      <c>
        <f>(M102*21)/100</f>
      </c>
      <c t="s">
        <v>28</v>
      </c>
    </row>
    <row r="103" spans="1:5" ht="12.75">
      <c r="A103" s="35" t="s">
        <v>56</v>
      </c>
      <c r="E103" s="39" t="s">
        <v>6726</v>
      </c>
    </row>
    <row r="104" spans="1:5" ht="25.5">
      <c r="A104" s="35" t="s">
        <v>57</v>
      </c>
      <c r="E104" s="40" t="s">
        <v>6727</v>
      </c>
    </row>
    <row r="105" spans="1:5" ht="12.75">
      <c r="A105" t="s">
        <v>59</v>
      </c>
      <c r="E105" s="39" t="s">
        <v>5</v>
      </c>
    </row>
    <row r="106" spans="1:16" ht="12.75">
      <c r="A106" t="s">
        <v>50</v>
      </c>
      <c s="34" t="s">
        <v>318</v>
      </c>
      <c s="34" t="s">
        <v>6728</v>
      </c>
      <c s="35" t="s">
        <v>5</v>
      </c>
      <c s="6" t="s">
        <v>6729</v>
      </c>
      <c s="36" t="s">
        <v>147</v>
      </c>
      <c s="37">
        <v>3.4</v>
      </c>
      <c s="36">
        <v>0.00105</v>
      </c>
      <c s="36">
        <f>ROUND(G106*H106,6)</f>
      </c>
      <c r="L106" s="38">
        <v>0</v>
      </c>
      <c s="32">
        <f>ROUND(ROUND(L106,2)*ROUND(G106,3),2)</f>
      </c>
      <c s="36" t="s">
        <v>117</v>
      </c>
      <c>
        <f>(M106*21)/100</f>
      </c>
      <c t="s">
        <v>28</v>
      </c>
    </row>
    <row r="107" spans="1:5" ht="12.75">
      <c r="A107" s="35" t="s">
        <v>56</v>
      </c>
      <c r="E107" s="39" t="s">
        <v>6729</v>
      </c>
    </row>
    <row r="108" spans="1:5" ht="25.5">
      <c r="A108" s="35" t="s">
        <v>57</v>
      </c>
      <c r="E108" s="40" t="s">
        <v>6724</v>
      </c>
    </row>
    <row r="109" spans="1:5" ht="12.75">
      <c r="A109" t="s">
        <v>59</v>
      </c>
      <c r="E109" s="39" t="s">
        <v>5</v>
      </c>
    </row>
    <row r="110" spans="1:16" ht="12.75">
      <c r="A110" t="s">
        <v>50</v>
      </c>
      <c s="34" t="s">
        <v>322</v>
      </c>
      <c s="34" t="s">
        <v>6730</v>
      </c>
      <c s="35" t="s">
        <v>5</v>
      </c>
      <c s="6" t="s">
        <v>6731</v>
      </c>
      <c s="36" t="s">
        <v>147</v>
      </c>
      <c s="37">
        <v>0.7</v>
      </c>
      <c s="36">
        <v>0.00147</v>
      </c>
      <c s="36">
        <f>ROUND(G110*H110,6)</f>
      </c>
      <c r="L110" s="38">
        <v>0</v>
      </c>
      <c s="32">
        <f>ROUND(ROUND(L110,2)*ROUND(G110,3),2)</f>
      </c>
      <c s="36" t="s">
        <v>117</v>
      </c>
      <c>
        <f>(M110*21)/100</f>
      </c>
      <c t="s">
        <v>28</v>
      </c>
    </row>
    <row r="111" spans="1:5" ht="12.75">
      <c r="A111" s="35" t="s">
        <v>56</v>
      </c>
      <c r="E111" s="39" t="s">
        <v>6731</v>
      </c>
    </row>
    <row r="112" spans="1:5" ht="25.5">
      <c r="A112" s="35" t="s">
        <v>57</v>
      </c>
      <c r="E112" s="40" t="s">
        <v>6732</v>
      </c>
    </row>
    <row r="113" spans="1:5" ht="12.75">
      <c r="A113" t="s">
        <v>59</v>
      </c>
      <c r="E113" s="39" t="s">
        <v>5</v>
      </c>
    </row>
    <row r="114" spans="1:16" ht="12.75">
      <c r="A114" t="s">
        <v>50</v>
      </c>
      <c s="34" t="s">
        <v>326</v>
      </c>
      <c s="34" t="s">
        <v>6733</v>
      </c>
      <c s="35" t="s">
        <v>5</v>
      </c>
      <c s="6" t="s">
        <v>6734</v>
      </c>
      <c s="36" t="s">
        <v>147</v>
      </c>
      <c s="37">
        <v>1.2</v>
      </c>
      <c s="36">
        <v>0.00212</v>
      </c>
      <c s="36">
        <f>ROUND(G114*H114,6)</f>
      </c>
      <c r="L114" s="38">
        <v>0</v>
      </c>
      <c s="32">
        <f>ROUND(ROUND(L114,2)*ROUND(G114,3),2)</f>
      </c>
      <c s="36" t="s">
        <v>117</v>
      </c>
      <c>
        <f>(M114*21)/100</f>
      </c>
      <c t="s">
        <v>28</v>
      </c>
    </row>
    <row r="115" spans="1:5" ht="12.75">
      <c r="A115" s="35" t="s">
        <v>56</v>
      </c>
      <c r="E115" s="39" t="s">
        <v>6734</v>
      </c>
    </row>
    <row r="116" spans="1:5" ht="25.5">
      <c r="A116" s="35" t="s">
        <v>57</v>
      </c>
      <c r="E116" s="40" t="s">
        <v>6735</v>
      </c>
    </row>
    <row r="117" spans="1:5" ht="12.75">
      <c r="A117" t="s">
        <v>59</v>
      </c>
      <c r="E117" s="39" t="s">
        <v>5</v>
      </c>
    </row>
    <row r="118" spans="1:16" ht="12.75">
      <c r="A118" t="s">
        <v>50</v>
      </c>
      <c s="34" t="s">
        <v>330</v>
      </c>
      <c s="34" t="s">
        <v>6736</v>
      </c>
      <c s="35" t="s">
        <v>5</v>
      </c>
      <c s="6" t="s">
        <v>6737</v>
      </c>
      <c s="36" t="s">
        <v>147</v>
      </c>
      <c s="37">
        <v>9</v>
      </c>
      <c s="36">
        <v>0.00314</v>
      </c>
      <c s="36">
        <f>ROUND(G118*H118,6)</f>
      </c>
      <c r="L118" s="38">
        <v>0</v>
      </c>
      <c s="32">
        <f>ROUND(ROUND(L118,2)*ROUND(G118,3),2)</f>
      </c>
      <c s="36" t="s">
        <v>117</v>
      </c>
      <c>
        <f>(M118*21)/100</f>
      </c>
      <c t="s">
        <v>28</v>
      </c>
    </row>
    <row r="119" spans="1:5" ht="12.75">
      <c r="A119" s="35" t="s">
        <v>56</v>
      </c>
      <c r="E119" s="39" t="s">
        <v>6737</v>
      </c>
    </row>
    <row r="120" spans="1:5" ht="25.5">
      <c r="A120" s="35" t="s">
        <v>57</v>
      </c>
      <c r="E120" s="40" t="s">
        <v>6738</v>
      </c>
    </row>
    <row r="121" spans="1:5" ht="12.75">
      <c r="A121" t="s">
        <v>59</v>
      </c>
      <c r="E121" s="39" t="s">
        <v>5</v>
      </c>
    </row>
    <row r="122" spans="1:16" ht="12.75">
      <c r="A122" t="s">
        <v>50</v>
      </c>
      <c s="34" t="s">
        <v>304</v>
      </c>
      <c s="34" t="s">
        <v>6739</v>
      </c>
      <c s="35" t="s">
        <v>5</v>
      </c>
      <c s="6" t="s">
        <v>6740</v>
      </c>
      <c s="36" t="s">
        <v>162</v>
      </c>
      <c s="37">
        <v>2</v>
      </c>
      <c s="36">
        <v>7E-05</v>
      </c>
      <c s="36">
        <f>ROUND(G122*H122,6)</f>
      </c>
      <c r="L122" s="38">
        <v>0</v>
      </c>
      <c s="32">
        <f>ROUND(ROUND(L122,2)*ROUND(G122,3),2)</f>
      </c>
      <c s="36" t="s">
        <v>117</v>
      </c>
      <c>
        <f>(M122*21)/100</f>
      </c>
      <c t="s">
        <v>28</v>
      </c>
    </row>
    <row r="123" spans="1:5" ht="12.75">
      <c r="A123" s="35" t="s">
        <v>56</v>
      </c>
      <c r="E123" s="39" t="s">
        <v>6740</v>
      </c>
    </row>
    <row r="124" spans="1:5" ht="25.5">
      <c r="A124" s="35" t="s">
        <v>57</v>
      </c>
      <c r="E124" s="40" t="s">
        <v>6622</v>
      </c>
    </row>
    <row r="125" spans="1:5" ht="12.75">
      <c r="A125" t="s">
        <v>59</v>
      </c>
      <c r="E125" s="39" t="s">
        <v>5</v>
      </c>
    </row>
    <row r="126" spans="1:16" ht="12.75">
      <c r="A126" t="s">
        <v>50</v>
      </c>
      <c s="34" t="s">
        <v>309</v>
      </c>
      <c s="34" t="s">
        <v>6741</v>
      </c>
      <c s="35" t="s">
        <v>5</v>
      </c>
      <c s="6" t="s">
        <v>6742</v>
      </c>
      <c s="36" t="s">
        <v>162</v>
      </c>
      <c s="37">
        <v>8</v>
      </c>
      <c s="36">
        <v>6E-05</v>
      </c>
      <c s="36">
        <f>ROUND(G126*H126,6)</f>
      </c>
      <c r="L126" s="38">
        <v>0</v>
      </c>
      <c s="32">
        <f>ROUND(ROUND(L126,2)*ROUND(G126,3),2)</f>
      </c>
      <c s="36" t="s">
        <v>117</v>
      </c>
      <c>
        <f>(M126*21)/100</f>
      </c>
      <c t="s">
        <v>28</v>
      </c>
    </row>
    <row r="127" spans="1:5" ht="12.75">
      <c r="A127" s="35" t="s">
        <v>56</v>
      </c>
      <c r="E127" s="39" t="s">
        <v>6742</v>
      </c>
    </row>
    <row r="128" spans="1:5" ht="25.5">
      <c r="A128" s="35" t="s">
        <v>57</v>
      </c>
      <c r="E128" s="40" t="s">
        <v>6743</v>
      </c>
    </row>
    <row r="129" spans="1:5" ht="12.75">
      <c r="A129" t="s">
        <v>59</v>
      </c>
      <c r="E129" s="39" t="s">
        <v>5</v>
      </c>
    </row>
    <row r="130" spans="1:16" ht="12.75">
      <c r="A130" t="s">
        <v>50</v>
      </c>
      <c s="34" t="s">
        <v>511</v>
      </c>
      <c s="34" t="s">
        <v>6744</v>
      </c>
      <c s="35" t="s">
        <v>5</v>
      </c>
      <c s="6" t="s">
        <v>6745</v>
      </c>
      <c s="36" t="s">
        <v>162</v>
      </c>
      <c s="37">
        <v>2</v>
      </c>
      <c s="36">
        <v>0.00019</v>
      </c>
      <c s="36">
        <f>ROUND(G130*H130,6)</f>
      </c>
      <c r="L130" s="38">
        <v>0</v>
      </c>
      <c s="32">
        <f>ROUND(ROUND(L130,2)*ROUND(G130,3),2)</f>
      </c>
      <c s="36" t="s">
        <v>117</v>
      </c>
      <c>
        <f>(M130*21)/100</f>
      </c>
      <c t="s">
        <v>28</v>
      </c>
    </row>
    <row r="131" spans="1:5" ht="12.75">
      <c r="A131" s="35" t="s">
        <v>56</v>
      </c>
      <c r="E131" s="39" t="s">
        <v>6745</v>
      </c>
    </row>
    <row r="132" spans="1:5" ht="25.5">
      <c r="A132" s="35" t="s">
        <v>57</v>
      </c>
      <c r="E132" s="40" t="s">
        <v>6622</v>
      </c>
    </row>
    <row r="133" spans="1:5" ht="12.75">
      <c r="A133" t="s">
        <v>59</v>
      </c>
      <c r="E133" s="39" t="s">
        <v>5</v>
      </c>
    </row>
    <row r="134" spans="1:16" ht="12.75">
      <c r="A134" t="s">
        <v>50</v>
      </c>
      <c s="34" t="s">
        <v>516</v>
      </c>
      <c s="34" t="s">
        <v>6746</v>
      </c>
      <c s="35" t="s">
        <v>5</v>
      </c>
      <c s="6" t="s">
        <v>6747</v>
      </c>
      <c s="36" t="s">
        <v>162</v>
      </c>
      <c s="37">
        <v>10</v>
      </c>
      <c s="36">
        <v>0.00015</v>
      </c>
      <c s="36">
        <f>ROUND(G134*H134,6)</f>
      </c>
      <c r="L134" s="38">
        <v>0</v>
      </c>
      <c s="32">
        <f>ROUND(ROUND(L134,2)*ROUND(G134,3),2)</f>
      </c>
      <c s="36" t="s">
        <v>117</v>
      </c>
      <c>
        <f>(M134*21)/100</f>
      </c>
      <c t="s">
        <v>28</v>
      </c>
    </row>
    <row r="135" spans="1:5" ht="12.75">
      <c r="A135" s="35" t="s">
        <v>56</v>
      </c>
      <c r="E135" s="39" t="s">
        <v>6747</v>
      </c>
    </row>
    <row r="136" spans="1:5" ht="25.5">
      <c r="A136" s="35" t="s">
        <v>57</v>
      </c>
      <c r="E136" s="40" t="s">
        <v>6748</v>
      </c>
    </row>
    <row r="137" spans="1:5" ht="12.75">
      <c r="A137" t="s">
        <v>59</v>
      </c>
      <c r="E137" s="39" t="s">
        <v>5</v>
      </c>
    </row>
    <row r="138" spans="1:16" ht="12.75">
      <c r="A138" t="s">
        <v>50</v>
      </c>
      <c s="34" t="s">
        <v>520</v>
      </c>
      <c s="34" t="s">
        <v>6749</v>
      </c>
      <c s="35" t="s">
        <v>5</v>
      </c>
      <c s="6" t="s">
        <v>6750</v>
      </c>
      <c s="36" t="s">
        <v>162</v>
      </c>
      <c s="37">
        <v>2</v>
      </c>
      <c s="36">
        <v>0.00034</v>
      </c>
      <c s="36">
        <f>ROUND(G138*H138,6)</f>
      </c>
      <c r="L138" s="38">
        <v>0</v>
      </c>
      <c s="32">
        <f>ROUND(ROUND(L138,2)*ROUND(G138,3),2)</f>
      </c>
      <c s="36" t="s">
        <v>117</v>
      </c>
      <c>
        <f>(M138*21)/100</f>
      </c>
      <c t="s">
        <v>28</v>
      </c>
    </row>
    <row r="139" spans="1:5" ht="12.75">
      <c r="A139" s="35" t="s">
        <v>56</v>
      </c>
      <c r="E139" s="39" t="s">
        <v>6750</v>
      </c>
    </row>
    <row r="140" spans="1:5" ht="25.5">
      <c r="A140" s="35" t="s">
        <v>57</v>
      </c>
      <c r="E140" s="40" t="s">
        <v>6622</v>
      </c>
    </row>
    <row r="141" spans="1:5" ht="12.75">
      <c r="A141" t="s">
        <v>59</v>
      </c>
      <c r="E141" s="39" t="s">
        <v>5</v>
      </c>
    </row>
    <row r="142" spans="1:16" ht="12.75">
      <c r="A142" t="s">
        <v>50</v>
      </c>
      <c s="34" t="s">
        <v>524</v>
      </c>
      <c s="34" t="s">
        <v>6751</v>
      </c>
      <c s="35" t="s">
        <v>5</v>
      </c>
      <c s="6" t="s">
        <v>6752</v>
      </c>
      <c s="36" t="s">
        <v>162</v>
      </c>
      <c s="37">
        <v>10</v>
      </c>
      <c s="36">
        <v>0.00023</v>
      </c>
      <c s="36">
        <f>ROUND(G142*H142,6)</f>
      </c>
      <c r="L142" s="38">
        <v>0</v>
      </c>
      <c s="32">
        <f>ROUND(ROUND(L142,2)*ROUND(G142,3),2)</f>
      </c>
      <c s="36" t="s">
        <v>117</v>
      </c>
      <c>
        <f>(M142*21)/100</f>
      </c>
      <c t="s">
        <v>28</v>
      </c>
    </row>
    <row r="143" spans="1:5" ht="12.75">
      <c r="A143" s="35" t="s">
        <v>56</v>
      </c>
      <c r="E143" s="39" t="s">
        <v>6752</v>
      </c>
    </row>
    <row r="144" spans="1:5" ht="25.5">
      <c r="A144" s="35" t="s">
        <v>57</v>
      </c>
      <c r="E144" s="40" t="s">
        <v>6748</v>
      </c>
    </row>
    <row r="145" spans="1:5" ht="12.75">
      <c r="A145" t="s">
        <v>59</v>
      </c>
      <c r="E145" s="39" t="s">
        <v>5</v>
      </c>
    </row>
    <row r="146" spans="1:16" ht="12.75">
      <c r="A146" t="s">
        <v>50</v>
      </c>
      <c s="34" t="s">
        <v>526</v>
      </c>
      <c s="34" t="s">
        <v>6753</v>
      </c>
      <c s="35" t="s">
        <v>5</v>
      </c>
      <c s="6" t="s">
        <v>6754</v>
      </c>
      <c s="36" t="s">
        <v>162</v>
      </c>
      <c s="37">
        <v>1</v>
      </c>
      <c s="36">
        <v>0.0006</v>
      </c>
      <c s="36">
        <f>ROUND(G146*H146,6)</f>
      </c>
      <c r="L146" s="38">
        <v>0</v>
      </c>
      <c s="32">
        <f>ROUND(ROUND(L146,2)*ROUND(G146,3),2)</f>
      </c>
      <c s="36" t="s">
        <v>117</v>
      </c>
      <c>
        <f>(M146*21)/100</f>
      </c>
      <c t="s">
        <v>28</v>
      </c>
    </row>
    <row r="147" spans="1:5" ht="12.75">
      <c r="A147" s="35" t="s">
        <v>56</v>
      </c>
      <c r="E147" s="39" t="s">
        <v>6754</v>
      </c>
    </row>
    <row r="148" spans="1:5" ht="25.5">
      <c r="A148" s="35" t="s">
        <v>57</v>
      </c>
      <c r="E148" s="40" t="s">
        <v>6611</v>
      </c>
    </row>
    <row r="149" spans="1:5" ht="12.75">
      <c r="A149" t="s">
        <v>59</v>
      </c>
      <c r="E149" s="39" t="s">
        <v>5</v>
      </c>
    </row>
    <row r="150" spans="1:16" ht="12.75">
      <c r="A150" t="s">
        <v>50</v>
      </c>
      <c s="34" t="s">
        <v>531</v>
      </c>
      <c s="34" t="s">
        <v>6755</v>
      </c>
      <c s="35" t="s">
        <v>5</v>
      </c>
      <c s="6" t="s">
        <v>6756</v>
      </c>
      <c s="36" t="s">
        <v>162</v>
      </c>
      <c s="37">
        <v>2</v>
      </c>
      <c s="36">
        <v>0.00032</v>
      </c>
      <c s="36">
        <f>ROUND(G150*H150,6)</f>
      </c>
      <c r="L150" s="38">
        <v>0</v>
      </c>
      <c s="32">
        <f>ROUND(ROUND(L150,2)*ROUND(G150,3),2)</f>
      </c>
      <c s="36" t="s">
        <v>117</v>
      </c>
      <c>
        <f>(M150*21)/100</f>
      </c>
      <c t="s">
        <v>28</v>
      </c>
    </row>
    <row r="151" spans="1:5" ht="12.75">
      <c r="A151" s="35" t="s">
        <v>56</v>
      </c>
      <c r="E151" s="39" t="s">
        <v>6756</v>
      </c>
    </row>
    <row r="152" spans="1:5" ht="25.5">
      <c r="A152" s="35" t="s">
        <v>57</v>
      </c>
      <c r="E152" s="40" t="s">
        <v>6622</v>
      </c>
    </row>
    <row r="153" spans="1:5" ht="12.75">
      <c r="A153" t="s">
        <v>59</v>
      </c>
      <c r="E153" s="39" t="s">
        <v>5</v>
      </c>
    </row>
    <row r="154" spans="1:16" ht="12.75">
      <c r="A154" t="s">
        <v>50</v>
      </c>
      <c s="34" t="s">
        <v>535</v>
      </c>
      <c s="34" t="s">
        <v>6757</v>
      </c>
      <c s="35" t="s">
        <v>5</v>
      </c>
      <c s="6" t="s">
        <v>6758</v>
      </c>
      <c s="36" t="s">
        <v>162</v>
      </c>
      <c s="37">
        <v>1</v>
      </c>
      <c s="36">
        <v>0.00095</v>
      </c>
      <c s="36">
        <f>ROUND(G154*H154,6)</f>
      </c>
      <c r="L154" s="38">
        <v>0</v>
      </c>
      <c s="32">
        <f>ROUND(ROUND(L154,2)*ROUND(G154,3),2)</f>
      </c>
      <c s="36" t="s">
        <v>117</v>
      </c>
      <c>
        <f>(M154*21)/100</f>
      </c>
      <c t="s">
        <v>28</v>
      </c>
    </row>
    <row r="155" spans="1:5" ht="12.75">
      <c r="A155" s="35" t="s">
        <v>56</v>
      </c>
      <c r="E155" s="39" t="s">
        <v>6758</v>
      </c>
    </row>
    <row r="156" spans="1:5" ht="25.5">
      <c r="A156" s="35" t="s">
        <v>57</v>
      </c>
      <c r="E156" s="40" t="s">
        <v>6611</v>
      </c>
    </row>
    <row r="157" spans="1:5" ht="12.75">
      <c r="A157" t="s">
        <v>59</v>
      </c>
      <c r="E157" s="39" t="s">
        <v>5</v>
      </c>
    </row>
    <row r="158" spans="1:16" ht="12.75">
      <c r="A158" t="s">
        <v>50</v>
      </c>
      <c s="34" t="s">
        <v>539</v>
      </c>
      <c s="34" t="s">
        <v>6759</v>
      </c>
      <c s="35" t="s">
        <v>5</v>
      </c>
      <c s="6" t="s">
        <v>6760</v>
      </c>
      <c s="36" t="s">
        <v>162</v>
      </c>
      <c s="37">
        <v>5</v>
      </c>
      <c s="36">
        <v>0.00156</v>
      </c>
      <c s="36">
        <f>ROUND(G158*H158,6)</f>
      </c>
      <c r="L158" s="38">
        <v>0</v>
      </c>
      <c s="32">
        <f>ROUND(ROUND(L158,2)*ROUND(G158,3),2)</f>
      </c>
      <c s="36" t="s">
        <v>117</v>
      </c>
      <c>
        <f>(M158*21)/100</f>
      </c>
      <c t="s">
        <v>28</v>
      </c>
    </row>
    <row r="159" spans="1:5" ht="12.75">
      <c r="A159" s="35" t="s">
        <v>56</v>
      </c>
      <c r="E159" s="39" t="s">
        <v>6760</v>
      </c>
    </row>
    <row r="160" spans="1:5" ht="25.5">
      <c r="A160" s="35" t="s">
        <v>57</v>
      </c>
      <c r="E160" s="40" t="s">
        <v>6692</v>
      </c>
    </row>
    <row r="161" spans="1:5" ht="12.75">
      <c r="A161" t="s">
        <v>59</v>
      </c>
      <c r="E161" s="39" t="s">
        <v>5</v>
      </c>
    </row>
    <row r="162" spans="1:16" ht="12.75">
      <c r="A162" t="s">
        <v>50</v>
      </c>
      <c s="34" t="s">
        <v>543</v>
      </c>
      <c s="34" t="s">
        <v>6761</v>
      </c>
      <c s="35" t="s">
        <v>5</v>
      </c>
      <c s="6" t="s">
        <v>6762</v>
      </c>
      <c s="36" t="s">
        <v>162</v>
      </c>
      <c s="37">
        <v>6</v>
      </c>
      <c s="36">
        <v>0.00071</v>
      </c>
      <c s="36">
        <f>ROUND(G162*H162,6)</f>
      </c>
      <c r="L162" s="38">
        <v>0</v>
      </c>
      <c s="32">
        <f>ROUND(ROUND(L162,2)*ROUND(G162,3),2)</f>
      </c>
      <c s="36" t="s">
        <v>117</v>
      </c>
      <c>
        <f>(M162*21)/100</f>
      </c>
      <c t="s">
        <v>28</v>
      </c>
    </row>
    <row r="163" spans="1:5" ht="12.75">
      <c r="A163" s="35" t="s">
        <v>56</v>
      </c>
      <c r="E163" s="39" t="s">
        <v>6762</v>
      </c>
    </row>
    <row r="164" spans="1:5" ht="25.5">
      <c r="A164" s="35" t="s">
        <v>57</v>
      </c>
      <c r="E164" s="40" t="s">
        <v>6641</v>
      </c>
    </row>
    <row r="165" spans="1:5" ht="12.75">
      <c r="A165" t="s">
        <v>59</v>
      </c>
      <c r="E165" s="39" t="s">
        <v>5</v>
      </c>
    </row>
    <row r="166" spans="1:13" ht="12.75">
      <c r="A166" t="s">
        <v>47</v>
      </c>
      <c r="C166" s="31" t="s">
        <v>157</v>
      </c>
      <c r="E166" s="33" t="s">
        <v>158</v>
      </c>
      <c r="J166" s="32">
        <f>0</f>
      </c>
      <c s="32">
        <f>0</f>
      </c>
      <c s="32">
        <f>0+L167+L171+L175+L179+L183+L187+L191+L195+L199+L203+L207+L211+L215+L219+L223+L227+L231+L235+L239+L243+L247+L251+L255+L259+L263+L267+L271+L275</f>
      </c>
      <c s="32">
        <f>0+M167+M171+M175+M179+M183+M187+M191+M195+M199+M203+M207+M211+M215+M219+M223+M227+M231+M235+M239+M243+M247+M251+M255+M259+M263+M267+M271+M275</f>
      </c>
    </row>
    <row r="167" spans="1:16" ht="12.75">
      <c r="A167" t="s">
        <v>50</v>
      </c>
      <c s="34" t="s">
        <v>547</v>
      </c>
      <c s="34" t="s">
        <v>6763</v>
      </c>
      <c s="35" t="s">
        <v>5</v>
      </c>
      <c s="6" t="s">
        <v>6764</v>
      </c>
      <c s="36" t="s">
        <v>162</v>
      </c>
      <c s="37">
        <v>1</v>
      </c>
      <c s="36">
        <v>0.53105</v>
      </c>
      <c s="36">
        <f>ROUND(G167*H167,6)</f>
      </c>
      <c r="L167" s="38">
        <v>0</v>
      </c>
      <c s="32">
        <f>ROUND(ROUND(L167,2)*ROUND(G167,3),2)</f>
      </c>
      <c s="36" t="s">
        <v>117</v>
      </c>
      <c>
        <f>(M167*21)/100</f>
      </c>
      <c t="s">
        <v>28</v>
      </c>
    </row>
    <row r="168" spans="1:5" ht="12.75">
      <c r="A168" s="35" t="s">
        <v>56</v>
      </c>
      <c r="E168" s="39" t="s">
        <v>6764</v>
      </c>
    </row>
    <row r="169" spans="1:5" ht="25.5">
      <c r="A169" s="35" t="s">
        <v>57</v>
      </c>
      <c r="E169" s="40" t="s">
        <v>6611</v>
      </c>
    </row>
    <row r="170" spans="1:5" ht="12.75">
      <c r="A170" t="s">
        <v>59</v>
      </c>
      <c r="E170" s="39" t="s">
        <v>5</v>
      </c>
    </row>
    <row r="171" spans="1:16" ht="12.75">
      <c r="A171" t="s">
        <v>50</v>
      </c>
      <c s="34" t="s">
        <v>550</v>
      </c>
      <c s="34" t="s">
        <v>6671</v>
      </c>
      <c s="35" t="s">
        <v>5</v>
      </c>
      <c s="6" t="s">
        <v>6672</v>
      </c>
      <c s="36" t="s">
        <v>162</v>
      </c>
      <c s="37">
        <v>2</v>
      </c>
      <c s="36">
        <v>0.00021</v>
      </c>
      <c s="36">
        <f>ROUND(G171*H171,6)</f>
      </c>
      <c r="L171" s="38">
        <v>0</v>
      </c>
      <c s="32">
        <f>ROUND(ROUND(L171,2)*ROUND(G171,3),2)</f>
      </c>
      <c s="36" t="s">
        <v>117</v>
      </c>
      <c>
        <f>(M171*21)/100</f>
      </c>
      <c t="s">
        <v>28</v>
      </c>
    </row>
    <row r="172" spans="1:5" ht="12.75">
      <c r="A172" s="35" t="s">
        <v>56</v>
      </c>
      <c r="E172" s="39" t="s">
        <v>6672</v>
      </c>
    </row>
    <row r="173" spans="1:5" ht="25.5">
      <c r="A173" s="35" t="s">
        <v>57</v>
      </c>
      <c r="E173" s="40" t="s">
        <v>6622</v>
      </c>
    </row>
    <row r="174" spans="1:5" ht="12.75">
      <c r="A174" t="s">
        <v>59</v>
      </c>
      <c r="E174" s="39" t="s">
        <v>5</v>
      </c>
    </row>
    <row r="175" spans="1:16" ht="12.75">
      <c r="A175" t="s">
        <v>50</v>
      </c>
      <c s="34" t="s">
        <v>554</v>
      </c>
      <c s="34" t="s">
        <v>6765</v>
      </c>
      <c s="35" t="s">
        <v>5</v>
      </c>
      <c s="6" t="s">
        <v>6766</v>
      </c>
      <c s="36" t="s">
        <v>162</v>
      </c>
      <c s="37">
        <v>2</v>
      </c>
      <c s="36">
        <v>0.00021</v>
      </c>
      <c s="36">
        <f>ROUND(G175*H175,6)</f>
      </c>
      <c r="L175" s="38">
        <v>0</v>
      </c>
      <c s="32">
        <f>ROUND(ROUND(L175,2)*ROUND(G175,3),2)</f>
      </c>
      <c s="36" t="s">
        <v>117</v>
      </c>
      <c>
        <f>(M175*21)/100</f>
      </c>
      <c t="s">
        <v>28</v>
      </c>
    </row>
    <row r="176" spans="1:5" ht="12.75">
      <c r="A176" s="35" t="s">
        <v>56</v>
      </c>
      <c r="E176" s="39" t="s">
        <v>6766</v>
      </c>
    </row>
    <row r="177" spans="1:5" ht="25.5">
      <c r="A177" s="35" t="s">
        <v>57</v>
      </c>
      <c r="E177" s="40" t="s">
        <v>6622</v>
      </c>
    </row>
    <row r="178" spans="1:5" ht="12.75">
      <c r="A178" t="s">
        <v>59</v>
      </c>
      <c r="E178" s="39" t="s">
        <v>5</v>
      </c>
    </row>
    <row r="179" spans="1:16" ht="12.75">
      <c r="A179" t="s">
        <v>50</v>
      </c>
      <c s="34" t="s">
        <v>558</v>
      </c>
      <c s="34" t="s">
        <v>6651</v>
      </c>
      <c s="35" t="s">
        <v>5</v>
      </c>
      <c s="6" t="s">
        <v>6652</v>
      </c>
      <c s="36" t="s">
        <v>162</v>
      </c>
      <c s="37">
        <v>1</v>
      </c>
      <c s="36">
        <v>0.00041</v>
      </c>
      <c s="36">
        <f>ROUND(G179*H179,6)</f>
      </c>
      <c r="L179" s="38">
        <v>0</v>
      </c>
      <c s="32">
        <f>ROUND(ROUND(L179,2)*ROUND(G179,3),2)</f>
      </c>
      <c s="36" t="s">
        <v>117</v>
      </c>
      <c>
        <f>(M179*21)/100</f>
      </c>
      <c t="s">
        <v>28</v>
      </c>
    </row>
    <row r="180" spans="1:5" ht="12.75">
      <c r="A180" s="35" t="s">
        <v>56</v>
      </c>
      <c r="E180" s="39" t="s">
        <v>6652</v>
      </c>
    </row>
    <row r="181" spans="1:5" ht="25.5">
      <c r="A181" s="35" t="s">
        <v>57</v>
      </c>
      <c r="E181" s="40" t="s">
        <v>6611</v>
      </c>
    </row>
    <row r="182" spans="1:5" ht="12.75">
      <c r="A182" t="s">
        <v>59</v>
      </c>
      <c r="E182" s="39" t="s">
        <v>5</v>
      </c>
    </row>
    <row r="183" spans="1:16" ht="12.75">
      <c r="A183" t="s">
        <v>50</v>
      </c>
      <c s="34" t="s">
        <v>563</v>
      </c>
      <c s="34" t="s">
        <v>6655</v>
      </c>
      <c s="35" t="s">
        <v>5</v>
      </c>
      <c s="6" t="s">
        <v>6656</v>
      </c>
      <c s="36" t="s">
        <v>162</v>
      </c>
      <c s="37">
        <v>1</v>
      </c>
      <c s="36">
        <v>0.00041</v>
      </c>
      <c s="36">
        <f>ROUND(G183*H183,6)</f>
      </c>
      <c r="L183" s="38">
        <v>0</v>
      </c>
      <c s="32">
        <f>ROUND(ROUND(L183,2)*ROUND(G183,3),2)</f>
      </c>
      <c s="36" t="s">
        <v>117</v>
      </c>
      <c>
        <f>(M183*21)/100</f>
      </c>
      <c t="s">
        <v>28</v>
      </c>
    </row>
    <row r="184" spans="1:5" ht="12.75">
      <c r="A184" s="35" t="s">
        <v>56</v>
      </c>
      <c r="E184" s="39" t="s">
        <v>6656</v>
      </c>
    </row>
    <row r="185" spans="1:5" ht="25.5">
      <c r="A185" s="35" t="s">
        <v>57</v>
      </c>
      <c r="E185" s="40" t="s">
        <v>6611</v>
      </c>
    </row>
    <row r="186" spans="1:5" ht="12.75">
      <c r="A186" t="s">
        <v>59</v>
      </c>
      <c r="E186" s="39" t="s">
        <v>5</v>
      </c>
    </row>
    <row r="187" spans="1:16" ht="12.75">
      <c r="A187" t="s">
        <v>50</v>
      </c>
      <c s="34" t="s">
        <v>567</v>
      </c>
      <c s="34" t="s">
        <v>6767</v>
      </c>
      <c s="35" t="s">
        <v>5</v>
      </c>
      <c s="6" t="s">
        <v>6768</v>
      </c>
      <c s="36" t="s">
        <v>162</v>
      </c>
      <c s="37">
        <v>1</v>
      </c>
      <c s="36">
        <v>0.00278</v>
      </c>
      <c s="36">
        <f>ROUND(G187*H187,6)</f>
      </c>
      <c r="L187" s="38">
        <v>0</v>
      </c>
      <c s="32">
        <f>ROUND(ROUND(L187,2)*ROUND(G187,3),2)</f>
      </c>
      <c s="36" t="s">
        <v>117</v>
      </c>
      <c>
        <f>(M187*21)/100</f>
      </c>
      <c t="s">
        <v>28</v>
      </c>
    </row>
    <row r="188" spans="1:5" ht="12.75">
      <c r="A188" s="35" t="s">
        <v>56</v>
      </c>
      <c r="E188" s="39" t="s">
        <v>6768</v>
      </c>
    </row>
    <row r="189" spans="1:5" ht="25.5">
      <c r="A189" s="35" t="s">
        <v>57</v>
      </c>
      <c r="E189" s="40" t="s">
        <v>6611</v>
      </c>
    </row>
    <row r="190" spans="1:5" ht="12.75">
      <c r="A190" t="s">
        <v>59</v>
      </c>
      <c r="E190" s="39" t="s">
        <v>5</v>
      </c>
    </row>
    <row r="191" spans="1:16" ht="12.75">
      <c r="A191" t="s">
        <v>50</v>
      </c>
      <c s="34" t="s">
        <v>138</v>
      </c>
      <c s="34" t="s">
        <v>6769</v>
      </c>
      <c s="35" t="s">
        <v>5</v>
      </c>
      <c s="6" t="s">
        <v>6770</v>
      </c>
      <c s="36" t="s">
        <v>162</v>
      </c>
      <c s="37">
        <v>1</v>
      </c>
      <c s="36">
        <v>0.00041</v>
      </c>
      <c s="36">
        <f>ROUND(G191*H191,6)</f>
      </c>
      <c r="L191" s="38">
        <v>0</v>
      </c>
      <c s="32">
        <f>ROUND(ROUND(L191,2)*ROUND(G191,3),2)</f>
      </c>
      <c s="36" t="s">
        <v>117</v>
      </c>
      <c>
        <f>(M191*21)/100</f>
      </c>
      <c t="s">
        <v>28</v>
      </c>
    </row>
    <row r="192" spans="1:5" ht="12.75">
      <c r="A192" s="35" t="s">
        <v>56</v>
      </c>
      <c r="E192" s="39" t="s">
        <v>6770</v>
      </c>
    </row>
    <row r="193" spans="1:5" ht="25.5">
      <c r="A193" s="35" t="s">
        <v>57</v>
      </c>
      <c r="E193" s="40" t="s">
        <v>6611</v>
      </c>
    </row>
    <row r="194" spans="1:5" ht="12.75">
      <c r="A194" t="s">
        <v>59</v>
      </c>
      <c r="E194" s="39" t="s">
        <v>5</v>
      </c>
    </row>
    <row r="195" spans="1:16" ht="12.75">
      <c r="A195" t="s">
        <v>50</v>
      </c>
      <c s="34" t="s">
        <v>573</v>
      </c>
      <c s="34" t="s">
        <v>6771</v>
      </c>
      <c s="35" t="s">
        <v>5</v>
      </c>
      <c s="6" t="s">
        <v>6772</v>
      </c>
      <c s="36" t="s">
        <v>162</v>
      </c>
      <c s="37">
        <v>1</v>
      </c>
      <c s="36">
        <v>0.0001</v>
      </c>
      <c s="36">
        <f>ROUND(G195*H195,6)</f>
      </c>
      <c r="L195" s="38">
        <v>0</v>
      </c>
      <c s="32">
        <f>ROUND(ROUND(L195,2)*ROUND(G195,3),2)</f>
      </c>
      <c s="36" t="s">
        <v>117</v>
      </c>
      <c>
        <f>(M195*21)/100</f>
      </c>
      <c t="s">
        <v>28</v>
      </c>
    </row>
    <row r="196" spans="1:5" ht="12.75">
      <c r="A196" s="35" t="s">
        <v>56</v>
      </c>
      <c r="E196" s="39" t="s">
        <v>6772</v>
      </c>
    </row>
    <row r="197" spans="1:5" ht="25.5">
      <c r="A197" s="35" t="s">
        <v>57</v>
      </c>
      <c r="E197" s="40" t="s">
        <v>6611</v>
      </c>
    </row>
    <row r="198" spans="1:5" ht="12.75">
      <c r="A198" t="s">
        <v>59</v>
      </c>
      <c r="E198" s="39" t="s">
        <v>5</v>
      </c>
    </row>
    <row r="199" spans="1:16" ht="12.75">
      <c r="A199" t="s">
        <v>50</v>
      </c>
      <c s="34" t="s">
        <v>576</v>
      </c>
      <c s="34" t="s">
        <v>6773</v>
      </c>
      <c s="35" t="s">
        <v>5</v>
      </c>
      <c s="6" t="s">
        <v>6774</v>
      </c>
      <c s="36" t="s">
        <v>162</v>
      </c>
      <c s="37">
        <v>1</v>
      </c>
      <c s="36">
        <v>0.00021</v>
      </c>
      <c s="36">
        <f>ROUND(G199*H199,6)</f>
      </c>
      <c r="L199" s="38">
        <v>0</v>
      </c>
      <c s="32">
        <f>ROUND(ROUND(L199,2)*ROUND(G199,3),2)</f>
      </c>
      <c s="36" t="s">
        <v>117</v>
      </c>
      <c>
        <f>(M199*21)/100</f>
      </c>
      <c t="s">
        <v>28</v>
      </c>
    </row>
    <row r="200" spans="1:5" ht="12.75">
      <c r="A200" s="35" t="s">
        <v>56</v>
      </c>
      <c r="E200" s="39" t="s">
        <v>6774</v>
      </c>
    </row>
    <row r="201" spans="1:5" ht="25.5">
      <c r="A201" s="35" t="s">
        <v>57</v>
      </c>
      <c r="E201" s="40" t="s">
        <v>6611</v>
      </c>
    </row>
    <row r="202" spans="1:5" ht="12.75">
      <c r="A202" t="s">
        <v>59</v>
      </c>
      <c r="E202" s="39" t="s">
        <v>5</v>
      </c>
    </row>
    <row r="203" spans="1:16" ht="12.75">
      <c r="A203" t="s">
        <v>50</v>
      </c>
      <c s="34" t="s">
        <v>579</v>
      </c>
      <c s="34" t="s">
        <v>215</v>
      </c>
      <c s="35" t="s">
        <v>5</v>
      </c>
      <c s="6" t="s">
        <v>216</v>
      </c>
      <c s="36" t="s">
        <v>147</v>
      </c>
      <c s="37">
        <v>120.5</v>
      </c>
      <c s="36">
        <v>0</v>
      </c>
      <c s="36">
        <f>ROUND(G203*H203,6)</f>
      </c>
      <c r="L203" s="38">
        <v>0</v>
      </c>
      <c s="32">
        <f>ROUND(ROUND(L203,2)*ROUND(G203,3),2)</f>
      </c>
      <c s="36" t="s">
        <v>117</v>
      </c>
      <c>
        <f>(M203*21)/100</f>
      </c>
      <c t="s">
        <v>28</v>
      </c>
    </row>
    <row r="204" spans="1:5" ht="12.75">
      <c r="A204" s="35" t="s">
        <v>56</v>
      </c>
      <c r="E204" s="39" t="s">
        <v>216</v>
      </c>
    </row>
    <row r="205" spans="1:5" ht="12.75">
      <c r="A205" s="35" t="s">
        <v>57</v>
      </c>
      <c r="E205" s="40" t="s">
        <v>6775</v>
      </c>
    </row>
    <row r="206" spans="1:5" ht="12.75">
      <c r="A206" t="s">
        <v>59</v>
      </c>
      <c r="E206" s="39" t="s">
        <v>5</v>
      </c>
    </row>
    <row r="207" spans="1:16" ht="12.75">
      <c r="A207" t="s">
        <v>50</v>
      </c>
      <c s="34" t="s">
        <v>582</v>
      </c>
      <c s="34" t="s">
        <v>212</v>
      </c>
      <c s="35" t="s">
        <v>5</v>
      </c>
      <c s="6" t="s">
        <v>213</v>
      </c>
      <c s="36" t="s">
        <v>147</v>
      </c>
      <c s="37">
        <v>132.5</v>
      </c>
      <c s="36">
        <v>0</v>
      </c>
      <c s="36">
        <f>ROUND(G207*H207,6)</f>
      </c>
      <c r="L207" s="38">
        <v>0</v>
      </c>
      <c s="32">
        <f>ROUND(ROUND(L207,2)*ROUND(G207,3),2)</f>
      </c>
      <c s="36" t="s">
        <v>117</v>
      </c>
      <c>
        <f>(M207*21)/100</f>
      </c>
      <c t="s">
        <v>28</v>
      </c>
    </row>
    <row r="208" spans="1:5" ht="12.75">
      <c r="A208" s="35" t="s">
        <v>56</v>
      </c>
      <c r="E208" s="39" t="s">
        <v>213</v>
      </c>
    </row>
    <row r="209" spans="1:5" ht="12.75">
      <c r="A209" s="35" t="s">
        <v>57</v>
      </c>
      <c r="E209" s="40" t="s">
        <v>6776</v>
      </c>
    </row>
    <row r="210" spans="1:5" ht="12.75">
      <c r="A210" t="s">
        <v>59</v>
      </c>
      <c r="E210" s="39" t="s">
        <v>5</v>
      </c>
    </row>
    <row r="211" spans="1:16" ht="12.75">
      <c r="A211" t="s">
        <v>50</v>
      </c>
      <c s="34" t="s">
        <v>585</v>
      </c>
      <c s="34" t="s">
        <v>168</v>
      </c>
      <c s="35" t="s">
        <v>5</v>
      </c>
      <c s="6" t="s">
        <v>169</v>
      </c>
      <c s="36" t="s">
        <v>147</v>
      </c>
      <c s="37">
        <v>7</v>
      </c>
      <c s="36">
        <v>0</v>
      </c>
      <c s="36">
        <f>ROUND(G211*H211,6)</f>
      </c>
      <c r="L211" s="38">
        <v>0</v>
      </c>
      <c s="32">
        <f>ROUND(ROUND(L211,2)*ROUND(G211,3),2)</f>
      </c>
      <c s="36" t="s">
        <v>117</v>
      </c>
      <c>
        <f>(M211*21)/100</f>
      </c>
      <c t="s">
        <v>28</v>
      </c>
    </row>
    <row r="212" spans="1:5" ht="12.75">
      <c r="A212" s="35" t="s">
        <v>56</v>
      </c>
      <c r="E212" s="39" t="s">
        <v>169</v>
      </c>
    </row>
    <row r="213" spans="1:5" ht="25.5">
      <c r="A213" s="35" t="s">
        <v>57</v>
      </c>
      <c r="E213" s="40" t="s">
        <v>6703</v>
      </c>
    </row>
    <row r="214" spans="1:5" ht="12.75">
      <c r="A214" t="s">
        <v>59</v>
      </c>
      <c r="E214" s="39" t="s">
        <v>5</v>
      </c>
    </row>
    <row r="215" spans="1:16" ht="12.75">
      <c r="A215" t="s">
        <v>50</v>
      </c>
      <c s="34" t="s">
        <v>588</v>
      </c>
      <c s="34" t="s">
        <v>6668</v>
      </c>
      <c s="35" t="s">
        <v>5</v>
      </c>
      <c s="6" t="s">
        <v>6669</v>
      </c>
      <c s="36" t="s">
        <v>147</v>
      </c>
      <c s="37">
        <v>7</v>
      </c>
      <c s="36">
        <v>0</v>
      </c>
      <c s="36">
        <f>ROUND(G215*H215,6)</f>
      </c>
      <c r="L215" s="38">
        <v>0</v>
      </c>
      <c s="32">
        <f>ROUND(ROUND(L215,2)*ROUND(G215,3),2)</f>
      </c>
      <c s="36" t="s">
        <v>117</v>
      </c>
      <c>
        <f>(M215*21)/100</f>
      </c>
      <c t="s">
        <v>28</v>
      </c>
    </row>
    <row r="216" spans="1:5" ht="12.75">
      <c r="A216" s="35" t="s">
        <v>56</v>
      </c>
      <c r="E216" s="39" t="s">
        <v>6669</v>
      </c>
    </row>
    <row r="217" spans="1:5" ht="25.5">
      <c r="A217" s="35" t="s">
        <v>57</v>
      </c>
      <c r="E217" s="40" t="s">
        <v>6703</v>
      </c>
    </row>
    <row r="218" spans="1:5" ht="12.75">
      <c r="A218" t="s">
        <v>59</v>
      </c>
      <c r="E218" s="39" t="s">
        <v>5</v>
      </c>
    </row>
    <row r="219" spans="1:16" ht="12.75">
      <c r="A219" t="s">
        <v>50</v>
      </c>
      <c s="34" t="s">
        <v>591</v>
      </c>
      <c s="34" t="s">
        <v>217</v>
      </c>
      <c s="35" t="s">
        <v>5</v>
      </c>
      <c s="6" t="s">
        <v>218</v>
      </c>
      <c s="36" t="s">
        <v>219</v>
      </c>
      <c s="37">
        <v>5</v>
      </c>
      <c s="36">
        <v>0.03503</v>
      </c>
      <c s="36">
        <f>ROUND(G219*H219,6)</f>
      </c>
      <c r="L219" s="38">
        <v>0</v>
      </c>
      <c s="32">
        <f>ROUND(ROUND(L219,2)*ROUND(G219,3),2)</f>
      </c>
      <c s="36" t="s">
        <v>117</v>
      </c>
      <c>
        <f>(M219*21)/100</f>
      </c>
      <c t="s">
        <v>28</v>
      </c>
    </row>
    <row r="220" spans="1:5" ht="12.75">
      <c r="A220" s="35" t="s">
        <v>56</v>
      </c>
      <c r="E220" s="39" t="s">
        <v>218</v>
      </c>
    </row>
    <row r="221" spans="1:5" ht="25.5">
      <c r="A221" s="35" t="s">
        <v>57</v>
      </c>
      <c r="E221" s="40" t="s">
        <v>6692</v>
      </c>
    </row>
    <row r="222" spans="1:5" ht="12.75">
      <c r="A222" t="s">
        <v>59</v>
      </c>
      <c r="E222" s="39" t="s">
        <v>5</v>
      </c>
    </row>
    <row r="223" spans="1:16" ht="12.75">
      <c r="A223" t="s">
        <v>50</v>
      </c>
      <c s="34" t="s">
        <v>594</v>
      </c>
      <c s="34" t="s">
        <v>6777</v>
      </c>
      <c s="35" t="s">
        <v>5</v>
      </c>
      <c s="6" t="s">
        <v>6778</v>
      </c>
      <c s="36" t="s">
        <v>162</v>
      </c>
      <c s="37">
        <v>2</v>
      </c>
      <c s="36">
        <v>0.011</v>
      </c>
      <c s="36">
        <f>ROUND(G223*H223,6)</f>
      </c>
      <c r="L223" s="38">
        <v>0</v>
      </c>
      <c s="32">
        <f>ROUND(ROUND(L223,2)*ROUND(G223,3),2)</f>
      </c>
      <c s="36" t="s">
        <v>117</v>
      </c>
      <c>
        <f>(M223*21)/100</f>
      </c>
      <c t="s">
        <v>28</v>
      </c>
    </row>
    <row r="224" spans="1:5" ht="12.75">
      <c r="A224" s="35" t="s">
        <v>56</v>
      </c>
      <c r="E224" s="39" t="s">
        <v>6778</v>
      </c>
    </row>
    <row r="225" spans="1:5" ht="25.5">
      <c r="A225" s="35" t="s">
        <v>57</v>
      </c>
      <c r="E225" s="40" t="s">
        <v>6622</v>
      </c>
    </row>
    <row r="226" spans="1:5" ht="12.75">
      <c r="A226" t="s">
        <v>59</v>
      </c>
      <c r="E226" s="39" t="s">
        <v>5</v>
      </c>
    </row>
    <row r="227" spans="1:16" ht="12.75">
      <c r="A227" t="s">
        <v>50</v>
      </c>
      <c s="34" t="s">
        <v>597</v>
      </c>
      <c s="34" t="s">
        <v>6779</v>
      </c>
      <c s="35" t="s">
        <v>5</v>
      </c>
      <c s="6" t="s">
        <v>6780</v>
      </c>
      <c s="36" t="s">
        <v>162</v>
      </c>
      <c s="37">
        <v>2</v>
      </c>
      <c s="36">
        <v>0.001</v>
      </c>
      <c s="36">
        <f>ROUND(G227*H227,6)</f>
      </c>
      <c r="L227" s="38">
        <v>0</v>
      </c>
      <c s="32">
        <f>ROUND(ROUND(L227,2)*ROUND(G227,3),2)</f>
      </c>
      <c s="36" t="s">
        <v>117</v>
      </c>
      <c>
        <f>(M227*21)/100</f>
      </c>
      <c t="s">
        <v>28</v>
      </c>
    </row>
    <row r="228" spans="1:5" ht="12.75">
      <c r="A228" s="35" t="s">
        <v>56</v>
      </c>
      <c r="E228" s="39" t="s">
        <v>6780</v>
      </c>
    </row>
    <row r="229" spans="1:5" ht="25.5">
      <c r="A229" s="35" t="s">
        <v>57</v>
      </c>
      <c r="E229" s="40" t="s">
        <v>6622</v>
      </c>
    </row>
    <row r="230" spans="1:5" ht="12.75">
      <c r="A230" t="s">
        <v>59</v>
      </c>
      <c r="E230" s="39" t="s">
        <v>5</v>
      </c>
    </row>
    <row r="231" spans="1:16" ht="12.75">
      <c r="A231" t="s">
        <v>50</v>
      </c>
      <c s="34" t="s">
        <v>600</v>
      </c>
      <c s="34" t="s">
        <v>6781</v>
      </c>
      <c s="35" t="s">
        <v>5</v>
      </c>
      <c s="6" t="s">
        <v>6782</v>
      </c>
      <c s="36" t="s">
        <v>162</v>
      </c>
      <c s="37">
        <v>2</v>
      </c>
      <c s="36">
        <v>0.0117</v>
      </c>
      <c s="36">
        <f>ROUND(G231*H231,6)</f>
      </c>
      <c r="L231" s="38">
        <v>0</v>
      </c>
      <c s="32">
        <f>ROUND(ROUND(L231,2)*ROUND(G231,3),2)</f>
      </c>
      <c s="36" t="s">
        <v>117</v>
      </c>
      <c>
        <f>(M231*21)/100</f>
      </c>
      <c t="s">
        <v>28</v>
      </c>
    </row>
    <row r="232" spans="1:5" ht="12.75">
      <c r="A232" s="35" t="s">
        <v>56</v>
      </c>
      <c r="E232" s="39" t="s">
        <v>6782</v>
      </c>
    </row>
    <row r="233" spans="1:5" ht="25.5">
      <c r="A233" s="35" t="s">
        <v>57</v>
      </c>
      <c r="E233" s="40" t="s">
        <v>6622</v>
      </c>
    </row>
    <row r="234" spans="1:5" ht="12.75">
      <c r="A234" t="s">
        <v>59</v>
      </c>
      <c r="E234" s="39" t="s">
        <v>5</v>
      </c>
    </row>
    <row r="235" spans="1:16" ht="12.75">
      <c r="A235" t="s">
        <v>50</v>
      </c>
      <c s="34" t="s">
        <v>603</v>
      </c>
      <c s="34" t="s">
        <v>6783</v>
      </c>
      <c s="35" t="s">
        <v>5</v>
      </c>
      <c s="6" t="s">
        <v>6784</v>
      </c>
      <c s="36" t="s">
        <v>162</v>
      </c>
      <c s="37">
        <v>1</v>
      </c>
      <c s="36">
        <v>0.0245</v>
      </c>
      <c s="36">
        <f>ROUND(G235*H235,6)</f>
      </c>
      <c r="L235" s="38">
        <v>0</v>
      </c>
      <c s="32">
        <f>ROUND(ROUND(L235,2)*ROUND(G235,3),2)</f>
      </c>
      <c s="36" t="s">
        <v>55</v>
      </c>
      <c>
        <f>(M235*21)/100</f>
      </c>
      <c t="s">
        <v>28</v>
      </c>
    </row>
    <row r="236" spans="1:5" ht="12.75">
      <c r="A236" s="35" t="s">
        <v>56</v>
      </c>
      <c r="E236" s="39" t="s">
        <v>6784</v>
      </c>
    </row>
    <row r="237" spans="1:5" ht="25.5">
      <c r="A237" s="35" t="s">
        <v>57</v>
      </c>
      <c r="E237" s="40" t="s">
        <v>6611</v>
      </c>
    </row>
    <row r="238" spans="1:5" ht="12.75">
      <c r="A238" t="s">
        <v>59</v>
      </c>
      <c r="E238" s="39" t="s">
        <v>5</v>
      </c>
    </row>
    <row r="239" spans="1:16" ht="12.75">
      <c r="A239" t="s">
        <v>50</v>
      </c>
      <c s="34" t="s">
        <v>606</v>
      </c>
      <c s="34" t="s">
        <v>6785</v>
      </c>
      <c s="35" t="s">
        <v>5</v>
      </c>
      <c s="6" t="s">
        <v>6786</v>
      </c>
      <c s="36" t="s">
        <v>162</v>
      </c>
      <c s="37">
        <v>1</v>
      </c>
      <c s="36">
        <v>0.0013</v>
      </c>
      <c s="36">
        <f>ROUND(G239*H239,6)</f>
      </c>
      <c r="L239" s="38">
        <v>0</v>
      </c>
      <c s="32">
        <f>ROUND(ROUND(L239,2)*ROUND(G239,3),2)</f>
      </c>
      <c s="36" t="s">
        <v>117</v>
      </c>
      <c>
        <f>(M239*21)/100</f>
      </c>
      <c t="s">
        <v>28</v>
      </c>
    </row>
    <row r="240" spans="1:5" ht="12.75">
      <c r="A240" s="35" t="s">
        <v>56</v>
      </c>
      <c r="E240" s="39" t="s">
        <v>6786</v>
      </c>
    </row>
    <row r="241" spans="1:5" ht="25.5">
      <c r="A241" s="35" t="s">
        <v>57</v>
      </c>
      <c r="E241" s="40" t="s">
        <v>6611</v>
      </c>
    </row>
    <row r="242" spans="1:5" ht="12.75">
      <c r="A242" t="s">
        <v>59</v>
      </c>
      <c r="E242" s="39" t="s">
        <v>5</v>
      </c>
    </row>
    <row r="243" spans="1:16" ht="12.75">
      <c r="A243" t="s">
        <v>50</v>
      </c>
      <c s="34" t="s">
        <v>609</v>
      </c>
      <c s="34" t="s">
        <v>6787</v>
      </c>
      <c s="35" t="s">
        <v>5</v>
      </c>
      <c s="6" t="s">
        <v>6788</v>
      </c>
      <c s="36" t="s">
        <v>162</v>
      </c>
      <c s="37">
        <v>1</v>
      </c>
      <c s="36">
        <v>0.0375</v>
      </c>
      <c s="36">
        <f>ROUND(G243*H243,6)</f>
      </c>
      <c r="L243" s="38">
        <v>0</v>
      </c>
      <c s="32">
        <f>ROUND(ROUND(L243,2)*ROUND(G243,3),2)</f>
      </c>
      <c s="36" t="s">
        <v>117</v>
      </c>
      <c>
        <f>(M243*21)/100</f>
      </c>
      <c t="s">
        <v>28</v>
      </c>
    </row>
    <row r="244" spans="1:5" ht="12.75">
      <c r="A244" s="35" t="s">
        <v>56</v>
      </c>
      <c r="E244" s="39" t="s">
        <v>6788</v>
      </c>
    </row>
    <row r="245" spans="1:5" ht="25.5">
      <c r="A245" s="35" t="s">
        <v>57</v>
      </c>
      <c r="E245" s="40" t="s">
        <v>6611</v>
      </c>
    </row>
    <row r="246" spans="1:5" ht="12.75">
      <c r="A246" t="s">
        <v>59</v>
      </c>
      <c r="E246" s="39" t="s">
        <v>5</v>
      </c>
    </row>
    <row r="247" spans="1:16" ht="12.75">
      <c r="A247" t="s">
        <v>50</v>
      </c>
      <c s="34" t="s">
        <v>613</v>
      </c>
      <c s="34" t="s">
        <v>6789</v>
      </c>
      <c s="35" t="s">
        <v>5</v>
      </c>
      <c s="6" t="s">
        <v>6790</v>
      </c>
      <c s="36" t="s">
        <v>162</v>
      </c>
      <c s="37">
        <v>1</v>
      </c>
      <c s="36">
        <v>0.089</v>
      </c>
      <c s="36">
        <f>ROUND(G247*H247,6)</f>
      </c>
      <c r="L247" s="38">
        <v>0</v>
      </c>
      <c s="32">
        <f>ROUND(ROUND(L247,2)*ROUND(G247,3),2)</f>
      </c>
      <c s="36" t="s">
        <v>117</v>
      </c>
      <c>
        <f>(M247*21)/100</f>
      </c>
      <c t="s">
        <v>28</v>
      </c>
    </row>
    <row r="248" spans="1:5" ht="12.75">
      <c r="A248" s="35" t="s">
        <v>56</v>
      </c>
      <c r="E248" s="39" t="s">
        <v>6790</v>
      </c>
    </row>
    <row r="249" spans="1:5" ht="25.5">
      <c r="A249" s="35" t="s">
        <v>57</v>
      </c>
      <c r="E249" s="40" t="s">
        <v>6611</v>
      </c>
    </row>
    <row r="250" spans="1:5" ht="12.75">
      <c r="A250" t="s">
        <v>59</v>
      </c>
      <c r="E250" s="39" t="s">
        <v>5</v>
      </c>
    </row>
    <row r="251" spans="1:16" ht="12.75">
      <c r="A251" t="s">
        <v>50</v>
      </c>
      <c s="34" t="s">
        <v>616</v>
      </c>
      <c s="34" t="s">
        <v>6783</v>
      </c>
      <c s="35" t="s">
        <v>96</v>
      </c>
      <c s="6" t="s">
        <v>6784</v>
      </c>
      <c s="36" t="s">
        <v>162</v>
      </c>
      <c s="37">
        <v>1</v>
      </c>
      <c s="36">
        <v>0.0245</v>
      </c>
      <c s="36">
        <f>ROUND(G251*H251,6)</f>
      </c>
      <c r="L251" s="38">
        <v>0</v>
      </c>
      <c s="32">
        <f>ROUND(ROUND(L251,2)*ROUND(G251,3),2)</f>
      </c>
      <c s="36" t="s">
        <v>117</v>
      </c>
      <c>
        <f>(M251*21)/100</f>
      </c>
      <c t="s">
        <v>28</v>
      </c>
    </row>
    <row r="252" spans="1:5" ht="12.75">
      <c r="A252" s="35" t="s">
        <v>56</v>
      </c>
      <c r="E252" s="39" t="s">
        <v>6784</v>
      </c>
    </row>
    <row r="253" spans="1:5" ht="25.5">
      <c r="A253" s="35" t="s">
        <v>57</v>
      </c>
      <c r="E253" s="40" t="s">
        <v>6611</v>
      </c>
    </row>
    <row r="254" spans="1:5" ht="12.75">
      <c r="A254" t="s">
        <v>59</v>
      </c>
      <c r="E254" s="39" t="s">
        <v>5</v>
      </c>
    </row>
    <row r="255" spans="1:16" ht="12.75">
      <c r="A255" t="s">
        <v>50</v>
      </c>
      <c s="34" t="s">
        <v>620</v>
      </c>
      <c s="34" t="s">
        <v>6791</v>
      </c>
      <c s="35" t="s">
        <v>5</v>
      </c>
      <c s="6" t="s">
        <v>6792</v>
      </c>
      <c s="36" t="s">
        <v>162</v>
      </c>
      <c s="37">
        <v>1</v>
      </c>
      <c s="36">
        <v>0.0053</v>
      </c>
      <c s="36">
        <f>ROUND(G255*H255,6)</f>
      </c>
      <c r="L255" s="38">
        <v>0</v>
      </c>
      <c s="32">
        <f>ROUND(ROUND(L255,2)*ROUND(G255,3),2)</f>
      </c>
      <c s="36" t="s">
        <v>117</v>
      </c>
      <c>
        <f>(M255*21)/100</f>
      </c>
      <c t="s">
        <v>28</v>
      </c>
    </row>
    <row r="256" spans="1:5" ht="12.75">
      <c r="A256" s="35" t="s">
        <v>56</v>
      </c>
      <c r="E256" s="39" t="s">
        <v>6792</v>
      </c>
    </row>
    <row r="257" spans="1:5" ht="25.5">
      <c r="A257" s="35" t="s">
        <v>57</v>
      </c>
      <c r="E257" s="40" t="s">
        <v>6611</v>
      </c>
    </row>
    <row r="258" spans="1:5" ht="12.75">
      <c r="A258" t="s">
        <v>59</v>
      </c>
      <c r="E258" s="39" t="s">
        <v>5</v>
      </c>
    </row>
    <row r="259" spans="1:16" ht="12.75">
      <c r="A259" t="s">
        <v>50</v>
      </c>
      <c s="34" t="s">
        <v>622</v>
      </c>
      <c s="34" t="s">
        <v>6793</v>
      </c>
      <c s="35" t="s">
        <v>5</v>
      </c>
      <c s="6" t="s">
        <v>6794</v>
      </c>
      <c s="36" t="s">
        <v>162</v>
      </c>
      <c s="37">
        <v>1</v>
      </c>
      <c s="36">
        <v>0.0113</v>
      </c>
      <c s="36">
        <f>ROUND(G259*H259,6)</f>
      </c>
      <c r="L259" s="38">
        <v>0</v>
      </c>
      <c s="32">
        <f>ROUND(ROUND(L259,2)*ROUND(G259,3),2)</f>
      </c>
      <c s="36" t="s">
        <v>117</v>
      </c>
      <c>
        <f>(M259*21)/100</f>
      </c>
      <c t="s">
        <v>28</v>
      </c>
    </row>
    <row r="260" spans="1:5" ht="12.75">
      <c r="A260" s="35" t="s">
        <v>56</v>
      </c>
      <c r="E260" s="39" t="s">
        <v>6794</v>
      </c>
    </row>
    <row r="261" spans="1:5" ht="25.5">
      <c r="A261" s="35" t="s">
        <v>57</v>
      </c>
      <c r="E261" s="40" t="s">
        <v>6611</v>
      </c>
    </row>
    <row r="262" spans="1:5" ht="12.75">
      <c r="A262" t="s">
        <v>59</v>
      </c>
      <c r="E262" s="39" t="s">
        <v>5</v>
      </c>
    </row>
    <row r="263" spans="1:16" ht="12.75">
      <c r="A263" t="s">
        <v>50</v>
      </c>
      <c s="34" t="s">
        <v>624</v>
      </c>
      <c s="34" t="s">
        <v>6795</v>
      </c>
      <c s="35" t="s">
        <v>5</v>
      </c>
      <c s="6" t="s">
        <v>6796</v>
      </c>
      <c s="36" t="s">
        <v>162</v>
      </c>
      <c s="37">
        <v>12</v>
      </c>
      <c s="36">
        <v>0.0063</v>
      </c>
      <c s="36">
        <f>ROUND(G263*H263,6)</f>
      </c>
      <c r="L263" s="38">
        <v>0</v>
      </c>
      <c s="32">
        <f>ROUND(ROUND(L263,2)*ROUND(G263,3),2)</f>
      </c>
      <c s="36" t="s">
        <v>117</v>
      </c>
      <c>
        <f>(M263*21)/100</f>
      </c>
      <c t="s">
        <v>28</v>
      </c>
    </row>
    <row r="264" spans="1:5" ht="12.75">
      <c r="A264" s="35" t="s">
        <v>56</v>
      </c>
      <c r="E264" s="39" t="s">
        <v>6796</v>
      </c>
    </row>
    <row r="265" spans="1:5" ht="25.5">
      <c r="A265" s="35" t="s">
        <v>57</v>
      </c>
      <c r="E265" s="40" t="s">
        <v>6638</v>
      </c>
    </row>
    <row r="266" spans="1:5" ht="12.75">
      <c r="A266" t="s">
        <v>59</v>
      </c>
      <c r="E266" s="39" t="s">
        <v>5</v>
      </c>
    </row>
    <row r="267" spans="1:16" ht="12.75">
      <c r="A267" t="s">
        <v>50</v>
      </c>
      <c s="34" t="s">
        <v>626</v>
      </c>
      <c s="34" t="s">
        <v>6797</v>
      </c>
      <c s="35" t="s">
        <v>5</v>
      </c>
      <c s="6" t="s">
        <v>6798</v>
      </c>
      <c s="36" t="s">
        <v>162</v>
      </c>
      <c s="37">
        <v>1</v>
      </c>
      <c s="36">
        <v>0.01</v>
      </c>
      <c s="36">
        <f>ROUND(G267*H267,6)</f>
      </c>
      <c r="L267" s="38">
        <v>0</v>
      </c>
      <c s="32">
        <f>ROUND(ROUND(L267,2)*ROUND(G267,3),2)</f>
      </c>
      <c s="36" t="s">
        <v>117</v>
      </c>
      <c>
        <f>(M267*21)/100</f>
      </c>
      <c t="s">
        <v>28</v>
      </c>
    </row>
    <row r="268" spans="1:5" ht="12.75">
      <c r="A268" s="35" t="s">
        <v>56</v>
      </c>
      <c r="E268" s="39" t="s">
        <v>6798</v>
      </c>
    </row>
    <row r="269" spans="1:5" ht="25.5">
      <c r="A269" s="35" t="s">
        <v>57</v>
      </c>
      <c r="E269" s="40" t="s">
        <v>6611</v>
      </c>
    </row>
    <row r="270" spans="1:5" ht="12.75">
      <c r="A270" t="s">
        <v>59</v>
      </c>
      <c r="E270" s="39" t="s">
        <v>5</v>
      </c>
    </row>
    <row r="271" spans="1:16" ht="12.75">
      <c r="A271" t="s">
        <v>50</v>
      </c>
      <c s="34" t="s">
        <v>627</v>
      </c>
      <c s="34" t="s">
        <v>6799</v>
      </c>
      <c s="35" t="s">
        <v>5</v>
      </c>
      <c s="6" t="s">
        <v>6800</v>
      </c>
      <c s="36" t="s">
        <v>162</v>
      </c>
      <c s="37">
        <v>5</v>
      </c>
      <c s="36">
        <v>0.0037</v>
      </c>
      <c s="36">
        <f>ROUND(G271*H271,6)</f>
      </c>
      <c r="L271" s="38">
        <v>0</v>
      </c>
      <c s="32">
        <f>ROUND(ROUND(L271,2)*ROUND(G271,3),2)</f>
      </c>
      <c s="36" t="s">
        <v>117</v>
      </c>
      <c>
        <f>(M271*21)/100</f>
      </c>
      <c t="s">
        <v>28</v>
      </c>
    </row>
    <row r="272" spans="1:5" ht="12.75">
      <c r="A272" s="35" t="s">
        <v>56</v>
      </c>
      <c r="E272" s="39" t="s">
        <v>6800</v>
      </c>
    </row>
    <row r="273" spans="1:5" ht="25.5">
      <c r="A273" s="35" t="s">
        <v>57</v>
      </c>
      <c r="E273" s="40" t="s">
        <v>6692</v>
      </c>
    </row>
    <row r="274" spans="1:5" ht="12.75">
      <c r="A274" t="s">
        <v>59</v>
      </c>
      <c r="E274" s="39" t="s">
        <v>5</v>
      </c>
    </row>
    <row r="275" spans="1:16" ht="12.75">
      <c r="A275" t="s">
        <v>50</v>
      </c>
      <c s="34" t="s">
        <v>631</v>
      </c>
      <c s="34" t="s">
        <v>6801</v>
      </c>
      <c s="35" t="s">
        <v>5</v>
      </c>
      <c s="6" t="s">
        <v>6802</v>
      </c>
      <c s="36" t="s">
        <v>162</v>
      </c>
      <c s="37">
        <v>1</v>
      </c>
      <c s="36">
        <v>0.022</v>
      </c>
      <c s="36">
        <f>ROUND(G275*H275,6)</f>
      </c>
      <c r="L275" s="38">
        <v>0</v>
      </c>
      <c s="32">
        <f>ROUND(ROUND(L275,2)*ROUND(G275,3),2)</f>
      </c>
      <c s="36" t="s">
        <v>117</v>
      </c>
      <c>
        <f>(M275*21)/100</f>
      </c>
      <c t="s">
        <v>28</v>
      </c>
    </row>
    <row r="276" spans="1:5" ht="12.75">
      <c r="A276" s="35" t="s">
        <v>56</v>
      </c>
      <c r="E276" s="39" t="s">
        <v>6802</v>
      </c>
    </row>
    <row r="277" spans="1:5" ht="25.5">
      <c r="A277" s="35" t="s">
        <v>57</v>
      </c>
      <c r="E277" s="40" t="s">
        <v>6611</v>
      </c>
    </row>
    <row r="278" spans="1:5" ht="12.75">
      <c r="A278" t="s">
        <v>59</v>
      </c>
      <c r="E278" s="39" t="s">
        <v>5</v>
      </c>
    </row>
    <row r="279" spans="1:13" ht="12.75">
      <c r="A279" t="s">
        <v>47</v>
      </c>
      <c r="C279" s="31" t="s">
        <v>185</v>
      </c>
      <c r="E279" s="33" t="s">
        <v>186</v>
      </c>
      <c r="J279" s="32">
        <f>0</f>
      </c>
      <c s="32">
        <f>0</f>
      </c>
      <c s="32">
        <f>0+L280</f>
      </c>
      <c s="32">
        <f>0+M280</f>
      </c>
    </row>
    <row r="280" spans="1:16" ht="12.75">
      <c r="A280" t="s">
        <v>50</v>
      </c>
      <c s="34" t="s">
        <v>635</v>
      </c>
      <c s="34" t="s">
        <v>188</v>
      </c>
      <c s="35" t="s">
        <v>5</v>
      </c>
      <c s="6" t="s">
        <v>189</v>
      </c>
      <c s="36" t="s">
        <v>54</v>
      </c>
      <c s="37">
        <v>241.159</v>
      </c>
      <c s="36">
        <v>0</v>
      </c>
      <c s="36">
        <f>ROUND(G280*H280,6)</f>
      </c>
      <c r="L280" s="38">
        <v>0</v>
      </c>
      <c s="32">
        <f>ROUND(ROUND(L280,2)*ROUND(G280,3),2)</f>
      </c>
      <c s="36" t="s">
        <v>117</v>
      </c>
      <c>
        <f>(M280*21)/100</f>
      </c>
      <c t="s">
        <v>28</v>
      </c>
    </row>
    <row r="281" spans="1:5" ht="12.75">
      <c r="A281" s="35" t="s">
        <v>56</v>
      </c>
      <c r="E281" s="39" t="s">
        <v>189</v>
      </c>
    </row>
    <row r="282" spans="1:5" ht="12.75">
      <c r="A282" s="35" t="s">
        <v>57</v>
      </c>
      <c r="E282" s="40" t="s">
        <v>6803</v>
      </c>
    </row>
    <row r="283" spans="1:5" ht="12.75">
      <c r="A283" t="s">
        <v>59</v>
      </c>
      <c r="E2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25.5">
      <c r="A8" t="s">
        <v>45</v>
      </c>
      <c r="C8" s="28" t="s">
        <v>6806</v>
      </c>
      <c r="E8" s="30" t="s">
        <v>6805</v>
      </c>
      <c r="J8" s="29">
        <f>0+J9+J30+J39+J44+J57+J114</f>
      </c>
      <c s="29">
        <f>0+K9+K30+K39+K44+K57+K114</f>
      </c>
      <c s="29">
        <f>0+L9+L30+L39+L44+L57+L114</f>
      </c>
      <c s="29">
        <f>0+M9+M30+M39+M44+M57+M114</f>
      </c>
    </row>
    <row r="9" spans="1:13" ht="12.75">
      <c r="A9" t="s">
        <v>47</v>
      </c>
      <c r="C9" s="31" t="s">
        <v>112</v>
      </c>
      <c r="E9" s="33" t="s">
        <v>113</v>
      </c>
      <c r="J9" s="32">
        <f>0</f>
      </c>
      <c s="32">
        <f>0</f>
      </c>
      <c s="32">
        <f>0+L10+L14+L18+L22+L26</f>
      </c>
      <c s="32">
        <f>0+M10+M14+M18+M22+M26</f>
      </c>
    </row>
    <row r="10" spans="1:16" ht="12.75">
      <c r="A10" t="s">
        <v>50</v>
      </c>
      <c s="34" t="s">
        <v>96</v>
      </c>
      <c s="34" t="s">
        <v>6807</v>
      </c>
      <c s="35" t="s">
        <v>5</v>
      </c>
      <c s="6" t="s">
        <v>6808</v>
      </c>
      <c s="36" t="s">
        <v>116</v>
      </c>
      <c s="37">
        <v>90.655</v>
      </c>
      <c s="36">
        <v>0</v>
      </c>
      <c s="36">
        <f>ROUND(G10*H10,6)</f>
      </c>
      <c r="L10" s="38">
        <v>0</v>
      </c>
      <c s="32">
        <f>ROUND(ROUND(L10,2)*ROUND(G10,3),2)</f>
      </c>
      <c s="36" t="s">
        <v>117</v>
      </c>
      <c>
        <f>(M10*21)/100</f>
      </c>
      <c t="s">
        <v>28</v>
      </c>
    </row>
    <row r="11" spans="1:5" ht="12.75">
      <c r="A11" s="35" t="s">
        <v>56</v>
      </c>
      <c r="E11" s="39" t="s">
        <v>6808</v>
      </c>
    </row>
    <row r="12" spans="1:5" ht="140.25">
      <c r="A12" s="35" t="s">
        <v>57</v>
      </c>
      <c r="E12" s="40" t="s">
        <v>6809</v>
      </c>
    </row>
    <row r="13" spans="1:5" ht="12.75">
      <c r="A13" t="s">
        <v>59</v>
      </c>
      <c r="E13" s="39" t="s">
        <v>5</v>
      </c>
    </row>
    <row r="14" spans="1:16" ht="12.75">
      <c r="A14" t="s">
        <v>50</v>
      </c>
      <c s="34" t="s">
        <v>28</v>
      </c>
      <c s="34" t="s">
        <v>6597</v>
      </c>
      <c s="35" t="s">
        <v>5</v>
      </c>
      <c s="6" t="s">
        <v>6598</v>
      </c>
      <c s="36" t="s">
        <v>116</v>
      </c>
      <c s="37">
        <v>27.196</v>
      </c>
      <c s="36">
        <v>0</v>
      </c>
      <c s="36">
        <f>ROUND(G14*H14,6)</f>
      </c>
      <c r="L14" s="38">
        <v>0</v>
      </c>
      <c s="32">
        <f>ROUND(ROUND(L14,2)*ROUND(G14,3),2)</f>
      </c>
      <c s="36" t="s">
        <v>117</v>
      </c>
      <c>
        <f>(M14*21)/100</f>
      </c>
      <c t="s">
        <v>28</v>
      </c>
    </row>
    <row r="15" spans="1:5" ht="12.75">
      <c r="A15" s="35" t="s">
        <v>56</v>
      </c>
      <c r="E15" s="39" t="s">
        <v>6598</v>
      </c>
    </row>
    <row r="16" spans="1:5" ht="12.75">
      <c r="A16" s="35" t="s">
        <v>57</v>
      </c>
      <c r="E16" s="40" t="s">
        <v>6810</v>
      </c>
    </row>
    <row r="17" spans="1:5" ht="12.75">
      <c r="A17" t="s">
        <v>59</v>
      </c>
      <c r="E17" s="39" t="s">
        <v>5</v>
      </c>
    </row>
    <row r="18" spans="1:16" ht="12.75">
      <c r="A18" t="s">
        <v>50</v>
      </c>
      <c s="34" t="s">
        <v>26</v>
      </c>
      <c s="34" t="s">
        <v>2137</v>
      </c>
      <c s="35" t="s">
        <v>5</v>
      </c>
      <c s="6" t="s">
        <v>2138</v>
      </c>
      <c s="36" t="s">
        <v>116</v>
      </c>
      <c s="37">
        <v>18.628</v>
      </c>
      <c s="36">
        <v>0</v>
      </c>
      <c s="36">
        <f>ROUND(G18*H18,6)</f>
      </c>
      <c r="L18" s="38">
        <v>0</v>
      </c>
      <c s="32">
        <f>ROUND(ROUND(L18,2)*ROUND(G18,3),2)</f>
      </c>
      <c s="36" t="s">
        <v>117</v>
      </c>
      <c>
        <f>(M18*21)/100</f>
      </c>
      <c t="s">
        <v>28</v>
      </c>
    </row>
    <row r="19" spans="1:5" ht="12.75">
      <c r="A19" s="35" t="s">
        <v>56</v>
      </c>
      <c r="E19" s="39" t="s">
        <v>2138</v>
      </c>
    </row>
    <row r="20" spans="1:5" ht="38.25">
      <c r="A20" s="35" t="s">
        <v>57</v>
      </c>
      <c r="E20" s="40" t="s">
        <v>6811</v>
      </c>
    </row>
    <row r="21" spans="1:5" ht="12.75">
      <c r="A21" t="s">
        <v>59</v>
      </c>
      <c r="E21" s="39" t="s">
        <v>5</v>
      </c>
    </row>
    <row r="22" spans="1:16" ht="12.75">
      <c r="A22" t="s">
        <v>50</v>
      </c>
      <c s="34" t="s">
        <v>66</v>
      </c>
      <c s="34" t="s">
        <v>2140</v>
      </c>
      <c s="35" t="s">
        <v>5</v>
      </c>
      <c s="6" t="s">
        <v>2141</v>
      </c>
      <c s="36" t="s">
        <v>116</v>
      </c>
      <c s="37">
        <v>5.588</v>
      </c>
      <c s="36">
        <v>0</v>
      </c>
      <c s="36">
        <f>ROUND(G22*H22,6)</f>
      </c>
      <c r="L22" s="38">
        <v>0</v>
      </c>
      <c s="32">
        <f>ROUND(ROUND(L22,2)*ROUND(G22,3),2)</f>
      </c>
      <c s="36" t="s">
        <v>117</v>
      </c>
      <c>
        <f>(M22*21)/100</f>
      </c>
      <c t="s">
        <v>28</v>
      </c>
    </row>
    <row r="23" spans="1:5" ht="12.75">
      <c r="A23" s="35" t="s">
        <v>56</v>
      </c>
      <c r="E23" s="39" t="s">
        <v>2141</v>
      </c>
    </row>
    <row r="24" spans="1:5" ht="12.75">
      <c r="A24" s="35" t="s">
        <v>57</v>
      </c>
      <c r="E24" s="40" t="s">
        <v>6812</v>
      </c>
    </row>
    <row r="25" spans="1:5" ht="12.75">
      <c r="A25" t="s">
        <v>59</v>
      </c>
      <c r="E25" s="39" t="s">
        <v>5</v>
      </c>
    </row>
    <row r="26" spans="1:16" ht="25.5">
      <c r="A26" t="s">
        <v>50</v>
      </c>
      <c s="34" t="s">
        <v>72</v>
      </c>
      <c s="34" t="s">
        <v>87</v>
      </c>
      <c s="35" t="s">
        <v>88</v>
      </c>
      <c s="6" t="s">
        <v>451</v>
      </c>
      <c s="36" t="s">
        <v>54</v>
      </c>
      <c s="37">
        <v>12.885</v>
      </c>
      <c s="36">
        <v>0</v>
      </c>
      <c s="36">
        <f>ROUND(G26*H26,6)</f>
      </c>
      <c r="L26" s="38">
        <v>0</v>
      </c>
      <c s="32">
        <f>ROUND(ROUND(L26,2)*ROUND(G26,3),2)</f>
      </c>
      <c s="36" t="s">
        <v>117</v>
      </c>
      <c>
        <f>(M26*21)/100</f>
      </c>
      <c t="s">
        <v>28</v>
      </c>
    </row>
    <row r="27" spans="1:5" ht="25.5">
      <c r="A27" s="35" t="s">
        <v>56</v>
      </c>
      <c r="E27" s="39" t="s">
        <v>451</v>
      </c>
    </row>
    <row r="28" spans="1:5" ht="38.25">
      <c r="A28" s="35" t="s">
        <v>57</v>
      </c>
      <c r="E28" s="40" t="s">
        <v>6813</v>
      </c>
    </row>
    <row r="29" spans="1:5" ht="140.25">
      <c r="A29" t="s">
        <v>59</v>
      </c>
      <c r="E29" s="39" t="s">
        <v>453</v>
      </c>
    </row>
    <row r="30" spans="1:13" ht="12.75">
      <c r="A30" t="s">
        <v>47</v>
      </c>
      <c r="C30" s="31" t="s">
        <v>130</v>
      </c>
      <c r="E30" s="33" t="s">
        <v>131</v>
      </c>
      <c r="J30" s="32">
        <f>0</f>
      </c>
      <c s="32">
        <f>0</f>
      </c>
      <c s="32">
        <f>0+L31+L35</f>
      </c>
      <c s="32">
        <f>0+M31+M35</f>
      </c>
    </row>
    <row r="31" spans="1:16" ht="12.75">
      <c r="A31" t="s">
        <v>50</v>
      </c>
      <c s="34" t="s">
        <v>27</v>
      </c>
      <c s="34" t="s">
        <v>132</v>
      </c>
      <c s="35" t="s">
        <v>5</v>
      </c>
      <c s="6" t="s">
        <v>133</v>
      </c>
      <c s="36" t="s">
        <v>116</v>
      </c>
      <c s="37">
        <v>24.605</v>
      </c>
      <c s="36">
        <v>0</v>
      </c>
      <c s="36">
        <f>ROUND(G31*H31,6)</f>
      </c>
      <c r="L31" s="38">
        <v>0</v>
      </c>
      <c s="32">
        <f>ROUND(ROUND(L31,2)*ROUND(G31,3),2)</f>
      </c>
      <c s="36" t="s">
        <v>117</v>
      </c>
      <c>
        <f>(M31*21)/100</f>
      </c>
      <c t="s">
        <v>28</v>
      </c>
    </row>
    <row r="32" spans="1:5" ht="12.75">
      <c r="A32" s="35" t="s">
        <v>56</v>
      </c>
      <c r="E32" s="39" t="s">
        <v>133</v>
      </c>
    </row>
    <row r="33" spans="1:5" ht="38.25">
      <c r="A33" s="35" t="s">
        <v>57</v>
      </c>
      <c r="E33" s="40" t="s">
        <v>6814</v>
      </c>
    </row>
    <row r="34" spans="1:5" ht="12.75">
      <c r="A34" t="s">
        <v>59</v>
      </c>
      <c r="E34" s="39" t="s">
        <v>5</v>
      </c>
    </row>
    <row r="35" spans="1:16" ht="12.75">
      <c r="A35" t="s">
        <v>50</v>
      </c>
      <c s="34" t="s">
        <v>81</v>
      </c>
      <c s="34" t="s">
        <v>135</v>
      </c>
      <c s="35" t="s">
        <v>5</v>
      </c>
      <c s="6" t="s">
        <v>136</v>
      </c>
      <c s="36" t="s">
        <v>116</v>
      </c>
      <c s="37">
        <v>77.767</v>
      </c>
      <c s="36">
        <v>0</v>
      </c>
      <c s="36">
        <f>ROUND(G35*H35,6)</f>
      </c>
      <c r="L35" s="38">
        <v>0</v>
      </c>
      <c s="32">
        <f>ROUND(ROUND(L35,2)*ROUND(G35,3),2)</f>
      </c>
      <c s="36" t="s">
        <v>117</v>
      </c>
      <c>
        <f>(M35*21)/100</f>
      </c>
      <c t="s">
        <v>28</v>
      </c>
    </row>
    <row r="36" spans="1:5" ht="12.75">
      <c r="A36" s="35" t="s">
        <v>56</v>
      </c>
      <c r="E36" s="39" t="s">
        <v>136</v>
      </c>
    </row>
    <row r="37" spans="1:5" ht="102">
      <c r="A37" s="35" t="s">
        <v>57</v>
      </c>
      <c r="E37" s="40" t="s">
        <v>6815</v>
      </c>
    </row>
    <row r="38" spans="1:5" ht="12.75">
      <c r="A38" t="s">
        <v>59</v>
      </c>
      <c r="E38" s="39" t="s">
        <v>5</v>
      </c>
    </row>
    <row r="39" spans="1:13" ht="12.75">
      <c r="A39" t="s">
        <v>47</v>
      </c>
      <c r="C39" s="31" t="s">
        <v>138</v>
      </c>
      <c r="E39" s="33" t="s">
        <v>139</v>
      </c>
      <c r="J39" s="32">
        <f>0</f>
      </c>
      <c s="32">
        <f>0</f>
      </c>
      <c s="32">
        <f>0+L40</f>
      </c>
      <c s="32">
        <f>0+M40</f>
      </c>
    </row>
    <row r="40" spans="1:16" ht="12.75">
      <c r="A40" t="s">
        <v>50</v>
      </c>
      <c s="34" t="s">
        <v>86</v>
      </c>
      <c s="34" t="s">
        <v>140</v>
      </c>
      <c s="35" t="s">
        <v>5</v>
      </c>
      <c s="6" t="s">
        <v>141</v>
      </c>
      <c s="36" t="s">
        <v>116</v>
      </c>
      <c s="37">
        <v>6.488</v>
      </c>
      <c s="36">
        <v>0</v>
      </c>
      <c s="36">
        <f>ROUND(G40*H40,6)</f>
      </c>
      <c r="L40" s="38">
        <v>0</v>
      </c>
      <c s="32">
        <f>ROUND(ROUND(L40,2)*ROUND(G40,3),2)</f>
      </c>
      <c s="36" t="s">
        <v>117</v>
      </c>
      <c>
        <f>(M40*21)/100</f>
      </c>
      <c t="s">
        <v>28</v>
      </c>
    </row>
    <row r="41" spans="1:5" ht="12.75">
      <c r="A41" s="35" t="s">
        <v>56</v>
      </c>
      <c r="E41" s="39" t="s">
        <v>141</v>
      </c>
    </row>
    <row r="42" spans="1:5" ht="12.75">
      <c r="A42" s="35" t="s">
        <v>57</v>
      </c>
      <c r="E42" s="40" t="s">
        <v>6816</v>
      </c>
    </row>
    <row r="43" spans="1:5" ht="12.75">
      <c r="A43" t="s">
        <v>59</v>
      </c>
      <c r="E43" s="39" t="s">
        <v>5</v>
      </c>
    </row>
    <row r="44" spans="1:13" ht="12.75">
      <c r="A44" t="s">
        <v>47</v>
      </c>
      <c r="C44" s="31" t="s">
        <v>143</v>
      </c>
      <c r="E44" s="33" t="s">
        <v>144</v>
      </c>
      <c r="J44" s="32">
        <f>0</f>
      </c>
      <c s="32">
        <f>0</f>
      </c>
      <c s="32">
        <f>0+L45+L49+L53</f>
      </c>
      <c s="32">
        <f>0+M45+M49+M53</f>
      </c>
    </row>
    <row r="45" spans="1:16" ht="12.75">
      <c r="A45" t="s">
        <v>50</v>
      </c>
      <c s="34" t="s">
        <v>149</v>
      </c>
      <c s="34" t="s">
        <v>6701</v>
      </c>
      <c s="35" t="s">
        <v>5</v>
      </c>
      <c s="6" t="s">
        <v>6702</v>
      </c>
      <c s="36" t="s">
        <v>147</v>
      </c>
      <c s="37">
        <v>77.05</v>
      </c>
      <c s="36">
        <v>0</v>
      </c>
      <c s="36">
        <f>ROUND(G45*H45,6)</f>
      </c>
      <c r="L45" s="38">
        <v>0</v>
      </c>
      <c s="32">
        <f>ROUND(ROUND(L45,2)*ROUND(G45,3),2)</f>
      </c>
      <c s="36" t="s">
        <v>117</v>
      </c>
      <c>
        <f>(M45*21)/100</f>
      </c>
      <c t="s">
        <v>28</v>
      </c>
    </row>
    <row r="46" spans="1:5" ht="12.75">
      <c r="A46" s="35" t="s">
        <v>56</v>
      </c>
      <c r="E46" s="39" t="s">
        <v>6702</v>
      </c>
    </row>
    <row r="47" spans="1:5" ht="25.5">
      <c r="A47" s="35" t="s">
        <v>57</v>
      </c>
      <c r="E47" s="40" t="s">
        <v>6817</v>
      </c>
    </row>
    <row r="48" spans="1:5" ht="12.75">
      <c r="A48" t="s">
        <v>59</v>
      </c>
      <c r="E48" s="39" t="s">
        <v>5</v>
      </c>
    </row>
    <row r="49" spans="1:16" ht="12.75">
      <c r="A49" t="s">
        <v>50</v>
      </c>
      <c s="34" t="s">
        <v>159</v>
      </c>
      <c s="34" t="s">
        <v>6818</v>
      </c>
      <c s="35" t="s">
        <v>5</v>
      </c>
      <c s="6" t="s">
        <v>6731</v>
      </c>
      <c s="36" t="s">
        <v>147</v>
      </c>
      <c s="37">
        <v>80.903</v>
      </c>
      <c s="36">
        <v>0</v>
      </c>
      <c s="36">
        <f>ROUND(G49*H49,6)</f>
      </c>
      <c r="L49" s="38">
        <v>0</v>
      </c>
      <c s="32">
        <f>ROUND(ROUND(L49,2)*ROUND(G49,3),2)</f>
      </c>
      <c s="36" t="s">
        <v>117</v>
      </c>
      <c>
        <f>(M49*21)/100</f>
      </c>
      <c t="s">
        <v>28</v>
      </c>
    </row>
    <row r="50" spans="1:5" ht="12.75">
      <c r="A50" s="35" t="s">
        <v>56</v>
      </c>
      <c r="E50" s="39" t="s">
        <v>6731</v>
      </c>
    </row>
    <row r="51" spans="1:5" ht="25.5">
      <c r="A51" s="35" t="s">
        <v>57</v>
      </c>
      <c r="E51" s="40" t="s">
        <v>6819</v>
      </c>
    </row>
    <row r="52" spans="1:5" ht="12.75">
      <c r="A52" t="s">
        <v>59</v>
      </c>
      <c r="E52" s="39" t="s">
        <v>5</v>
      </c>
    </row>
    <row r="53" spans="1:16" ht="25.5">
      <c r="A53" t="s">
        <v>50</v>
      </c>
      <c s="34" t="s">
        <v>164</v>
      </c>
      <c s="34" t="s">
        <v>6820</v>
      </c>
      <c s="35" t="s">
        <v>5</v>
      </c>
      <c s="6" t="s">
        <v>6821</v>
      </c>
      <c s="36" t="s">
        <v>147</v>
      </c>
      <c s="37">
        <v>4.05</v>
      </c>
      <c s="36">
        <v>0</v>
      </c>
      <c s="36">
        <f>ROUND(G53*H53,6)</f>
      </c>
      <c r="L53" s="38">
        <v>0</v>
      </c>
      <c s="32">
        <f>ROUND(ROUND(L53,2)*ROUND(G53,3),2)</f>
      </c>
      <c s="36" t="s">
        <v>55</v>
      </c>
      <c>
        <f>(M53*21)/100</f>
      </c>
      <c t="s">
        <v>28</v>
      </c>
    </row>
    <row r="54" spans="1:5" ht="25.5">
      <c r="A54" s="35" t="s">
        <v>56</v>
      </c>
      <c r="E54" s="39" t="s">
        <v>6821</v>
      </c>
    </row>
    <row r="55" spans="1:5" ht="25.5">
      <c r="A55" s="35" t="s">
        <v>57</v>
      </c>
      <c r="E55" s="40" t="s">
        <v>6822</v>
      </c>
    </row>
    <row r="56" spans="1:5" ht="12.75">
      <c r="A56" t="s">
        <v>59</v>
      </c>
      <c r="E56" s="39" t="s">
        <v>5</v>
      </c>
    </row>
    <row r="57" spans="1:13" ht="12.75">
      <c r="A57" t="s">
        <v>47</v>
      </c>
      <c r="C57" s="31" t="s">
        <v>157</v>
      </c>
      <c r="E57" s="33" t="s">
        <v>158</v>
      </c>
      <c r="J57" s="32">
        <f>0</f>
      </c>
      <c s="32">
        <f>0</f>
      </c>
      <c s="32">
        <f>0+L58+L62+L66+L70+L74+L78+L82+L86+L90+L94+L98+L102+L106+L110</f>
      </c>
      <c s="32">
        <f>0+M58+M62+M66+M70+M74+M78+M82+M86+M90+M94+M98+M102+M106+M110</f>
      </c>
    </row>
    <row r="58" spans="1:16" ht="12.75">
      <c r="A58" t="s">
        <v>50</v>
      </c>
      <c s="34" t="s">
        <v>167</v>
      </c>
      <c s="34" t="s">
        <v>212</v>
      </c>
      <c s="35" t="s">
        <v>5</v>
      </c>
      <c s="6" t="s">
        <v>213</v>
      </c>
      <c s="36" t="s">
        <v>147</v>
      </c>
      <c s="37">
        <v>77.05</v>
      </c>
      <c s="36">
        <v>0</v>
      </c>
      <c s="36">
        <f>ROUND(G58*H58,6)</f>
      </c>
      <c r="L58" s="38">
        <v>0</v>
      </c>
      <c s="32">
        <f>ROUND(ROUND(L58,2)*ROUND(G58,3),2)</f>
      </c>
      <c s="36" t="s">
        <v>117</v>
      </c>
      <c>
        <f>(M58*21)/100</f>
      </c>
      <c t="s">
        <v>28</v>
      </c>
    </row>
    <row r="59" spans="1:5" ht="12.75">
      <c r="A59" s="35" t="s">
        <v>56</v>
      </c>
      <c r="E59" s="39" t="s">
        <v>213</v>
      </c>
    </row>
    <row r="60" spans="1:5" ht="25.5">
      <c r="A60" s="35" t="s">
        <v>57</v>
      </c>
      <c r="E60" s="40" t="s">
        <v>6817</v>
      </c>
    </row>
    <row r="61" spans="1:5" ht="12.75">
      <c r="A61" t="s">
        <v>59</v>
      </c>
      <c r="E61" s="39" t="s">
        <v>5</v>
      </c>
    </row>
    <row r="62" spans="1:16" ht="12.75">
      <c r="A62" t="s">
        <v>50</v>
      </c>
      <c s="34" t="s">
        <v>112</v>
      </c>
      <c s="34" t="s">
        <v>217</v>
      </c>
      <c s="35" t="s">
        <v>5</v>
      </c>
      <c s="6" t="s">
        <v>218</v>
      </c>
      <c s="36" t="s">
        <v>219</v>
      </c>
      <c s="37">
        <v>1</v>
      </c>
      <c s="36">
        <v>0</v>
      </c>
      <c s="36">
        <f>ROUND(G62*H62,6)</f>
      </c>
      <c r="L62" s="38">
        <v>0</v>
      </c>
      <c s="32">
        <f>ROUND(ROUND(L62,2)*ROUND(G62,3),2)</f>
      </c>
      <c s="36" t="s">
        <v>117</v>
      </c>
      <c>
        <f>(M62*21)/100</f>
      </c>
      <c t="s">
        <v>28</v>
      </c>
    </row>
    <row r="63" spans="1:5" ht="12.75">
      <c r="A63" s="35" t="s">
        <v>56</v>
      </c>
      <c r="E63" s="39" t="s">
        <v>218</v>
      </c>
    </row>
    <row r="64" spans="1:5" ht="25.5">
      <c r="A64" s="35" t="s">
        <v>57</v>
      </c>
      <c r="E64" s="40" t="s">
        <v>6823</v>
      </c>
    </row>
    <row r="65" spans="1:5" ht="12.75">
      <c r="A65" t="s">
        <v>59</v>
      </c>
      <c r="E65" s="39" t="s">
        <v>5</v>
      </c>
    </row>
    <row r="66" spans="1:16" ht="12.75">
      <c r="A66" t="s">
        <v>50</v>
      </c>
      <c s="34" t="s">
        <v>175</v>
      </c>
      <c s="34" t="s">
        <v>6824</v>
      </c>
      <c s="35" t="s">
        <v>5</v>
      </c>
      <c s="6" t="s">
        <v>6825</v>
      </c>
      <c s="36" t="s">
        <v>2857</v>
      </c>
      <c s="37">
        <v>2</v>
      </c>
      <c s="36">
        <v>0</v>
      </c>
      <c s="36">
        <f>ROUND(G66*H66,6)</f>
      </c>
      <c r="L66" s="38">
        <v>0</v>
      </c>
      <c s="32">
        <f>ROUND(ROUND(L66,2)*ROUND(G66,3),2)</f>
      </c>
      <c s="36" t="s">
        <v>117</v>
      </c>
      <c>
        <f>(M66*21)/100</f>
      </c>
      <c t="s">
        <v>28</v>
      </c>
    </row>
    <row r="67" spans="1:5" ht="12.75">
      <c r="A67" s="35" t="s">
        <v>56</v>
      </c>
      <c r="E67" s="39" t="s">
        <v>6825</v>
      </c>
    </row>
    <row r="68" spans="1:5" ht="25.5">
      <c r="A68" s="35" t="s">
        <v>57</v>
      </c>
      <c r="E68" s="40" t="s">
        <v>6826</v>
      </c>
    </row>
    <row r="69" spans="1:5" ht="12.75">
      <c r="A69" t="s">
        <v>59</v>
      </c>
      <c r="E69" s="39" t="s">
        <v>5</v>
      </c>
    </row>
    <row r="70" spans="1:16" ht="12.75">
      <c r="A70" t="s">
        <v>50</v>
      </c>
      <c s="34" t="s">
        <v>122</v>
      </c>
      <c s="34" t="s">
        <v>6827</v>
      </c>
      <c s="35" t="s">
        <v>5</v>
      </c>
      <c s="6" t="s">
        <v>6828</v>
      </c>
      <c s="36" t="s">
        <v>147</v>
      </c>
      <c s="37">
        <v>4.05</v>
      </c>
      <c s="36">
        <v>0</v>
      </c>
      <c s="36">
        <f>ROUND(G70*H70,6)</f>
      </c>
      <c r="L70" s="38">
        <v>0</v>
      </c>
      <c s="32">
        <f>ROUND(ROUND(L70,2)*ROUND(G70,3),2)</f>
      </c>
      <c s="36" t="s">
        <v>117</v>
      </c>
      <c>
        <f>(M70*21)/100</f>
      </c>
      <c t="s">
        <v>28</v>
      </c>
    </row>
    <row r="71" spans="1:5" ht="12.75">
      <c r="A71" s="35" t="s">
        <v>56</v>
      </c>
      <c r="E71" s="39" t="s">
        <v>6828</v>
      </c>
    </row>
    <row r="72" spans="1:5" ht="25.5">
      <c r="A72" s="35" t="s">
        <v>57</v>
      </c>
      <c r="E72" s="40" t="s">
        <v>6829</v>
      </c>
    </row>
    <row r="73" spans="1:5" ht="12.75">
      <c r="A73" t="s">
        <v>59</v>
      </c>
      <c r="E73" s="39" t="s">
        <v>5</v>
      </c>
    </row>
    <row r="74" spans="1:16" ht="12.75">
      <c r="A74" t="s">
        <v>50</v>
      </c>
      <c s="34" t="s">
        <v>187</v>
      </c>
      <c s="34" t="s">
        <v>6830</v>
      </c>
      <c s="35" t="s">
        <v>5</v>
      </c>
      <c s="6" t="s">
        <v>6831</v>
      </c>
      <c s="36" t="s">
        <v>162</v>
      </c>
      <c s="37">
        <v>1</v>
      </c>
      <c s="36">
        <v>0</v>
      </c>
      <c s="36">
        <f>ROUND(G74*H74,6)</f>
      </c>
      <c r="L74" s="38">
        <v>0</v>
      </c>
      <c s="32">
        <f>ROUND(ROUND(L74,2)*ROUND(G74,3),2)</f>
      </c>
      <c s="36" t="s">
        <v>117</v>
      </c>
      <c>
        <f>(M74*21)/100</f>
      </c>
      <c t="s">
        <v>28</v>
      </c>
    </row>
    <row r="75" spans="1:5" ht="12.75">
      <c r="A75" s="35" t="s">
        <v>56</v>
      </c>
      <c r="E75" s="39" t="s">
        <v>6831</v>
      </c>
    </row>
    <row r="76" spans="1:5" ht="25.5">
      <c r="A76" s="35" t="s">
        <v>57</v>
      </c>
      <c r="E76" s="40" t="s">
        <v>6823</v>
      </c>
    </row>
    <row r="77" spans="1:5" ht="12.75">
      <c r="A77" t="s">
        <v>59</v>
      </c>
      <c r="E77" s="39" t="s">
        <v>5</v>
      </c>
    </row>
    <row r="78" spans="1:16" ht="12.75">
      <c r="A78" t="s">
        <v>50</v>
      </c>
      <c s="34" t="s">
        <v>130</v>
      </c>
      <c s="34" t="s">
        <v>6832</v>
      </c>
      <c s="35" t="s">
        <v>5</v>
      </c>
      <c s="6" t="s">
        <v>6833</v>
      </c>
      <c s="36" t="s">
        <v>162</v>
      </c>
      <c s="37">
        <v>4</v>
      </c>
      <c s="36">
        <v>0</v>
      </c>
      <c s="36">
        <f>ROUND(G78*H78,6)</f>
      </c>
      <c r="L78" s="38">
        <v>0</v>
      </c>
      <c s="32">
        <f>ROUND(ROUND(L78,2)*ROUND(G78,3),2)</f>
      </c>
      <c s="36" t="s">
        <v>117</v>
      </c>
      <c>
        <f>(M78*21)/100</f>
      </c>
      <c t="s">
        <v>28</v>
      </c>
    </row>
    <row r="79" spans="1:5" ht="12.75">
      <c r="A79" s="35" t="s">
        <v>56</v>
      </c>
      <c r="E79" s="39" t="s">
        <v>6833</v>
      </c>
    </row>
    <row r="80" spans="1:5" ht="25.5">
      <c r="A80" s="35" t="s">
        <v>57</v>
      </c>
      <c r="E80" s="40" t="s">
        <v>6834</v>
      </c>
    </row>
    <row r="81" spans="1:5" ht="12.75">
      <c r="A81" t="s">
        <v>59</v>
      </c>
      <c r="E81" s="39" t="s">
        <v>5</v>
      </c>
    </row>
    <row r="82" spans="1:16" ht="12.75">
      <c r="A82" t="s">
        <v>50</v>
      </c>
      <c s="34" t="s">
        <v>153</v>
      </c>
      <c s="34" t="s">
        <v>6835</v>
      </c>
      <c s="35" t="s">
        <v>5</v>
      </c>
      <c s="6" t="s">
        <v>6836</v>
      </c>
      <c s="36" t="s">
        <v>162</v>
      </c>
      <c s="37">
        <v>1</v>
      </c>
      <c s="36">
        <v>0</v>
      </c>
      <c s="36">
        <f>ROUND(G82*H82,6)</f>
      </c>
      <c r="L82" s="38">
        <v>0</v>
      </c>
      <c s="32">
        <f>ROUND(ROUND(L82,2)*ROUND(G82,3),2)</f>
      </c>
      <c s="36" t="s">
        <v>117</v>
      </c>
      <c>
        <f>(M82*21)/100</f>
      </c>
      <c t="s">
        <v>28</v>
      </c>
    </row>
    <row r="83" spans="1:5" ht="12.75">
      <c r="A83" s="35" t="s">
        <v>56</v>
      </c>
      <c r="E83" s="39" t="s">
        <v>6836</v>
      </c>
    </row>
    <row r="84" spans="1:5" ht="25.5">
      <c r="A84" s="35" t="s">
        <v>57</v>
      </c>
      <c r="E84" s="40" t="s">
        <v>6823</v>
      </c>
    </row>
    <row r="85" spans="1:5" ht="12.75">
      <c r="A85" t="s">
        <v>59</v>
      </c>
      <c r="E85" s="39" t="s">
        <v>5</v>
      </c>
    </row>
    <row r="86" spans="1:16" ht="12.75">
      <c r="A86" t="s">
        <v>50</v>
      </c>
      <c s="34" t="s">
        <v>231</v>
      </c>
      <c s="34" t="s">
        <v>6837</v>
      </c>
      <c s="35" t="s">
        <v>5</v>
      </c>
      <c s="6" t="s">
        <v>6838</v>
      </c>
      <c s="36" t="s">
        <v>162</v>
      </c>
      <c s="37">
        <v>1</v>
      </c>
      <c s="36">
        <v>0</v>
      </c>
      <c s="36">
        <f>ROUND(G86*H86,6)</f>
      </c>
      <c r="L86" s="38">
        <v>0</v>
      </c>
      <c s="32">
        <f>ROUND(ROUND(L86,2)*ROUND(G86,3),2)</f>
      </c>
      <c s="36" t="s">
        <v>117</v>
      </c>
      <c>
        <f>(M86*21)/100</f>
      </c>
      <c t="s">
        <v>28</v>
      </c>
    </row>
    <row r="87" spans="1:5" ht="12.75">
      <c r="A87" s="35" t="s">
        <v>56</v>
      </c>
      <c r="E87" s="39" t="s">
        <v>6838</v>
      </c>
    </row>
    <row r="88" spans="1:5" ht="25.5">
      <c r="A88" s="35" t="s">
        <v>57</v>
      </c>
      <c r="E88" s="40" t="s">
        <v>6823</v>
      </c>
    </row>
    <row r="89" spans="1:5" ht="12.75">
      <c r="A89" t="s">
        <v>59</v>
      </c>
      <c r="E89" s="39" t="s">
        <v>5</v>
      </c>
    </row>
    <row r="90" spans="1:16" ht="12.75">
      <c r="A90" t="s">
        <v>50</v>
      </c>
      <c s="34" t="s">
        <v>294</v>
      </c>
      <c s="34" t="s">
        <v>6839</v>
      </c>
      <c s="35" t="s">
        <v>5</v>
      </c>
      <c s="6" t="s">
        <v>6840</v>
      </c>
      <c s="36" t="s">
        <v>147</v>
      </c>
      <c s="37">
        <v>1.2</v>
      </c>
      <c s="36">
        <v>0</v>
      </c>
      <c s="36">
        <f>ROUND(G90*H90,6)</f>
      </c>
      <c r="L90" s="38">
        <v>0</v>
      </c>
      <c s="32">
        <f>ROUND(ROUND(L90,2)*ROUND(G90,3),2)</f>
      </c>
      <c s="36" t="s">
        <v>117</v>
      </c>
      <c>
        <f>(M90*21)/100</f>
      </c>
      <c t="s">
        <v>28</v>
      </c>
    </row>
    <row r="91" spans="1:5" ht="12.75">
      <c r="A91" s="35" t="s">
        <v>56</v>
      </c>
      <c r="E91" s="39" t="s">
        <v>6840</v>
      </c>
    </row>
    <row r="92" spans="1:5" ht="25.5">
      <c r="A92" s="35" t="s">
        <v>57</v>
      </c>
      <c r="E92" s="40" t="s">
        <v>6841</v>
      </c>
    </row>
    <row r="93" spans="1:5" ht="12.75">
      <c r="A93" t="s">
        <v>59</v>
      </c>
      <c r="E93" s="39" t="s">
        <v>5</v>
      </c>
    </row>
    <row r="94" spans="1:16" ht="12.75">
      <c r="A94" t="s">
        <v>50</v>
      </c>
      <c s="34" t="s">
        <v>299</v>
      </c>
      <c s="34" t="s">
        <v>6842</v>
      </c>
      <c s="35" t="s">
        <v>5</v>
      </c>
      <c s="6" t="s">
        <v>6843</v>
      </c>
      <c s="36" t="s">
        <v>162</v>
      </c>
      <c s="37">
        <v>1</v>
      </c>
      <c s="36">
        <v>0</v>
      </c>
      <c s="36">
        <f>ROUND(G94*H94,6)</f>
      </c>
      <c r="L94" s="38">
        <v>0</v>
      </c>
      <c s="32">
        <f>ROUND(ROUND(L94,2)*ROUND(G94,3),2)</f>
      </c>
      <c s="36" t="s">
        <v>117</v>
      </c>
      <c>
        <f>(M94*21)/100</f>
      </c>
      <c t="s">
        <v>28</v>
      </c>
    </row>
    <row r="95" spans="1:5" ht="12.75">
      <c r="A95" s="35" t="s">
        <v>56</v>
      </c>
      <c r="E95" s="39" t="s">
        <v>6843</v>
      </c>
    </row>
    <row r="96" spans="1:5" ht="25.5">
      <c r="A96" s="35" t="s">
        <v>57</v>
      </c>
      <c r="E96" s="40" t="s">
        <v>6823</v>
      </c>
    </row>
    <row r="97" spans="1:5" ht="12.75">
      <c r="A97" t="s">
        <v>59</v>
      </c>
      <c r="E97" s="39" t="s">
        <v>5</v>
      </c>
    </row>
    <row r="98" spans="1:16" ht="12.75">
      <c r="A98" t="s">
        <v>50</v>
      </c>
      <c s="34" t="s">
        <v>315</v>
      </c>
      <c s="34" t="s">
        <v>6844</v>
      </c>
      <c s="35" t="s">
        <v>5</v>
      </c>
      <c s="6" t="s">
        <v>6845</v>
      </c>
      <c s="36" t="s">
        <v>162</v>
      </c>
      <c s="37">
        <v>1</v>
      </c>
      <c s="36">
        <v>0</v>
      </c>
      <c s="36">
        <f>ROUND(G98*H98,6)</f>
      </c>
      <c r="L98" s="38">
        <v>0</v>
      </c>
      <c s="32">
        <f>ROUND(ROUND(L98,2)*ROUND(G98,3),2)</f>
      </c>
      <c s="36" t="s">
        <v>117</v>
      </c>
      <c>
        <f>(M98*21)/100</f>
      </c>
      <c t="s">
        <v>28</v>
      </c>
    </row>
    <row r="99" spans="1:5" ht="12.75">
      <c r="A99" s="35" t="s">
        <v>56</v>
      </c>
      <c r="E99" s="39" t="s">
        <v>6845</v>
      </c>
    </row>
    <row r="100" spans="1:5" ht="25.5">
      <c r="A100" s="35" t="s">
        <v>57</v>
      </c>
      <c r="E100" s="40" t="s">
        <v>6823</v>
      </c>
    </row>
    <row r="101" spans="1:5" ht="12.75">
      <c r="A101" t="s">
        <v>59</v>
      </c>
      <c r="E101" s="39" t="s">
        <v>5</v>
      </c>
    </row>
    <row r="102" spans="1:16" ht="12.75">
      <c r="A102" t="s">
        <v>50</v>
      </c>
      <c s="34" t="s">
        <v>395</v>
      </c>
      <c s="34" t="s">
        <v>6846</v>
      </c>
      <c s="35" t="s">
        <v>5</v>
      </c>
      <c s="6" t="s">
        <v>6847</v>
      </c>
      <c s="36" t="s">
        <v>162</v>
      </c>
      <c s="37">
        <v>1</v>
      </c>
      <c s="36">
        <v>0.04179</v>
      </c>
      <c s="36">
        <f>ROUND(G102*H102,6)</f>
      </c>
      <c r="L102" s="38">
        <v>0</v>
      </c>
      <c s="32">
        <f>ROUND(ROUND(L102,2)*ROUND(G102,3),2)</f>
      </c>
      <c s="36" t="s">
        <v>55</v>
      </c>
      <c>
        <f>(M102*21)/100</f>
      </c>
      <c t="s">
        <v>28</v>
      </c>
    </row>
    <row r="103" spans="1:5" ht="12.75">
      <c r="A103" s="35" t="s">
        <v>56</v>
      </c>
      <c r="E103" s="39" t="s">
        <v>6847</v>
      </c>
    </row>
    <row r="104" spans="1:5" ht="25.5">
      <c r="A104" s="35" t="s">
        <v>57</v>
      </c>
      <c r="E104" s="40" t="s">
        <v>6848</v>
      </c>
    </row>
    <row r="105" spans="1:5" ht="267.75">
      <c r="A105" t="s">
        <v>59</v>
      </c>
      <c r="E105" s="39" t="s">
        <v>6849</v>
      </c>
    </row>
    <row r="106" spans="1:16" ht="12.75">
      <c r="A106" t="s">
        <v>50</v>
      </c>
      <c s="34" t="s">
        <v>330</v>
      </c>
      <c s="34" t="s">
        <v>6850</v>
      </c>
      <c s="35" t="s">
        <v>5</v>
      </c>
      <c s="6" t="s">
        <v>6851</v>
      </c>
      <c s="36" t="s">
        <v>162</v>
      </c>
      <c s="37">
        <v>1</v>
      </c>
      <c s="36">
        <v>0.04179</v>
      </c>
      <c s="36">
        <f>ROUND(G106*H106,6)</f>
      </c>
      <c r="L106" s="38">
        <v>0</v>
      </c>
      <c s="32">
        <f>ROUND(ROUND(L106,2)*ROUND(G106,3),2)</f>
      </c>
      <c s="36" t="s">
        <v>55</v>
      </c>
      <c>
        <f>(M106*21)/100</f>
      </c>
      <c t="s">
        <v>28</v>
      </c>
    </row>
    <row r="107" spans="1:5" ht="12.75">
      <c r="A107" s="35" t="s">
        <v>56</v>
      </c>
      <c r="E107" s="39" t="s">
        <v>6851</v>
      </c>
    </row>
    <row r="108" spans="1:5" ht="25.5">
      <c r="A108" s="35" t="s">
        <v>57</v>
      </c>
      <c r="E108" s="40" t="s">
        <v>6852</v>
      </c>
    </row>
    <row r="109" spans="1:5" ht="408">
      <c r="A109" t="s">
        <v>59</v>
      </c>
      <c r="E109" s="39" t="s">
        <v>6853</v>
      </c>
    </row>
    <row r="110" spans="1:16" ht="25.5">
      <c r="A110" t="s">
        <v>50</v>
      </c>
      <c s="34" t="s">
        <v>304</v>
      </c>
      <c s="34" t="s">
        <v>6854</v>
      </c>
      <c s="35" t="s">
        <v>5</v>
      </c>
      <c s="6" t="s">
        <v>6855</v>
      </c>
      <c s="36" t="s">
        <v>162</v>
      </c>
      <c s="37">
        <v>1</v>
      </c>
      <c s="36">
        <v>0.04179</v>
      </c>
      <c s="36">
        <f>ROUND(G110*H110,6)</f>
      </c>
      <c r="L110" s="38">
        <v>0</v>
      </c>
      <c s="32">
        <f>ROUND(ROUND(L110,2)*ROUND(G110,3),2)</f>
      </c>
      <c s="36" t="s">
        <v>55</v>
      </c>
      <c>
        <f>(M110*21)/100</f>
      </c>
      <c t="s">
        <v>28</v>
      </c>
    </row>
    <row r="111" spans="1:5" ht="25.5">
      <c r="A111" s="35" t="s">
        <v>56</v>
      </c>
      <c r="E111" s="39" t="s">
        <v>6855</v>
      </c>
    </row>
    <row r="112" spans="1:5" ht="25.5">
      <c r="A112" s="35" t="s">
        <v>57</v>
      </c>
      <c r="E112" s="40" t="s">
        <v>6852</v>
      </c>
    </row>
    <row r="113" spans="1:5" ht="409.5">
      <c r="A113" t="s">
        <v>59</v>
      </c>
      <c r="E113" s="39" t="s">
        <v>6856</v>
      </c>
    </row>
    <row r="114" spans="1:13" ht="12.75">
      <c r="A114" t="s">
        <v>47</v>
      </c>
      <c r="C114" s="31" t="s">
        <v>902</v>
      </c>
      <c r="E114" s="33" t="s">
        <v>6857</v>
      </c>
      <c r="J114" s="32">
        <f>0</f>
      </c>
      <c s="32">
        <f>0</f>
      </c>
      <c s="32">
        <f>0+L115+L119+L123</f>
      </c>
      <c s="32">
        <f>0+M115+M119+M123</f>
      </c>
    </row>
    <row r="115" spans="1:16" ht="12.75">
      <c r="A115" t="s">
        <v>50</v>
      </c>
      <c s="34" t="s">
        <v>318</v>
      </c>
      <c s="34" t="s">
        <v>6858</v>
      </c>
      <c s="35" t="s">
        <v>5</v>
      </c>
      <c s="6" t="s">
        <v>6859</v>
      </c>
      <c s="36" t="s">
        <v>147</v>
      </c>
      <c s="37">
        <v>0.2</v>
      </c>
      <c s="36">
        <v>0</v>
      </c>
      <c s="36">
        <f>ROUND(G115*H115,6)</f>
      </c>
      <c r="L115" s="38">
        <v>0</v>
      </c>
      <c s="32">
        <f>ROUND(ROUND(L115,2)*ROUND(G115,3),2)</f>
      </c>
      <c s="36" t="s">
        <v>117</v>
      </c>
      <c>
        <f>(M115*21)/100</f>
      </c>
      <c t="s">
        <v>28</v>
      </c>
    </row>
    <row r="116" spans="1:5" ht="12.75">
      <c r="A116" s="35" t="s">
        <v>56</v>
      </c>
      <c r="E116" s="39" t="s">
        <v>6859</v>
      </c>
    </row>
    <row r="117" spans="1:5" ht="38.25">
      <c r="A117" s="35" t="s">
        <v>57</v>
      </c>
      <c r="E117" s="40" t="s">
        <v>6860</v>
      </c>
    </row>
    <row r="118" spans="1:5" ht="12.75">
      <c r="A118" t="s">
        <v>59</v>
      </c>
      <c r="E118" s="39" t="s">
        <v>5</v>
      </c>
    </row>
    <row r="119" spans="1:16" ht="12.75">
      <c r="A119" t="s">
        <v>50</v>
      </c>
      <c s="34" t="s">
        <v>322</v>
      </c>
      <c s="34" t="s">
        <v>6861</v>
      </c>
      <c s="35" t="s">
        <v>5</v>
      </c>
      <c s="6" t="s">
        <v>6862</v>
      </c>
      <c s="36" t="s">
        <v>147</v>
      </c>
      <c s="37">
        <v>0.2</v>
      </c>
      <c s="36">
        <v>0</v>
      </c>
      <c s="36">
        <f>ROUND(G119*H119,6)</f>
      </c>
      <c r="L119" s="38">
        <v>0</v>
      </c>
      <c s="32">
        <f>ROUND(ROUND(L119,2)*ROUND(G119,3),2)</f>
      </c>
      <c s="36" t="s">
        <v>117</v>
      </c>
      <c>
        <f>(M119*21)/100</f>
      </c>
      <c t="s">
        <v>28</v>
      </c>
    </row>
    <row r="120" spans="1:5" ht="12.75">
      <c r="A120" s="35" t="s">
        <v>56</v>
      </c>
      <c r="E120" s="39" t="s">
        <v>6862</v>
      </c>
    </row>
    <row r="121" spans="1:5" ht="38.25">
      <c r="A121" s="35" t="s">
        <v>57</v>
      </c>
      <c r="E121" s="40" t="s">
        <v>6860</v>
      </c>
    </row>
    <row r="122" spans="1:5" ht="12.75">
      <c r="A122" t="s">
        <v>59</v>
      </c>
      <c r="E122" s="39" t="s">
        <v>5</v>
      </c>
    </row>
    <row r="123" spans="1:16" ht="12.75">
      <c r="A123" t="s">
        <v>50</v>
      </c>
      <c s="34" t="s">
        <v>326</v>
      </c>
      <c s="34" t="s">
        <v>6863</v>
      </c>
      <c s="35" t="s">
        <v>5</v>
      </c>
      <c s="6" t="s">
        <v>6864</v>
      </c>
      <c s="36" t="s">
        <v>147</v>
      </c>
      <c s="37">
        <v>0.2</v>
      </c>
      <c s="36">
        <v>0</v>
      </c>
      <c s="36">
        <f>ROUND(G123*H123,6)</f>
      </c>
      <c r="L123" s="38">
        <v>0</v>
      </c>
      <c s="32">
        <f>ROUND(ROUND(L123,2)*ROUND(G123,3),2)</f>
      </c>
      <c s="36" t="s">
        <v>117</v>
      </c>
      <c>
        <f>(M123*21)/100</f>
      </c>
      <c t="s">
        <v>28</v>
      </c>
    </row>
    <row r="124" spans="1:5" ht="12.75">
      <c r="A124" s="35" t="s">
        <v>56</v>
      </c>
      <c r="E124" s="39" t="s">
        <v>6864</v>
      </c>
    </row>
    <row r="125" spans="1:5" ht="38.25">
      <c r="A125" s="35" t="s">
        <v>57</v>
      </c>
      <c r="E125" s="40" t="s">
        <v>6860</v>
      </c>
    </row>
    <row r="126" spans="1:5" ht="12.75">
      <c r="A126" t="s">
        <v>59</v>
      </c>
      <c r="E1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6867</v>
      </c>
      <c r="E8" s="30" t="s">
        <v>6866</v>
      </c>
      <c r="J8" s="29">
        <f>0+J9+J22+J31+J40+J45+J54+J59+J76+J81</f>
      </c>
      <c s="29">
        <f>0+K9+K22+K31+K40+K45+K54+K59+K76+K81</f>
      </c>
      <c s="29">
        <f>0+L9+L22+L31+L40+L45+L54+L59+L76+L81</f>
      </c>
      <c s="29">
        <f>0+M9+M22+M31+M40+M45+M54+M59+M76+M81</f>
      </c>
    </row>
    <row r="9" spans="1:13" ht="12.75">
      <c r="A9" t="s">
        <v>47</v>
      </c>
      <c r="C9" s="31" t="s">
        <v>112</v>
      </c>
      <c r="E9" s="33" t="s">
        <v>113</v>
      </c>
      <c r="J9" s="32">
        <f>0</f>
      </c>
      <c s="32">
        <f>0</f>
      </c>
      <c s="32">
        <f>0+L10+L14+L18</f>
      </c>
      <c s="32">
        <f>0+M10+M14+M18</f>
      </c>
    </row>
    <row r="10" spans="1:16" ht="12.75">
      <c r="A10" t="s">
        <v>50</v>
      </c>
      <c s="34" t="s">
        <v>96</v>
      </c>
      <c s="34" t="s">
        <v>6594</v>
      </c>
      <c s="35" t="s">
        <v>5</v>
      </c>
      <c s="6" t="s">
        <v>6595</v>
      </c>
      <c s="36" t="s">
        <v>116</v>
      </c>
      <c s="37">
        <v>19.872</v>
      </c>
      <c s="36">
        <v>0</v>
      </c>
      <c s="36">
        <f>ROUND(G10*H10,6)</f>
      </c>
      <c r="L10" s="38">
        <v>0</v>
      </c>
      <c s="32">
        <f>ROUND(ROUND(L10,2)*ROUND(G10,3),2)</f>
      </c>
      <c s="36" t="s">
        <v>117</v>
      </c>
      <c>
        <f>(M10*21)/100</f>
      </c>
      <c t="s">
        <v>28</v>
      </c>
    </row>
    <row r="11" spans="1:5" ht="12.75">
      <c r="A11" s="35" t="s">
        <v>56</v>
      </c>
      <c r="E11" s="39" t="s">
        <v>6595</v>
      </c>
    </row>
    <row r="12" spans="1:5" ht="12.75">
      <c r="A12" s="35" t="s">
        <v>57</v>
      </c>
      <c r="E12" s="40" t="s">
        <v>6868</v>
      </c>
    </row>
    <row r="13" spans="1:5" ht="12.75">
      <c r="A13" t="s">
        <v>59</v>
      </c>
      <c r="E13" s="39" t="s">
        <v>5</v>
      </c>
    </row>
    <row r="14" spans="1:16" ht="12.75">
      <c r="A14" t="s">
        <v>50</v>
      </c>
      <c s="34" t="s">
        <v>28</v>
      </c>
      <c s="34" t="s">
        <v>6597</v>
      </c>
      <c s="35" t="s">
        <v>5</v>
      </c>
      <c s="6" t="s">
        <v>6598</v>
      </c>
      <c s="36" t="s">
        <v>116</v>
      </c>
      <c s="37">
        <v>5.962</v>
      </c>
      <c s="36">
        <v>0</v>
      </c>
      <c s="36">
        <f>ROUND(G14*H14,6)</f>
      </c>
      <c r="L14" s="38">
        <v>0</v>
      </c>
      <c s="32">
        <f>ROUND(ROUND(L14,2)*ROUND(G14,3),2)</f>
      </c>
      <c s="36" t="s">
        <v>117</v>
      </c>
      <c>
        <f>(M14*21)/100</f>
      </c>
      <c t="s">
        <v>28</v>
      </c>
    </row>
    <row r="15" spans="1:5" ht="12.75">
      <c r="A15" s="35" t="s">
        <v>56</v>
      </c>
      <c r="E15" s="39" t="s">
        <v>6598</v>
      </c>
    </row>
    <row r="16" spans="1:5" ht="12.75">
      <c r="A16" s="35" t="s">
        <v>57</v>
      </c>
      <c r="E16" s="40" t="s">
        <v>6869</v>
      </c>
    </row>
    <row r="17" spans="1:5" ht="12.75">
      <c r="A17" t="s">
        <v>59</v>
      </c>
      <c r="E17" s="39" t="s">
        <v>5</v>
      </c>
    </row>
    <row r="18" spans="1:16" ht="12.75">
      <c r="A18" t="s">
        <v>50</v>
      </c>
      <c s="34" t="s">
        <v>26</v>
      </c>
      <c s="34" t="s">
        <v>6870</v>
      </c>
      <c s="35" t="s">
        <v>5</v>
      </c>
      <c s="6" t="s">
        <v>6871</v>
      </c>
      <c s="36" t="s">
        <v>116</v>
      </c>
      <c s="37">
        <v>24.739</v>
      </c>
      <c s="36">
        <v>0</v>
      </c>
      <c s="36">
        <f>ROUND(G18*H18,6)</f>
      </c>
      <c r="L18" s="38">
        <v>0</v>
      </c>
      <c s="32">
        <f>ROUND(ROUND(L18,2)*ROUND(G18,3),2)</f>
      </c>
      <c s="36" t="s">
        <v>117</v>
      </c>
      <c>
        <f>(M18*21)/100</f>
      </c>
      <c t="s">
        <v>28</v>
      </c>
    </row>
    <row r="19" spans="1:5" ht="12.75">
      <c r="A19" s="35" t="s">
        <v>56</v>
      </c>
      <c r="E19" s="39" t="s">
        <v>6871</v>
      </c>
    </row>
    <row r="20" spans="1:5" ht="12.75">
      <c r="A20" s="35" t="s">
        <v>57</v>
      </c>
      <c r="E20" s="40" t="s">
        <v>6872</v>
      </c>
    </row>
    <row r="21" spans="1:5" ht="12.75">
      <c r="A21" t="s">
        <v>59</v>
      </c>
      <c r="E21" s="39" t="s">
        <v>5</v>
      </c>
    </row>
    <row r="22" spans="1:13" ht="12.75">
      <c r="A22" t="s">
        <v>47</v>
      </c>
      <c r="C22" s="31" t="s">
        <v>122</v>
      </c>
      <c r="E22" s="33" t="s">
        <v>123</v>
      </c>
      <c r="J22" s="32">
        <f>0</f>
      </c>
      <c s="32">
        <f>0</f>
      </c>
      <c s="32">
        <f>0+L23+L27</f>
      </c>
      <c s="32">
        <f>0+M23+M27</f>
      </c>
    </row>
    <row r="23" spans="1:16" ht="12.75">
      <c r="A23" t="s">
        <v>50</v>
      </c>
      <c s="34" t="s">
        <v>66</v>
      </c>
      <c s="34" t="s">
        <v>124</v>
      </c>
      <c s="35" t="s">
        <v>5</v>
      </c>
      <c s="6" t="s">
        <v>125</v>
      </c>
      <c s="36" t="s">
        <v>126</v>
      </c>
      <c s="37">
        <v>28.98</v>
      </c>
      <c s="36">
        <v>0</v>
      </c>
      <c s="36">
        <f>ROUND(G23*H23,6)</f>
      </c>
      <c r="L23" s="38">
        <v>0</v>
      </c>
      <c s="32">
        <f>ROUND(ROUND(L23,2)*ROUND(G23,3),2)</f>
      </c>
      <c s="36" t="s">
        <v>117</v>
      </c>
      <c>
        <f>(M23*21)/100</f>
      </c>
      <c t="s">
        <v>28</v>
      </c>
    </row>
    <row r="24" spans="1:5" ht="12.75">
      <c r="A24" s="35" t="s">
        <v>56</v>
      </c>
      <c r="E24" s="39" t="s">
        <v>125</v>
      </c>
    </row>
    <row r="25" spans="1:5" ht="12.75">
      <c r="A25" s="35" t="s">
        <v>57</v>
      </c>
      <c r="E25" s="40" t="s">
        <v>6873</v>
      </c>
    </row>
    <row r="26" spans="1:5" ht="12.75">
      <c r="A26" t="s">
        <v>59</v>
      </c>
      <c r="E26" s="39" t="s">
        <v>5</v>
      </c>
    </row>
    <row r="27" spans="1:16" ht="12.75">
      <c r="A27" t="s">
        <v>50</v>
      </c>
      <c s="34" t="s">
        <v>72</v>
      </c>
      <c s="34" t="s">
        <v>128</v>
      </c>
      <c s="35" t="s">
        <v>5</v>
      </c>
      <c s="6" t="s">
        <v>129</v>
      </c>
      <c s="36" t="s">
        <v>126</v>
      </c>
      <c s="37">
        <v>28.98</v>
      </c>
      <c s="36">
        <v>0</v>
      </c>
      <c s="36">
        <f>ROUND(G27*H27,6)</f>
      </c>
      <c r="L27" s="38">
        <v>0</v>
      </c>
      <c s="32">
        <f>ROUND(ROUND(L27,2)*ROUND(G27,3),2)</f>
      </c>
      <c s="36" t="s">
        <v>117</v>
      </c>
      <c>
        <f>(M27*21)/100</f>
      </c>
      <c t="s">
        <v>28</v>
      </c>
    </row>
    <row r="28" spans="1:5" ht="12.75">
      <c r="A28" s="35" t="s">
        <v>56</v>
      </c>
      <c r="E28" s="39" t="s">
        <v>129</v>
      </c>
    </row>
    <row r="29" spans="1:5" ht="12.75">
      <c r="A29" s="35" t="s">
        <v>57</v>
      </c>
      <c r="E29" s="40" t="s">
        <v>6873</v>
      </c>
    </row>
    <row r="30" spans="1:5" ht="12.75">
      <c r="A30" t="s">
        <v>59</v>
      </c>
      <c r="E30" s="39" t="s">
        <v>5</v>
      </c>
    </row>
    <row r="31" spans="1:13" ht="12.75">
      <c r="A31" t="s">
        <v>47</v>
      </c>
      <c r="C31" s="31" t="s">
        <v>130</v>
      </c>
      <c r="E31" s="33" t="s">
        <v>131</v>
      </c>
      <c r="J31" s="32">
        <f>0</f>
      </c>
      <c s="32">
        <f>0</f>
      </c>
      <c s="32">
        <f>0+L32+L36</f>
      </c>
      <c s="32">
        <f>0+M32+M36</f>
      </c>
    </row>
    <row r="32" spans="1:16" ht="12.75">
      <c r="A32" t="s">
        <v>50</v>
      </c>
      <c s="34" t="s">
        <v>27</v>
      </c>
      <c s="34" t="s">
        <v>132</v>
      </c>
      <c s="35" t="s">
        <v>5</v>
      </c>
      <c s="6" t="s">
        <v>133</v>
      </c>
      <c s="36" t="s">
        <v>116</v>
      </c>
      <c s="37">
        <v>7.618</v>
      </c>
      <c s="36">
        <v>0</v>
      </c>
      <c s="36">
        <f>ROUND(G32*H32,6)</f>
      </c>
      <c r="L32" s="38">
        <v>0</v>
      </c>
      <c s="32">
        <f>ROUND(ROUND(L32,2)*ROUND(G32,3),2)</f>
      </c>
      <c s="36" t="s">
        <v>117</v>
      </c>
      <c>
        <f>(M32*21)/100</f>
      </c>
      <c t="s">
        <v>28</v>
      </c>
    </row>
    <row r="33" spans="1:5" ht="12.75">
      <c r="A33" s="35" t="s">
        <v>56</v>
      </c>
      <c r="E33" s="39" t="s">
        <v>133</v>
      </c>
    </row>
    <row r="34" spans="1:5" ht="12.75">
      <c r="A34" s="35" t="s">
        <v>57</v>
      </c>
      <c r="E34" s="40" t="s">
        <v>6874</v>
      </c>
    </row>
    <row r="35" spans="1:5" ht="12.75">
      <c r="A35" t="s">
        <v>59</v>
      </c>
      <c r="E35" s="39" t="s">
        <v>5</v>
      </c>
    </row>
    <row r="36" spans="1:16" ht="12.75">
      <c r="A36" t="s">
        <v>50</v>
      </c>
      <c s="34" t="s">
        <v>81</v>
      </c>
      <c s="34" t="s">
        <v>135</v>
      </c>
      <c s="35" t="s">
        <v>5</v>
      </c>
      <c s="6" t="s">
        <v>136</v>
      </c>
      <c s="36" t="s">
        <v>116</v>
      </c>
      <c s="37">
        <v>25.916</v>
      </c>
      <c s="36">
        <v>0</v>
      </c>
      <c s="36">
        <f>ROUND(G36*H36,6)</f>
      </c>
      <c r="L36" s="38">
        <v>0</v>
      </c>
      <c s="32">
        <f>ROUND(ROUND(L36,2)*ROUND(G36,3),2)</f>
      </c>
      <c s="36" t="s">
        <v>117</v>
      </c>
      <c>
        <f>(M36*21)/100</f>
      </c>
      <c t="s">
        <v>28</v>
      </c>
    </row>
    <row r="37" spans="1:5" ht="12.75">
      <c r="A37" s="35" t="s">
        <v>56</v>
      </c>
      <c r="E37" s="39" t="s">
        <v>136</v>
      </c>
    </row>
    <row r="38" spans="1:5" ht="63.75">
      <c r="A38" s="35" t="s">
        <v>57</v>
      </c>
      <c r="E38" s="40" t="s">
        <v>6875</v>
      </c>
    </row>
    <row r="39" spans="1:5" ht="12.75">
      <c r="A39" t="s">
        <v>59</v>
      </c>
      <c r="E39" s="39" t="s">
        <v>5</v>
      </c>
    </row>
    <row r="40" spans="1:13" ht="12.75">
      <c r="A40" t="s">
        <v>47</v>
      </c>
      <c r="C40" s="31" t="s">
        <v>330</v>
      </c>
      <c r="E40" s="33" t="s">
        <v>6876</v>
      </c>
      <c r="J40" s="32">
        <f>0</f>
      </c>
      <c s="32">
        <f>0</f>
      </c>
      <c s="32">
        <f>0+L41</f>
      </c>
      <c s="32">
        <f>0+M41</f>
      </c>
    </row>
    <row r="41" spans="1:16" ht="12.75">
      <c r="A41" t="s">
        <v>50</v>
      </c>
      <c s="34" t="s">
        <v>86</v>
      </c>
      <c s="34" t="s">
        <v>6877</v>
      </c>
      <c s="35" t="s">
        <v>5</v>
      </c>
      <c s="6" t="s">
        <v>6878</v>
      </c>
      <c s="36" t="s">
        <v>116</v>
      </c>
      <c s="37">
        <v>0.938</v>
      </c>
      <c s="36">
        <v>0</v>
      </c>
      <c s="36">
        <f>ROUND(G41*H41,6)</f>
      </c>
      <c r="L41" s="38">
        <v>0</v>
      </c>
      <c s="32">
        <f>ROUND(ROUND(L41,2)*ROUND(G41,3),2)</f>
      </c>
      <c s="36" t="s">
        <v>117</v>
      </c>
      <c>
        <f>(M41*21)/100</f>
      </c>
      <c t="s">
        <v>28</v>
      </c>
    </row>
    <row r="42" spans="1:5" ht="12.75">
      <c r="A42" s="35" t="s">
        <v>56</v>
      </c>
      <c r="E42" s="39" t="s">
        <v>6878</v>
      </c>
    </row>
    <row r="43" spans="1:5" ht="12.75">
      <c r="A43" s="35" t="s">
        <v>57</v>
      </c>
      <c r="E43" s="40" t="s">
        <v>6879</v>
      </c>
    </row>
    <row r="44" spans="1:5" ht="12.75">
      <c r="A44" t="s">
        <v>59</v>
      </c>
      <c r="E44" s="39" t="s">
        <v>5</v>
      </c>
    </row>
    <row r="45" spans="1:13" ht="12.75">
      <c r="A45" t="s">
        <v>47</v>
      </c>
      <c r="C45" s="31" t="s">
        <v>138</v>
      </c>
      <c r="E45" s="33" t="s">
        <v>139</v>
      </c>
      <c r="J45" s="32">
        <f>0</f>
      </c>
      <c s="32">
        <f>0</f>
      </c>
      <c s="32">
        <f>0+L46+L50</f>
      </c>
      <c s="32">
        <f>0+M46+M50</f>
      </c>
    </row>
    <row r="46" spans="1:16" ht="12.75">
      <c r="A46" t="s">
        <v>50</v>
      </c>
      <c s="34" t="s">
        <v>149</v>
      </c>
      <c s="34" t="s">
        <v>140</v>
      </c>
      <c s="35" t="s">
        <v>5</v>
      </c>
      <c s="6" t="s">
        <v>141</v>
      </c>
      <c s="36" t="s">
        <v>116</v>
      </c>
      <c s="37">
        <v>2.484</v>
      </c>
      <c s="36">
        <v>0</v>
      </c>
      <c s="36">
        <f>ROUND(G46*H46,6)</f>
      </c>
      <c r="L46" s="38">
        <v>0</v>
      </c>
      <c s="32">
        <f>ROUND(ROUND(L46,2)*ROUND(G46,3),2)</f>
      </c>
      <c s="36" t="s">
        <v>117</v>
      </c>
      <c>
        <f>(M46*21)/100</f>
      </c>
      <c t="s">
        <v>28</v>
      </c>
    </row>
    <row r="47" spans="1:5" ht="12.75">
      <c r="A47" s="35" t="s">
        <v>56</v>
      </c>
      <c r="E47" s="39" t="s">
        <v>141</v>
      </c>
    </row>
    <row r="48" spans="1:5" ht="12.75">
      <c r="A48" s="35" t="s">
        <v>57</v>
      </c>
      <c r="E48" s="40" t="s">
        <v>6880</v>
      </c>
    </row>
    <row r="49" spans="1:5" ht="12.75">
      <c r="A49" t="s">
        <v>59</v>
      </c>
      <c r="E49" s="39" t="s">
        <v>5</v>
      </c>
    </row>
    <row r="50" spans="1:16" ht="12.75">
      <c r="A50" t="s">
        <v>50</v>
      </c>
      <c s="34" t="s">
        <v>159</v>
      </c>
      <c s="34" t="s">
        <v>6881</v>
      </c>
      <c s="35" t="s">
        <v>5</v>
      </c>
      <c s="6" t="s">
        <v>6882</v>
      </c>
      <c s="36" t="s">
        <v>116</v>
      </c>
      <c s="37">
        <v>1.06</v>
      </c>
      <c s="36">
        <v>0</v>
      </c>
      <c s="36">
        <f>ROUND(G50*H50,6)</f>
      </c>
      <c r="L50" s="38">
        <v>0</v>
      </c>
      <c s="32">
        <f>ROUND(ROUND(L50,2)*ROUND(G50,3),2)</f>
      </c>
      <c s="36" t="s">
        <v>117</v>
      </c>
      <c>
        <f>(M50*21)/100</f>
      </c>
      <c t="s">
        <v>28</v>
      </c>
    </row>
    <row r="51" spans="1:5" ht="12.75">
      <c r="A51" s="35" t="s">
        <v>56</v>
      </c>
      <c r="E51" s="39" t="s">
        <v>6882</v>
      </c>
    </row>
    <row r="52" spans="1:5" ht="12.75">
      <c r="A52" s="35" t="s">
        <v>57</v>
      </c>
      <c r="E52" s="40" t="s">
        <v>6883</v>
      </c>
    </row>
    <row r="53" spans="1:5" ht="12.75">
      <c r="A53" t="s">
        <v>59</v>
      </c>
      <c r="E53" s="39" t="s">
        <v>5</v>
      </c>
    </row>
    <row r="54" spans="1:13" ht="12.75">
      <c r="A54" t="s">
        <v>47</v>
      </c>
      <c r="C54" s="31" t="s">
        <v>143</v>
      </c>
      <c r="E54" s="33" t="s">
        <v>144</v>
      </c>
      <c r="J54" s="32">
        <f>0</f>
      </c>
      <c s="32">
        <f>0</f>
      </c>
      <c s="32">
        <f>0+L55</f>
      </c>
      <c s="32">
        <f>0+M55</f>
      </c>
    </row>
    <row r="55" spans="1:16" ht="12.75">
      <c r="A55" t="s">
        <v>50</v>
      </c>
      <c s="34" t="s">
        <v>164</v>
      </c>
      <c s="34" t="s">
        <v>6884</v>
      </c>
      <c s="35" t="s">
        <v>5</v>
      </c>
      <c s="6" t="s">
        <v>6885</v>
      </c>
      <c s="36" t="s">
        <v>147</v>
      </c>
      <c s="37">
        <v>20.7</v>
      </c>
      <c s="36">
        <v>0</v>
      </c>
      <c s="36">
        <f>ROUND(G55*H55,6)</f>
      </c>
      <c r="L55" s="38">
        <v>0</v>
      </c>
      <c s="32">
        <f>ROUND(ROUND(L55,2)*ROUND(G55,3),2)</f>
      </c>
      <c s="36" t="s">
        <v>117</v>
      </c>
      <c>
        <f>(M55*21)/100</f>
      </c>
      <c t="s">
        <v>28</v>
      </c>
    </row>
    <row r="56" spans="1:5" ht="12.75">
      <c r="A56" s="35" t="s">
        <v>56</v>
      </c>
      <c r="E56" s="39" t="s">
        <v>6885</v>
      </c>
    </row>
    <row r="57" spans="1:5" ht="12.75">
      <c r="A57" s="35" t="s">
        <v>57</v>
      </c>
      <c r="E57" s="40" t="s">
        <v>6886</v>
      </c>
    </row>
    <row r="58" spans="1:5" ht="12.75">
      <c r="A58" t="s">
        <v>59</v>
      </c>
      <c r="E58" s="39" t="s">
        <v>5</v>
      </c>
    </row>
    <row r="59" spans="1:13" ht="12.75">
      <c r="A59" t="s">
        <v>47</v>
      </c>
      <c r="C59" s="31" t="s">
        <v>157</v>
      </c>
      <c r="E59" s="33" t="s">
        <v>158</v>
      </c>
      <c r="J59" s="32">
        <f>0</f>
      </c>
      <c s="32">
        <f>0</f>
      </c>
      <c s="32">
        <f>0+L60+L64+L68+L72</f>
      </c>
      <c s="32">
        <f>0+M60+M64+M68+M72</f>
      </c>
    </row>
    <row r="60" spans="1:16" ht="12.75">
      <c r="A60" t="s">
        <v>50</v>
      </c>
      <c s="34" t="s">
        <v>167</v>
      </c>
      <c s="34" t="s">
        <v>2373</v>
      </c>
      <c s="35" t="s">
        <v>5</v>
      </c>
      <c s="6" t="s">
        <v>2374</v>
      </c>
      <c s="36" t="s">
        <v>147</v>
      </c>
      <c s="37">
        <v>20.7</v>
      </c>
      <c s="36">
        <v>0</v>
      </c>
      <c s="36">
        <f>ROUND(G60*H60,6)</f>
      </c>
      <c r="L60" s="38">
        <v>0</v>
      </c>
      <c s="32">
        <f>ROUND(ROUND(L60,2)*ROUND(G60,3),2)</f>
      </c>
      <c s="36" t="s">
        <v>117</v>
      </c>
      <c>
        <f>(M60*21)/100</f>
      </c>
      <c t="s">
        <v>28</v>
      </c>
    </row>
    <row r="61" spans="1:5" ht="12.75">
      <c r="A61" s="35" t="s">
        <v>56</v>
      </c>
      <c r="E61" s="39" t="s">
        <v>2374</v>
      </c>
    </row>
    <row r="62" spans="1:5" ht="12.75">
      <c r="A62" s="35" t="s">
        <v>57</v>
      </c>
      <c r="E62" s="40" t="s">
        <v>6886</v>
      </c>
    </row>
    <row r="63" spans="1:5" ht="12.75">
      <c r="A63" t="s">
        <v>59</v>
      </c>
      <c r="E63" s="39" t="s">
        <v>5</v>
      </c>
    </row>
    <row r="64" spans="1:16" ht="12.75">
      <c r="A64" t="s">
        <v>50</v>
      </c>
      <c s="34" t="s">
        <v>112</v>
      </c>
      <c s="34" t="s">
        <v>2376</v>
      </c>
      <c s="35" t="s">
        <v>5</v>
      </c>
      <c s="6" t="s">
        <v>6887</v>
      </c>
      <c s="36" t="s">
        <v>219</v>
      </c>
      <c s="37">
        <v>10</v>
      </c>
      <c s="36">
        <v>0</v>
      </c>
      <c s="36">
        <f>ROUND(G64*H64,6)</f>
      </c>
      <c r="L64" s="38">
        <v>0</v>
      </c>
      <c s="32">
        <f>ROUND(ROUND(L64,2)*ROUND(G64,3),2)</f>
      </c>
      <c s="36" t="s">
        <v>117</v>
      </c>
      <c>
        <f>(M64*21)/100</f>
      </c>
      <c t="s">
        <v>28</v>
      </c>
    </row>
    <row r="65" spans="1:5" ht="12.75">
      <c r="A65" s="35" t="s">
        <v>56</v>
      </c>
      <c r="E65" s="39" t="s">
        <v>6887</v>
      </c>
    </row>
    <row r="66" spans="1:5" ht="25.5">
      <c r="A66" s="35" t="s">
        <v>57</v>
      </c>
      <c r="E66" s="40" t="s">
        <v>6888</v>
      </c>
    </row>
    <row r="67" spans="1:5" ht="12.75">
      <c r="A67" t="s">
        <v>59</v>
      </c>
      <c r="E67" s="39" t="s">
        <v>5</v>
      </c>
    </row>
    <row r="68" spans="1:16" ht="12.75">
      <c r="A68" t="s">
        <v>50</v>
      </c>
      <c s="34" t="s">
        <v>175</v>
      </c>
      <c s="34" t="s">
        <v>6889</v>
      </c>
      <c s="35" t="s">
        <v>5</v>
      </c>
      <c s="6" t="s">
        <v>6890</v>
      </c>
      <c s="36" t="s">
        <v>162</v>
      </c>
      <c s="37">
        <v>1</v>
      </c>
      <c s="36">
        <v>0</v>
      </c>
      <c s="36">
        <f>ROUND(G68*H68,6)</f>
      </c>
      <c r="L68" s="38">
        <v>0</v>
      </c>
      <c s="32">
        <f>ROUND(ROUND(L68,2)*ROUND(G68,3),2)</f>
      </c>
      <c s="36" t="s">
        <v>117</v>
      </c>
      <c>
        <f>(M68*21)/100</f>
      </c>
      <c t="s">
        <v>28</v>
      </c>
    </row>
    <row r="69" spans="1:5" ht="12.75">
      <c r="A69" s="35" t="s">
        <v>56</v>
      </c>
      <c r="E69" s="39" t="s">
        <v>6890</v>
      </c>
    </row>
    <row r="70" spans="1:5" ht="25.5">
      <c r="A70" s="35" t="s">
        <v>57</v>
      </c>
      <c r="E70" s="40" t="s">
        <v>6823</v>
      </c>
    </row>
    <row r="71" spans="1:5" ht="12.75">
      <c r="A71" t="s">
        <v>59</v>
      </c>
      <c r="E71" s="39" t="s">
        <v>5</v>
      </c>
    </row>
    <row r="72" spans="1:16" ht="12.75">
      <c r="A72" t="s">
        <v>50</v>
      </c>
      <c s="34" t="s">
        <v>122</v>
      </c>
      <c s="34" t="s">
        <v>6891</v>
      </c>
      <c s="35" t="s">
        <v>5</v>
      </c>
      <c s="6" t="s">
        <v>6892</v>
      </c>
      <c s="36" t="s">
        <v>162</v>
      </c>
      <c s="37">
        <v>1</v>
      </c>
      <c s="36">
        <v>0</v>
      </c>
      <c s="36">
        <f>ROUND(G72*H72,6)</f>
      </c>
      <c r="L72" s="38">
        <v>0</v>
      </c>
      <c s="32">
        <f>ROUND(ROUND(L72,2)*ROUND(G72,3),2)</f>
      </c>
      <c s="36" t="s">
        <v>117</v>
      </c>
      <c>
        <f>(M72*21)/100</f>
      </c>
      <c t="s">
        <v>28</v>
      </c>
    </row>
    <row r="73" spans="1:5" ht="12.75">
      <c r="A73" s="35" t="s">
        <v>56</v>
      </c>
      <c r="E73" s="39" t="s">
        <v>6892</v>
      </c>
    </row>
    <row r="74" spans="1:5" ht="25.5">
      <c r="A74" s="35" t="s">
        <v>57</v>
      </c>
      <c r="E74" s="40" t="s">
        <v>6823</v>
      </c>
    </row>
    <row r="75" spans="1:5" ht="12.75">
      <c r="A75" t="s">
        <v>59</v>
      </c>
      <c r="E75" s="39" t="s">
        <v>5</v>
      </c>
    </row>
    <row r="76" spans="1:13" ht="12.75">
      <c r="A76" t="s">
        <v>47</v>
      </c>
      <c r="C76" s="31" t="s">
        <v>173</v>
      </c>
      <c r="E76" s="33" t="s">
        <v>174</v>
      </c>
      <c r="J76" s="32">
        <f>0</f>
      </c>
      <c s="32">
        <f>0</f>
      </c>
      <c s="32">
        <f>0+L77</f>
      </c>
      <c s="32">
        <f>0+M77</f>
      </c>
    </row>
    <row r="77" spans="1:16" ht="12.75">
      <c r="A77" t="s">
        <v>50</v>
      </c>
      <c s="34" t="s">
        <v>187</v>
      </c>
      <c s="34" t="s">
        <v>6893</v>
      </c>
      <c s="35" t="s">
        <v>5</v>
      </c>
      <c s="6" t="s">
        <v>6894</v>
      </c>
      <c s="36" t="s">
        <v>178</v>
      </c>
      <c s="37">
        <v>20</v>
      </c>
      <c s="36">
        <v>0</v>
      </c>
      <c s="36">
        <f>ROUND(G77*H77,6)</f>
      </c>
      <c r="L77" s="38">
        <v>0</v>
      </c>
      <c s="32">
        <f>ROUND(ROUND(L77,2)*ROUND(G77,3),2)</f>
      </c>
      <c s="36" t="s">
        <v>55</v>
      </c>
      <c>
        <f>(M77*21)/100</f>
      </c>
      <c t="s">
        <v>28</v>
      </c>
    </row>
    <row r="78" spans="1:5" ht="12.75">
      <c r="A78" s="35" t="s">
        <v>56</v>
      </c>
      <c r="E78" s="39" t="s">
        <v>6894</v>
      </c>
    </row>
    <row r="79" spans="1:5" ht="25.5">
      <c r="A79" s="35" t="s">
        <v>57</v>
      </c>
      <c r="E79" s="40" t="s">
        <v>6895</v>
      </c>
    </row>
    <row r="80" spans="1:5" ht="12.75">
      <c r="A80" t="s">
        <v>59</v>
      </c>
      <c r="E80" s="39" t="s">
        <v>5</v>
      </c>
    </row>
    <row r="81" spans="1:13" ht="12.75">
      <c r="A81" t="s">
        <v>47</v>
      </c>
      <c r="C81" s="31" t="s">
        <v>185</v>
      </c>
      <c r="E81" s="33" t="s">
        <v>186</v>
      </c>
      <c r="J81" s="32">
        <f>0</f>
      </c>
      <c s="32">
        <f>0</f>
      </c>
      <c s="32">
        <f>0+L82</f>
      </c>
      <c s="32">
        <f>0+M82</f>
      </c>
    </row>
    <row r="82" spans="1:16" ht="12.75">
      <c r="A82" t="s">
        <v>50</v>
      </c>
      <c s="34" t="s">
        <v>130</v>
      </c>
      <c s="34" t="s">
        <v>188</v>
      </c>
      <c s="35" t="s">
        <v>5</v>
      </c>
      <c s="6" t="s">
        <v>189</v>
      </c>
      <c s="36" t="s">
        <v>54</v>
      </c>
      <c s="37">
        <v>22.612</v>
      </c>
      <c s="36">
        <v>0</v>
      </c>
      <c s="36">
        <f>ROUND(G82*H82,6)</f>
      </c>
      <c r="L82" s="38">
        <v>0</v>
      </c>
      <c s="32">
        <f>ROUND(ROUND(L82,2)*ROUND(G82,3),2)</f>
      </c>
      <c s="36" t="s">
        <v>117</v>
      </c>
      <c>
        <f>(M82*21)/100</f>
      </c>
      <c t="s">
        <v>28</v>
      </c>
    </row>
    <row r="83" spans="1:5" ht="12.75">
      <c r="A83" s="35" t="s">
        <v>56</v>
      </c>
      <c r="E83" s="39" t="s">
        <v>189</v>
      </c>
    </row>
    <row r="84" spans="1:5" ht="12.75">
      <c r="A84" s="35" t="s">
        <v>57</v>
      </c>
      <c r="E84" s="40" t="s">
        <v>6896</v>
      </c>
    </row>
    <row r="85" spans="1:5" ht="12.75">
      <c r="A85" t="s">
        <v>59</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COUNTIFS(L8:L111,"=0",A8:A111,"P")+COUNTIFS(L8:L111,"",A8:A111,"P")+SUM(Q8:Q111)</f>
      </c>
    </row>
    <row r="8" spans="1:13" ht="12.75">
      <c r="A8" t="s">
        <v>45</v>
      </c>
      <c r="C8" s="28" t="s">
        <v>235</v>
      </c>
      <c r="E8" s="30" t="s">
        <v>234</v>
      </c>
      <c r="J8" s="29">
        <f>0+J9+J38+J55+J60+J69+J94</f>
      </c>
      <c s="29">
        <f>0+K9+K38+K55+K60+K69+K94</f>
      </c>
      <c s="29">
        <f>0+L9+L38+L55+L60+L69+L94</f>
      </c>
      <c s="29">
        <f>0+M9+M38+M55+M60+M69+M94</f>
      </c>
    </row>
    <row r="9" spans="1:13" ht="12.75">
      <c r="A9" t="s">
        <v>47</v>
      </c>
      <c r="C9" s="31" t="s">
        <v>48</v>
      </c>
      <c r="E9" s="33" t="s">
        <v>236</v>
      </c>
      <c r="J9" s="32">
        <f>0</f>
      </c>
      <c s="32">
        <f>0</f>
      </c>
      <c s="32">
        <f>0+L10+L14+L18+L22+L26+L30+L34</f>
      </c>
      <c s="32">
        <f>0+M10+M14+M18+M22+M26+M30+M34</f>
      </c>
    </row>
    <row r="10" spans="1:16" ht="25.5">
      <c r="A10" t="s">
        <v>50</v>
      </c>
      <c s="34" t="s">
        <v>96</v>
      </c>
      <c s="34" t="s">
        <v>237</v>
      </c>
      <c s="35" t="s">
        <v>5</v>
      </c>
      <c s="6" t="s">
        <v>238</v>
      </c>
      <c s="36" t="s">
        <v>147</v>
      </c>
      <c s="37">
        <v>160</v>
      </c>
      <c s="36">
        <v>0</v>
      </c>
      <c s="36">
        <f>ROUND(G10*H10,6)</f>
      </c>
      <c r="L10" s="38">
        <v>0</v>
      </c>
      <c s="32">
        <f>ROUND(ROUND(L10,2)*ROUND(G10,3),2)</f>
      </c>
      <c s="36" t="s">
        <v>55</v>
      </c>
      <c>
        <f>(M10*21)/100</f>
      </c>
      <c t="s">
        <v>28</v>
      </c>
    </row>
    <row r="11" spans="1:5" ht="25.5">
      <c r="A11" s="35" t="s">
        <v>56</v>
      </c>
      <c r="E11" s="39" t="s">
        <v>238</v>
      </c>
    </row>
    <row r="12" spans="1:5" ht="25.5">
      <c r="A12" s="35" t="s">
        <v>57</v>
      </c>
      <c r="E12" s="40" t="s">
        <v>239</v>
      </c>
    </row>
    <row r="13" spans="1:5" ht="12.75">
      <c r="A13" t="s">
        <v>59</v>
      </c>
      <c r="E13" s="39" t="s">
        <v>5</v>
      </c>
    </row>
    <row r="14" spans="1:16" ht="12.75">
      <c r="A14" t="s">
        <v>50</v>
      </c>
      <c s="34" t="s">
        <v>28</v>
      </c>
      <c s="34" t="s">
        <v>240</v>
      </c>
      <c s="35" t="s">
        <v>5</v>
      </c>
      <c s="6" t="s">
        <v>241</v>
      </c>
      <c s="36" t="s">
        <v>147</v>
      </c>
      <c s="37">
        <v>160</v>
      </c>
      <c s="36">
        <v>0</v>
      </c>
      <c s="36">
        <f>ROUND(G14*H14,6)</f>
      </c>
      <c r="L14" s="38">
        <v>0</v>
      </c>
      <c s="32">
        <f>ROUND(ROUND(L14,2)*ROUND(G14,3),2)</f>
      </c>
      <c s="36" t="s">
        <v>55</v>
      </c>
      <c>
        <f>(M14*21)/100</f>
      </c>
      <c t="s">
        <v>28</v>
      </c>
    </row>
    <row r="15" spans="1:5" ht="12.75">
      <c r="A15" s="35" t="s">
        <v>56</v>
      </c>
      <c r="E15" s="39" t="s">
        <v>241</v>
      </c>
    </row>
    <row r="16" spans="1:5" ht="25.5">
      <c r="A16" s="35" t="s">
        <v>57</v>
      </c>
      <c r="E16" s="40" t="s">
        <v>239</v>
      </c>
    </row>
    <row r="17" spans="1:5" ht="12.75">
      <c r="A17" t="s">
        <v>59</v>
      </c>
      <c r="E17" s="39" t="s">
        <v>5</v>
      </c>
    </row>
    <row r="18" spans="1:16" ht="12.75">
      <c r="A18" t="s">
        <v>50</v>
      </c>
      <c s="34" t="s">
        <v>26</v>
      </c>
      <c s="34" t="s">
        <v>242</v>
      </c>
      <c s="35" t="s">
        <v>5</v>
      </c>
      <c s="6" t="s">
        <v>243</v>
      </c>
      <c s="36" t="s">
        <v>244</v>
      </c>
      <c s="37">
        <v>4</v>
      </c>
      <c s="36">
        <v>0</v>
      </c>
      <c s="36">
        <f>ROUND(G18*H18,6)</f>
      </c>
      <c r="L18" s="38">
        <v>0</v>
      </c>
      <c s="32">
        <f>ROUND(ROUND(L18,2)*ROUND(G18,3),2)</f>
      </c>
      <c s="36" t="s">
        <v>55</v>
      </c>
      <c>
        <f>(M18*21)/100</f>
      </c>
      <c t="s">
        <v>28</v>
      </c>
    </row>
    <row r="19" spans="1:5" ht="12.75">
      <c r="A19" s="35" t="s">
        <v>56</v>
      </c>
      <c r="E19" s="39" t="s">
        <v>243</v>
      </c>
    </row>
    <row r="20" spans="1:5" ht="25.5">
      <c r="A20" s="35" t="s">
        <v>57</v>
      </c>
      <c r="E20" s="40" t="s">
        <v>245</v>
      </c>
    </row>
    <row r="21" spans="1:5" ht="12.75">
      <c r="A21" t="s">
        <v>59</v>
      </c>
      <c r="E21" s="39" t="s">
        <v>5</v>
      </c>
    </row>
    <row r="22" spans="1:16" ht="12.75">
      <c r="A22" t="s">
        <v>50</v>
      </c>
      <c s="34" t="s">
        <v>66</v>
      </c>
      <c s="34" t="s">
        <v>246</v>
      </c>
      <c s="35" t="s">
        <v>5</v>
      </c>
      <c s="6" t="s">
        <v>247</v>
      </c>
      <c s="36" t="s">
        <v>147</v>
      </c>
      <c s="37">
        <v>160</v>
      </c>
      <c s="36">
        <v>0</v>
      </c>
      <c s="36">
        <f>ROUND(G22*H22,6)</f>
      </c>
      <c r="L22" s="38">
        <v>0</v>
      </c>
      <c s="32">
        <f>ROUND(ROUND(L22,2)*ROUND(G22,3),2)</f>
      </c>
      <c s="36" t="s">
        <v>55</v>
      </c>
      <c>
        <f>(M22*21)/100</f>
      </c>
      <c t="s">
        <v>28</v>
      </c>
    </row>
    <row r="23" spans="1:5" ht="12.75">
      <c r="A23" s="35" t="s">
        <v>56</v>
      </c>
      <c r="E23" s="39" t="s">
        <v>247</v>
      </c>
    </row>
    <row r="24" spans="1:5" ht="25.5">
      <c r="A24" s="35" t="s">
        <v>57</v>
      </c>
      <c r="E24" s="40" t="s">
        <v>239</v>
      </c>
    </row>
    <row r="25" spans="1:5" ht="12.75">
      <c r="A25" t="s">
        <v>59</v>
      </c>
      <c r="E25" s="39" t="s">
        <v>5</v>
      </c>
    </row>
    <row r="26" spans="1:16" ht="12.75">
      <c r="A26" t="s">
        <v>50</v>
      </c>
      <c s="34" t="s">
        <v>72</v>
      </c>
      <c s="34" t="s">
        <v>248</v>
      </c>
      <c s="35" t="s">
        <v>5</v>
      </c>
      <c s="6" t="s">
        <v>249</v>
      </c>
      <c s="36" t="s">
        <v>244</v>
      </c>
      <c s="37">
        <v>2</v>
      </c>
      <c s="36">
        <v>0</v>
      </c>
      <c s="36">
        <f>ROUND(G26*H26,6)</f>
      </c>
      <c r="L26" s="38">
        <v>0</v>
      </c>
      <c s="32">
        <f>ROUND(ROUND(L26,2)*ROUND(G26,3),2)</f>
      </c>
      <c s="36" t="s">
        <v>55</v>
      </c>
      <c>
        <f>(M26*21)/100</f>
      </c>
      <c t="s">
        <v>28</v>
      </c>
    </row>
    <row r="27" spans="1:5" ht="12.75">
      <c r="A27" s="35" t="s">
        <v>56</v>
      </c>
      <c r="E27" s="39" t="s">
        <v>249</v>
      </c>
    </row>
    <row r="28" spans="1:5" ht="25.5">
      <c r="A28" s="35" t="s">
        <v>57</v>
      </c>
      <c r="E28" s="40" t="s">
        <v>250</v>
      </c>
    </row>
    <row r="29" spans="1:5" ht="12.75">
      <c r="A29" t="s">
        <v>59</v>
      </c>
      <c r="E29" s="39" t="s">
        <v>5</v>
      </c>
    </row>
    <row r="30" spans="1:16" ht="25.5">
      <c r="A30" t="s">
        <v>50</v>
      </c>
      <c s="34" t="s">
        <v>27</v>
      </c>
      <c s="34" t="s">
        <v>251</v>
      </c>
      <c s="35" t="s">
        <v>5</v>
      </c>
      <c s="6" t="s">
        <v>252</v>
      </c>
      <c s="36" t="s">
        <v>244</v>
      </c>
      <c s="37">
        <v>33</v>
      </c>
      <c s="36">
        <v>0</v>
      </c>
      <c s="36">
        <f>ROUND(G30*H30,6)</f>
      </c>
      <c r="L30" s="38">
        <v>0</v>
      </c>
      <c s="32">
        <f>ROUND(ROUND(L30,2)*ROUND(G30,3),2)</f>
      </c>
      <c s="36" t="s">
        <v>55</v>
      </c>
      <c>
        <f>(M30*21)/100</f>
      </c>
      <c t="s">
        <v>28</v>
      </c>
    </row>
    <row r="31" spans="1:5" ht="25.5">
      <c r="A31" s="35" t="s">
        <v>56</v>
      </c>
      <c r="E31" s="39" t="s">
        <v>252</v>
      </c>
    </row>
    <row r="32" spans="1:5" ht="25.5">
      <c r="A32" s="35" t="s">
        <v>57</v>
      </c>
      <c r="E32" s="40" t="s">
        <v>253</v>
      </c>
    </row>
    <row r="33" spans="1:5" ht="12.75">
      <c r="A33" t="s">
        <v>59</v>
      </c>
      <c r="E33" s="39" t="s">
        <v>5</v>
      </c>
    </row>
    <row r="34" spans="1:16" ht="12.75">
      <c r="A34" t="s">
        <v>50</v>
      </c>
      <c s="34" t="s">
        <v>81</v>
      </c>
      <c s="34" t="s">
        <v>254</v>
      </c>
      <c s="35" t="s">
        <v>5</v>
      </c>
      <c s="6" t="s">
        <v>255</v>
      </c>
      <c s="36" t="s">
        <v>147</v>
      </c>
      <c s="37">
        <v>210</v>
      </c>
      <c s="36">
        <v>0</v>
      </c>
      <c s="36">
        <f>ROUND(G34*H34,6)</f>
      </c>
      <c r="L34" s="38">
        <v>0</v>
      </c>
      <c s="32">
        <f>ROUND(ROUND(L34,2)*ROUND(G34,3),2)</f>
      </c>
      <c s="36" t="s">
        <v>55</v>
      </c>
      <c>
        <f>(M34*21)/100</f>
      </c>
      <c t="s">
        <v>28</v>
      </c>
    </row>
    <row r="35" spans="1:5" ht="12.75">
      <c r="A35" s="35" t="s">
        <v>56</v>
      </c>
      <c r="E35" s="39" t="s">
        <v>255</v>
      </c>
    </row>
    <row r="36" spans="1:5" ht="25.5">
      <c r="A36" s="35" t="s">
        <v>57</v>
      </c>
      <c r="E36" s="40" t="s">
        <v>256</v>
      </c>
    </row>
    <row r="37" spans="1:5" ht="12.75">
      <c r="A37" t="s">
        <v>59</v>
      </c>
      <c r="E37" s="39" t="s">
        <v>5</v>
      </c>
    </row>
    <row r="38" spans="1:13" ht="12.75">
      <c r="A38" t="s">
        <v>47</v>
      </c>
      <c r="C38" s="31" t="s">
        <v>257</v>
      </c>
      <c r="E38" s="33" t="s">
        <v>258</v>
      </c>
      <c r="J38" s="32">
        <f>0</f>
      </c>
      <c s="32">
        <f>0</f>
      </c>
      <c s="32">
        <f>0+L39+L43+L47+L51</f>
      </c>
      <c s="32">
        <f>0+M39+M43+M47+M51</f>
      </c>
    </row>
    <row r="39" spans="1:16" ht="12.75">
      <c r="A39" t="s">
        <v>50</v>
      </c>
      <c s="34" t="s">
        <v>86</v>
      </c>
      <c s="34" t="s">
        <v>259</v>
      </c>
      <c s="35" t="s">
        <v>5</v>
      </c>
      <c s="6" t="s">
        <v>260</v>
      </c>
      <c s="36" t="s">
        <v>147</v>
      </c>
      <c s="37">
        <v>70</v>
      </c>
      <c s="36">
        <v>0</v>
      </c>
      <c s="36">
        <f>ROUND(G39*H39,6)</f>
      </c>
      <c r="L39" s="38">
        <v>0</v>
      </c>
      <c s="32">
        <f>ROUND(ROUND(L39,2)*ROUND(G39,3),2)</f>
      </c>
      <c s="36" t="s">
        <v>55</v>
      </c>
      <c>
        <f>(M39*21)/100</f>
      </c>
      <c t="s">
        <v>28</v>
      </c>
    </row>
    <row r="40" spans="1:5" ht="12.75">
      <c r="A40" s="35" t="s">
        <v>56</v>
      </c>
      <c r="E40" s="39" t="s">
        <v>260</v>
      </c>
    </row>
    <row r="41" spans="1:5" ht="25.5">
      <c r="A41" s="35" t="s">
        <v>57</v>
      </c>
      <c r="E41" s="40" t="s">
        <v>261</v>
      </c>
    </row>
    <row r="42" spans="1:5" ht="12.75">
      <c r="A42" t="s">
        <v>59</v>
      </c>
      <c r="E42" s="39" t="s">
        <v>5</v>
      </c>
    </row>
    <row r="43" spans="1:16" ht="12.75">
      <c r="A43" t="s">
        <v>50</v>
      </c>
      <c s="34" t="s">
        <v>149</v>
      </c>
      <c s="34" t="s">
        <v>262</v>
      </c>
      <c s="35" t="s">
        <v>5</v>
      </c>
      <c s="6" t="s">
        <v>263</v>
      </c>
      <c s="36" t="s">
        <v>244</v>
      </c>
      <c s="37">
        <v>1</v>
      </c>
      <c s="36">
        <v>0</v>
      </c>
      <c s="36">
        <f>ROUND(G43*H43,6)</f>
      </c>
      <c r="L43" s="38">
        <v>0</v>
      </c>
      <c s="32">
        <f>ROUND(ROUND(L43,2)*ROUND(G43,3),2)</f>
      </c>
      <c s="36" t="s">
        <v>55</v>
      </c>
      <c>
        <f>(M43*21)/100</f>
      </c>
      <c t="s">
        <v>28</v>
      </c>
    </row>
    <row r="44" spans="1:5" ht="12.75">
      <c r="A44" s="35" t="s">
        <v>56</v>
      </c>
      <c r="E44" s="39" t="s">
        <v>263</v>
      </c>
    </row>
    <row r="45" spans="1:5" ht="38.25">
      <c r="A45" s="35" t="s">
        <v>57</v>
      </c>
      <c r="E45" s="40" t="s">
        <v>264</v>
      </c>
    </row>
    <row r="46" spans="1:5" ht="12.75">
      <c r="A46" t="s">
        <v>59</v>
      </c>
      <c r="E46" s="39" t="s">
        <v>5</v>
      </c>
    </row>
    <row r="47" spans="1:16" ht="25.5">
      <c r="A47" t="s">
        <v>50</v>
      </c>
      <c s="34" t="s">
        <v>159</v>
      </c>
      <c s="34" t="s">
        <v>265</v>
      </c>
      <c s="35" t="s">
        <v>5</v>
      </c>
      <c s="6" t="s">
        <v>266</v>
      </c>
      <c s="36" t="s">
        <v>244</v>
      </c>
      <c s="37">
        <v>4</v>
      </c>
      <c s="36">
        <v>0</v>
      </c>
      <c s="36">
        <f>ROUND(G47*H47,6)</f>
      </c>
      <c r="L47" s="38">
        <v>0</v>
      </c>
      <c s="32">
        <f>ROUND(ROUND(L47,2)*ROUND(G47,3),2)</f>
      </c>
      <c s="36" t="s">
        <v>55</v>
      </c>
      <c>
        <f>(M47*21)/100</f>
      </c>
      <c t="s">
        <v>28</v>
      </c>
    </row>
    <row r="48" spans="1:5" ht="25.5">
      <c r="A48" s="35" t="s">
        <v>56</v>
      </c>
      <c r="E48" s="39" t="s">
        <v>266</v>
      </c>
    </row>
    <row r="49" spans="1:5" ht="25.5">
      <c r="A49" s="35" t="s">
        <v>57</v>
      </c>
      <c r="E49" s="40" t="s">
        <v>267</v>
      </c>
    </row>
    <row r="50" spans="1:5" ht="12.75">
      <c r="A50" t="s">
        <v>59</v>
      </c>
      <c r="E50" s="39" t="s">
        <v>5</v>
      </c>
    </row>
    <row r="51" spans="1:16" ht="25.5">
      <c r="A51" t="s">
        <v>50</v>
      </c>
      <c s="34" t="s">
        <v>164</v>
      </c>
      <c s="34" t="s">
        <v>268</v>
      </c>
      <c s="35" t="s">
        <v>5</v>
      </c>
      <c s="6" t="s">
        <v>269</v>
      </c>
      <c s="36" t="s">
        <v>244</v>
      </c>
      <c s="37">
        <v>1</v>
      </c>
      <c s="36">
        <v>0</v>
      </c>
      <c s="36">
        <f>ROUND(G51*H51,6)</f>
      </c>
      <c r="L51" s="38">
        <v>0</v>
      </c>
      <c s="32">
        <f>ROUND(ROUND(L51,2)*ROUND(G51,3),2)</f>
      </c>
      <c s="36" t="s">
        <v>55</v>
      </c>
      <c>
        <f>(M51*21)/100</f>
      </c>
      <c t="s">
        <v>28</v>
      </c>
    </row>
    <row r="52" spans="1:5" ht="25.5">
      <c r="A52" s="35" t="s">
        <v>56</v>
      </c>
      <c r="E52" s="39" t="s">
        <v>269</v>
      </c>
    </row>
    <row r="53" spans="1:5" ht="25.5">
      <c r="A53" s="35" t="s">
        <v>57</v>
      </c>
      <c r="E53" s="40" t="s">
        <v>270</v>
      </c>
    </row>
    <row r="54" spans="1:5" ht="12.75">
      <c r="A54" t="s">
        <v>59</v>
      </c>
      <c r="E54" s="39" t="s">
        <v>5</v>
      </c>
    </row>
    <row r="55" spans="1:13" ht="12.75">
      <c r="A55" t="s">
        <v>47</v>
      </c>
      <c r="C55" s="31" t="s">
        <v>271</v>
      </c>
      <c r="E55" s="33" t="s">
        <v>272</v>
      </c>
      <c r="J55" s="32">
        <f>0</f>
      </c>
      <c s="32">
        <f>0</f>
      </c>
      <c s="32">
        <f>0+L56</f>
      </c>
      <c s="32">
        <f>0+M56</f>
      </c>
    </row>
    <row r="56" spans="1:16" ht="12.75">
      <c r="A56" t="s">
        <v>50</v>
      </c>
      <c s="34" t="s">
        <v>175</v>
      </c>
      <c s="34" t="s">
        <v>273</v>
      </c>
      <c s="35" t="s">
        <v>5</v>
      </c>
      <c s="6" t="s">
        <v>274</v>
      </c>
      <c s="36" t="s">
        <v>275</v>
      </c>
      <c s="37">
        <v>1</v>
      </c>
      <c s="36">
        <v>0</v>
      </c>
      <c s="36">
        <f>ROUND(G56*H56,6)</f>
      </c>
      <c r="L56" s="38">
        <v>0</v>
      </c>
      <c s="32">
        <f>ROUND(ROUND(L56,2)*ROUND(G56,3),2)</f>
      </c>
      <c s="36" t="s">
        <v>55</v>
      </c>
      <c>
        <f>(M56*21)/100</f>
      </c>
      <c t="s">
        <v>28</v>
      </c>
    </row>
    <row r="57" spans="1:5" ht="12.75">
      <c r="A57" s="35" t="s">
        <v>56</v>
      </c>
      <c r="E57" s="39" t="s">
        <v>274</v>
      </c>
    </row>
    <row r="58" spans="1:5" ht="12.75">
      <c r="A58" s="35" t="s">
        <v>57</v>
      </c>
      <c r="E58" s="40" t="s">
        <v>5</v>
      </c>
    </row>
    <row r="59" spans="1:5" ht="25.5">
      <c r="A59" t="s">
        <v>59</v>
      </c>
      <c r="E59" s="39" t="s">
        <v>276</v>
      </c>
    </row>
    <row r="60" spans="1:13" ht="12.75">
      <c r="A60" t="s">
        <v>47</v>
      </c>
      <c r="C60" s="31" t="s">
        <v>277</v>
      </c>
      <c r="E60" s="33" t="s">
        <v>278</v>
      </c>
      <c r="J60" s="32">
        <f>0</f>
      </c>
      <c s="32">
        <f>0</f>
      </c>
      <c s="32">
        <f>0+L61+L65</f>
      </c>
      <c s="32">
        <f>0+M61+M65</f>
      </c>
    </row>
    <row r="61" spans="1:16" ht="25.5">
      <c r="A61" t="s">
        <v>50</v>
      </c>
      <c s="34" t="s">
        <v>187</v>
      </c>
      <c s="34" t="s">
        <v>279</v>
      </c>
      <c s="35" t="s">
        <v>5</v>
      </c>
      <c s="6" t="s">
        <v>280</v>
      </c>
      <c s="36" t="s">
        <v>244</v>
      </c>
      <c s="37">
        <v>4</v>
      </c>
      <c s="36">
        <v>0</v>
      </c>
      <c s="36">
        <f>ROUND(G61*H61,6)</f>
      </c>
      <c r="L61" s="38">
        <v>0</v>
      </c>
      <c s="32">
        <f>ROUND(ROUND(L61,2)*ROUND(G61,3),2)</f>
      </c>
      <c s="36" t="s">
        <v>55</v>
      </c>
      <c>
        <f>(M61*21)/100</f>
      </c>
      <c t="s">
        <v>28</v>
      </c>
    </row>
    <row r="62" spans="1:5" ht="25.5">
      <c r="A62" s="35" t="s">
        <v>56</v>
      </c>
      <c r="E62" s="39" t="s">
        <v>280</v>
      </c>
    </row>
    <row r="63" spans="1:5" ht="25.5">
      <c r="A63" s="35" t="s">
        <v>57</v>
      </c>
      <c r="E63" s="40" t="s">
        <v>281</v>
      </c>
    </row>
    <row r="64" spans="1:5" ht="12.75">
      <c r="A64" t="s">
        <v>59</v>
      </c>
      <c r="E64" s="39" t="s">
        <v>5</v>
      </c>
    </row>
    <row r="65" spans="1:16" ht="12.75">
      <c r="A65" t="s">
        <v>50</v>
      </c>
      <c s="34" t="s">
        <v>130</v>
      </c>
      <c s="34" t="s">
        <v>282</v>
      </c>
      <c s="35" t="s">
        <v>5</v>
      </c>
      <c s="6" t="s">
        <v>283</v>
      </c>
      <c s="36" t="s">
        <v>244</v>
      </c>
      <c s="37">
        <v>37</v>
      </c>
      <c s="36">
        <v>0</v>
      </c>
      <c s="36">
        <f>ROUND(G65*H65,6)</f>
      </c>
      <c r="L65" s="38">
        <v>0</v>
      </c>
      <c s="32">
        <f>ROUND(ROUND(L65,2)*ROUND(G65,3),2)</f>
      </c>
      <c s="36" t="s">
        <v>55</v>
      </c>
      <c>
        <f>(M65*21)/100</f>
      </c>
      <c t="s">
        <v>28</v>
      </c>
    </row>
    <row r="66" spans="1:5" ht="12.75">
      <c r="A66" s="35" t="s">
        <v>56</v>
      </c>
      <c r="E66" s="39" t="s">
        <v>283</v>
      </c>
    </row>
    <row r="67" spans="1:5" ht="25.5">
      <c r="A67" s="35" t="s">
        <v>57</v>
      </c>
      <c r="E67" s="40" t="s">
        <v>284</v>
      </c>
    </row>
    <row r="68" spans="1:5" ht="12.75">
      <c r="A68" t="s">
        <v>59</v>
      </c>
      <c r="E68" s="39" t="s">
        <v>5</v>
      </c>
    </row>
    <row r="69" spans="1:13" ht="12.75">
      <c r="A69" t="s">
        <v>47</v>
      </c>
      <c r="C69" s="31" t="s">
        <v>285</v>
      </c>
      <c r="E69" s="33" t="s">
        <v>286</v>
      </c>
      <c r="J69" s="32">
        <f>0</f>
      </c>
      <c s="32">
        <f>0</f>
      </c>
      <c s="32">
        <f>0+L70+L74+L78+L82+L86+L90</f>
      </c>
      <c s="32">
        <f>0+M70+M74+M78+M82+M86+M90</f>
      </c>
    </row>
    <row r="70" spans="1:16" ht="12.75">
      <c r="A70" t="s">
        <v>50</v>
      </c>
      <c s="34" t="s">
        <v>153</v>
      </c>
      <c s="34" t="s">
        <v>287</v>
      </c>
      <c s="35" t="s">
        <v>5</v>
      </c>
      <c s="6" t="s">
        <v>288</v>
      </c>
      <c s="36" t="s">
        <v>116</v>
      </c>
      <c s="37">
        <v>15</v>
      </c>
      <c s="36">
        <v>0</v>
      </c>
      <c s="36">
        <f>ROUND(G70*H70,6)</f>
      </c>
      <c r="L70" s="38">
        <v>0</v>
      </c>
      <c s="32">
        <f>ROUND(ROUND(L70,2)*ROUND(G70,3),2)</f>
      </c>
      <c s="36" t="s">
        <v>55</v>
      </c>
      <c>
        <f>(M70*21)/100</f>
      </c>
      <c t="s">
        <v>28</v>
      </c>
    </row>
    <row r="71" spans="1:5" ht="12.75">
      <c r="A71" s="35" t="s">
        <v>56</v>
      </c>
      <c r="E71" s="39" t="s">
        <v>288</v>
      </c>
    </row>
    <row r="72" spans="1:5" ht="25.5">
      <c r="A72" s="35" t="s">
        <v>57</v>
      </c>
      <c r="E72" s="40" t="s">
        <v>289</v>
      </c>
    </row>
    <row r="73" spans="1:5" ht="12.75">
      <c r="A73" t="s">
        <v>59</v>
      </c>
      <c r="E73" s="39" t="s">
        <v>5</v>
      </c>
    </row>
    <row r="74" spans="1:16" ht="25.5">
      <c r="A74" t="s">
        <v>50</v>
      </c>
      <c s="34" t="s">
        <v>231</v>
      </c>
      <c s="34" t="s">
        <v>290</v>
      </c>
      <c s="35" t="s">
        <v>5</v>
      </c>
      <c s="6" t="s">
        <v>291</v>
      </c>
      <c s="36" t="s">
        <v>147</v>
      </c>
      <c s="37">
        <v>98</v>
      </c>
      <c s="36">
        <v>0</v>
      </c>
      <c s="36">
        <f>ROUND(G74*H74,6)</f>
      </c>
      <c r="L74" s="38">
        <v>0</v>
      </c>
      <c s="32">
        <f>ROUND(ROUND(L74,2)*ROUND(G74,3),2)</f>
      </c>
      <c s="36" t="s">
        <v>55</v>
      </c>
      <c>
        <f>(M74*21)/100</f>
      </c>
      <c t="s">
        <v>28</v>
      </c>
    </row>
    <row r="75" spans="1:5" ht="25.5">
      <c r="A75" s="35" t="s">
        <v>56</v>
      </c>
      <c r="E75" s="39" t="s">
        <v>291</v>
      </c>
    </row>
    <row r="76" spans="1:5" ht="25.5">
      <c r="A76" s="35" t="s">
        <v>57</v>
      </c>
      <c r="E76" s="40" t="s">
        <v>292</v>
      </c>
    </row>
    <row r="77" spans="1:5" ht="51">
      <c r="A77" t="s">
        <v>59</v>
      </c>
      <c r="E77" s="39" t="s">
        <v>293</v>
      </c>
    </row>
    <row r="78" spans="1:16" ht="25.5">
      <c r="A78" t="s">
        <v>50</v>
      </c>
      <c s="34" t="s">
        <v>294</v>
      </c>
      <c s="34" t="s">
        <v>295</v>
      </c>
      <c s="35" t="s">
        <v>5</v>
      </c>
      <c s="6" t="s">
        <v>296</v>
      </c>
      <c s="36" t="s">
        <v>147</v>
      </c>
      <c s="37">
        <v>60</v>
      </c>
      <c s="36">
        <v>0</v>
      </c>
      <c s="36">
        <f>ROUND(G78*H78,6)</f>
      </c>
      <c r="L78" s="38">
        <v>0</v>
      </c>
      <c s="32">
        <f>ROUND(ROUND(L78,2)*ROUND(G78,3),2)</f>
      </c>
      <c s="36" t="s">
        <v>55</v>
      </c>
      <c>
        <f>(M78*21)/100</f>
      </c>
      <c t="s">
        <v>28</v>
      </c>
    </row>
    <row r="79" spans="1:5" ht="25.5">
      <c r="A79" s="35" t="s">
        <v>56</v>
      </c>
      <c r="E79" s="39" t="s">
        <v>296</v>
      </c>
    </row>
    <row r="80" spans="1:5" ht="25.5">
      <c r="A80" s="35" t="s">
        <v>57</v>
      </c>
      <c r="E80" s="40" t="s">
        <v>297</v>
      </c>
    </row>
    <row r="81" spans="1:5" ht="51">
      <c r="A81" t="s">
        <v>59</v>
      </c>
      <c r="E81" s="39" t="s">
        <v>298</v>
      </c>
    </row>
    <row r="82" spans="1:16" ht="25.5">
      <c r="A82" t="s">
        <v>50</v>
      </c>
      <c s="34" t="s">
        <v>299</v>
      </c>
      <c s="34" t="s">
        <v>300</v>
      </c>
      <c s="35" t="s">
        <v>5</v>
      </c>
      <c s="6" t="s">
        <v>301</v>
      </c>
      <c s="36" t="s">
        <v>244</v>
      </c>
      <c s="37">
        <v>2</v>
      </c>
      <c s="36">
        <v>0</v>
      </c>
      <c s="36">
        <f>ROUND(G82*H82,6)</f>
      </c>
      <c r="L82" s="38">
        <v>0</v>
      </c>
      <c s="32">
        <f>ROUND(ROUND(L82,2)*ROUND(G82,3),2)</f>
      </c>
      <c s="36" t="s">
        <v>55</v>
      </c>
      <c>
        <f>(M82*21)/100</f>
      </c>
      <c t="s">
        <v>28</v>
      </c>
    </row>
    <row r="83" spans="1:5" ht="25.5">
      <c r="A83" s="35" t="s">
        <v>56</v>
      </c>
      <c r="E83" s="39" t="s">
        <v>301</v>
      </c>
    </row>
    <row r="84" spans="1:5" ht="25.5">
      <c r="A84" s="35" t="s">
        <v>57</v>
      </c>
      <c r="E84" s="40" t="s">
        <v>302</v>
      </c>
    </row>
    <row r="85" spans="1:5" ht="25.5">
      <c r="A85" t="s">
        <v>59</v>
      </c>
      <c r="E85" s="39" t="s">
        <v>303</v>
      </c>
    </row>
    <row r="86" spans="1:16" ht="25.5">
      <c r="A86" t="s">
        <v>50</v>
      </c>
      <c s="34" t="s">
        <v>304</v>
      </c>
      <c s="34" t="s">
        <v>305</v>
      </c>
      <c s="35" t="s">
        <v>5</v>
      </c>
      <c s="6" t="s">
        <v>306</v>
      </c>
      <c s="36" t="s">
        <v>116</v>
      </c>
      <c s="37">
        <v>9</v>
      </c>
      <c s="36">
        <v>0</v>
      </c>
      <c s="36">
        <f>ROUND(G86*H86,6)</f>
      </c>
      <c r="L86" s="38">
        <v>0</v>
      </c>
      <c s="32">
        <f>ROUND(ROUND(L86,2)*ROUND(G86,3),2)</f>
      </c>
      <c s="36" t="s">
        <v>307</v>
      </c>
      <c>
        <f>(M86*21)/100</f>
      </c>
      <c t="s">
        <v>28</v>
      </c>
    </row>
    <row r="87" spans="1:5" ht="25.5">
      <c r="A87" s="35" t="s">
        <v>56</v>
      </c>
      <c r="E87" s="39" t="s">
        <v>306</v>
      </c>
    </row>
    <row r="88" spans="1:5" ht="25.5">
      <c r="A88" s="35" t="s">
        <v>57</v>
      </c>
      <c r="E88" s="40" t="s">
        <v>308</v>
      </c>
    </row>
    <row r="89" spans="1:5" ht="12.75">
      <c r="A89" t="s">
        <v>59</v>
      </c>
      <c r="E89" s="39" t="s">
        <v>5</v>
      </c>
    </row>
    <row r="90" spans="1:16" ht="38.25">
      <c r="A90" t="s">
        <v>50</v>
      </c>
      <c s="34" t="s">
        <v>309</v>
      </c>
      <c s="34" t="s">
        <v>310</v>
      </c>
      <c s="35" t="s">
        <v>5</v>
      </c>
      <c s="6" t="s">
        <v>311</v>
      </c>
      <c s="36" t="s">
        <v>116</v>
      </c>
      <c s="37">
        <v>72.2</v>
      </c>
      <c s="36">
        <v>0</v>
      </c>
      <c s="36">
        <f>ROUND(G90*H90,6)</f>
      </c>
      <c r="L90" s="38">
        <v>0</v>
      </c>
      <c s="32">
        <f>ROUND(ROUND(L90,2)*ROUND(G90,3),2)</f>
      </c>
      <c s="36" t="s">
        <v>307</v>
      </c>
      <c>
        <f>(M90*21)/100</f>
      </c>
      <c t="s">
        <v>28</v>
      </c>
    </row>
    <row r="91" spans="1:5" ht="38.25">
      <c r="A91" s="35" t="s">
        <v>56</v>
      </c>
      <c r="E91" s="39" t="s">
        <v>311</v>
      </c>
    </row>
    <row r="92" spans="1:5" ht="63.75">
      <c r="A92" s="35" t="s">
        <v>57</v>
      </c>
      <c r="E92" s="40" t="s">
        <v>312</v>
      </c>
    </row>
    <row r="93" spans="1:5" ht="12.75">
      <c r="A93" t="s">
        <v>59</v>
      </c>
      <c r="E93" s="39" t="s">
        <v>5</v>
      </c>
    </row>
    <row r="94" spans="1:13" ht="12.75">
      <c r="A94" t="s">
        <v>47</v>
      </c>
      <c r="C94" s="31" t="s">
        <v>313</v>
      </c>
      <c r="E94" s="33" t="s">
        <v>314</v>
      </c>
      <c r="J94" s="32">
        <f>0</f>
      </c>
      <c s="32">
        <f>0</f>
      </c>
      <c s="32">
        <f>0+L95+L99+L103+L107+L111</f>
      </c>
      <c s="32">
        <f>0+M95+M99+M103+M107+M111</f>
      </c>
    </row>
    <row r="95" spans="1:16" ht="25.5">
      <c r="A95" t="s">
        <v>50</v>
      </c>
      <c s="34" t="s">
        <v>315</v>
      </c>
      <c s="34" t="s">
        <v>316</v>
      </c>
      <c s="35" t="s">
        <v>5</v>
      </c>
      <c s="6" t="s">
        <v>317</v>
      </c>
      <c s="36" t="s">
        <v>244</v>
      </c>
      <c s="37">
        <v>1</v>
      </c>
      <c s="36">
        <v>0</v>
      </c>
      <c s="36">
        <f>ROUND(G95*H95,6)</f>
      </c>
      <c r="L95" s="38">
        <v>0</v>
      </c>
      <c s="32">
        <f>ROUND(ROUND(L95,2)*ROUND(G95,3),2)</f>
      </c>
      <c s="36" t="s">
        <v>55</v>
      </c>
      <c>
        <f>(M95*21)/100</f>
      </c>
      <c t="s">
        <v>28</v>
      </c>
    </row>
    <row r="96" spans="1:5" ht="25.5">
      <c r="A96" s="35" t="s">
        <v>56</v>
      </c>
      <c r="E96" s="39" t="s">
        <v>317</v>
      </c>
    </row>
    <row r="97" spans="1:5" ht="25.5">
      <c r="A97" s="35" t="s">
        <v>57</v>
      </c>
      <c r="E97" s="40" t="s">
        <v>270</v>
      </c>
    </row>
    <row r="98" spans="1:5" ht="25.5">
      <c r="A98" t="s">
        <v>59</v>
      </c>
      <c r="E98" s="39" t="s">
        <v>303</v>
      </c>
    </row>
    <row r="99" spans="1:16" ht="25.5">
      <c r="A99" t="s">
        <v>50</v>
      </c>
      <c s="34" t="s">
        <v>318</v>
      </c>
      <c s="34" t="s">
        <v>319</v>
      </c>
      <c s="35" t="s">
        <v>5</v>
      </c>
      <c s="6" t="s">
        <v>320</v>
      </c>
      <c s="36" t="s">
        <v>147</v>
      </c>
      <c s="37">
        <v>66</v>
      </c>
      <c s="36">
        <v>0</v>
      </c>
      <c s="36">
        <f>ROUND(G99*H99,6)</f>
      </c>
      <c r="L99" s="38">
        <v>0</v>
      </c>
      <c s="32">
        <f>ROUND(ROUND(L99,2)*ROUND(G99,3),2)</f>
      </c>
      <c s="36" t="s">
        <v>55</v>
      </c>
      <c>
        <f>(M99*21)/100</f>
      </c>
      <c t="s">
        <v>28</v>
      </c>
    </row>
    <row r="100" spans="1:5" ht="25.5">
      <c r="A100" s="35" t="s">
        <v>56</v>
      </c>
      <c r="E100" s="39" t="s">
        <v>320</v>
      </c>
    </row>
    <row r="101" spans="1:5" ht="25.5">
      <c r="A101" s="35" t="s">
        <v>57</v>
      </c>
      <c r="E101" s="40" t="s">
        <v>321</v>
      </c>
    </row>
    <row r="102" spans="1:5" ht="25.5">
      <c r="A102" t="s">
        <v>59</v>
      </c>
      <c r="E102" s="39" t="s">
        <v>303</v>
      </c>
    </row>
    <row r="103" spans="1:16" ht="12.75">
      <c r="A103" t="s">
        <v>50</v>
      </c>
      <c s="34" t="s">
        <v>322</v>
      </c>
      <c s="34" t="s">
        <v>323</v>
      </c>
      <c s="35" t="s">
        <v>5</v>
      </c>
      <c s="6" t="s">
        <v>324</v>
      </c>
      <c s="36" t="s">
        <v>116</v>
      </c>
      <c s="37">
        <v>5</v>
      </c>
      <c s="36">
        <v>0</v>
      </c>
      <c s="36">
        <f>ROUND(G103*H103,6)</f>
      </c>
      <c r="L103" s="38">
        <v>0</v>
      </c>
      <c s="32">
        <f>ROUND(ROUND(L103,2)*ROUND(G103,3),2)</f>
      </c>
      <c s="36" t="s">
        <v>55</v>
      </c>
      <c>
        <f>(M103*21)/100</f>
      </c>
      <c t="s">
        <v>28</v>
      </c>
    </row>
    <row r="104" spans="1:5" ht="12.75">
      <c r="A104" s="35" t="s">
        <v>56</v>
      </c>
      <c r="E104" s="39" t="s">
        <v>324</v>
      </c>
    </row>
    <row r="105" spans="1:5" ht="25.5">
      <c r="A105" s="35" t="s">
        <v>57</v>
      </c>
      <c r="E105" s="40" t="s">
        <v>325</v>
      </c>
    </row>
    <row r="106" spans="1:5" ht="12.75">
      <c r="A106" t="s">
        <v>59</v>
      </c>
      <c r="E106" s="39" t="s">
        <v>5</v>
      </c>
    </row>
    <row r="107" spans="1:16" ht="25.5">
      <c r="A107" t="s">
        <v>50</v>
      </c>
      <c s="34" t="s">
        <v>326</v>
      </c>
      <c s="34" t="s">
        <v>327</v>
      </c>
      <c s="35" t="s">
        <v>5</v>
      </c>
      <c s="6" t="s">
        <v>328</v>
      </c>
      <c s="36" t="s">
        <v>116</v>
      </c>
      <c s="37">
        <v>18.48</v>
      </c>
      <c s="36">
        <v>0</v>
      </c>
      <c s="36">
        <f>ROUND(G107*H107,6)</f>
      </c>
      <c r="L107" s="38">
        <v>0</v>
      </c>
      <c s="32">
        <f>ROUND(ROUND(L107,2)*ROUND(G107,3),2)</f>
      </c>
      <c s="36" t="s">
        <v>307</v>
      </c>
      <c>
        <f>(M107*21)/100</f>
      </c>
      <c t="s">
        <v>28</v>
      </c>
    </row>
    <row r="108" spans="1:5" ht="25.5">
      <c r="A108" s="35" t="s">
        <v>56</v>
      </c>
      <c r="E108" s="39" t="s">
        <v>328</v>
      </c>
    </row>
    <row r="109" spans="1:5" ht="25.5">
      <c r="A109" s="35" t="s">
        <v>57</v>
      </c>
      <c r="E109" s="40" t="s">
        <v>329</v>
      </c>
    </row>
    <row r="110" spans="1:5" ht="12.75">
      <c r="A110" t="s">
        <v>59</v>
      </c>
      <c r="E110" s="39" t="s">
        <v>5</v>
      </c>
    </row>
    <row r="111" spans="1:16" ht="25.5">
      <c r="A111" t="s">
        <v>50</v>
      </c>
      <c s="34" t="s">
        <v>330</v>
      </c>
      <c s="34" t="s">
        <v>305</v>
      </c>
      <c s="35" t="s">
        <v>5</v>
      </c>
      <c s="6" t="s">
        <v>306</v>
      </c>
      <c s="36" t="s">
        <v>116</v>
      </c>
      <c s="37">
        <v>3.375</v>
      </c>
      <c s="36">
        <v>0</v>
      </c>
      <c s="36">
        <f>ROUND(G111*H111,6)</f>
      </c>
      <c r="L111" s="38">
        <v>0</v>
      </c>
      <c s="32">
        <f>ROUND(ROUND(L111,2)*ROUND(G111,3),2)</f>
      </c>
      <c s="36" t="s">
        <v>307</v>
      </c>
      <c>
        <f>(M111*21)/100</f>
      </c>
      <c t="s">
        <v>28</v>
      </c>
    </row>
    <row r="112" spans="1:5" ht="25.5">
      <c r="A112" s="35" t="s">
        <v>56</v>
      </c>
      <c r="E112" s="39" t="s">
        <v>306</v>
      </c>
    </row>
    <row r="113" spans="1:5" ht="25.5">
      <c r="A113" s="35" t="s">
        <v>57</v>
      </c>
      <c r="E113" s="40" t="s">
        <v>331</v>
      </c>
    </row>
    <row r="114" spans="1:5" ht="12.75">
      <c r="A114" t="s">
        <v>59</v>
      </c>
      <c r="E1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COUNTIFS(L8:L110,"=0",A8:A110,"P")+COUNTIFS(L8:L110,"",A8:A110,"P")+SUM(Q8:Q110)</f>
      </c>
    </row>
    <row r="8" spans="1:13" ht="12.75">
      <c r="A8" t="s">
        <v>45</v>
      </c>
      <c r="C8" s="28" t="s">
        <v>6899</v>
      </c>
      <c r="E8" s="30" t="s">
        <v>6898</v>
      </c>
      <c r="J8" s="29">
        <f>0+J9+J14+J23+J32+J41+J46+J51+J56+J73+J90+J95+J100+J105</f>
      </c>
      <c s="29">
        <f>0+K9+K14+K23+K32+K41+K46+K51+K56+K73+K90+K95+K100+K105</f>
      </c>
      <c s="29">
        <f>0+L9+L14+L23+L32+L41+L46+L51+L56+L73+L90+L95+L100+L105</f>
      </c>
      <c s="29">
        <f>0+M9+M14+M23+M32+M41+M46+M51+M56+M73+M90+M95+M100+M105</f>
      </c>
    </row>
    <row r="9" spans="1:13" ht="12.75">
      <c r="A9" t="s">
        <v>47</v>
      </c>
      <c r="C9" s="31" t="s">
        <v>164</v>
      </c>
      <c r="E9" s="33" t="s">
        <v>6900</v>
      </c>
      <c r="J9" s="32">
        <f>0</f>
      </c>
      <c s="32">
        <f>0</f>
      </c>
      <c s="32">
        <f>0+L10</f>
      </c>
      <c s="32">
        <f>0+M10</f>
      </c>
    </row>
    <row r="10" spans="1:16" ht="12.75">
      <c r="A10" t="s">
        <v>50</v>
      </c>
      <c s="34" t="s">
        <v>96</v>
      </c>
      <c s="34" t="s">
        <v>6901</v>
      </c>
      <c s="35" t="s">
        <v>5</v>
      </c>
      <c s="6" t="s">
        <v>6902</v>
      </c>
      <c s="36" t="s">
        <v>126</v>
      </c>
      <c s="37">
        <v>212.1</v>
      </c>
      <c s="36">
        <v>0</v>
      </c>
      <c s="36">
        <f>ROUND(G10*H10,6)</f>
      </c>
      <c r="L10" s="38">
        <v>0</v>
      </c>
      <c s="32">
        <f>ROUND(ROUND(L10,2)*ROUND(G10,3),2)</f>
      </c>
      <c s="36" t="s">
        <v>117</v>
      </c>
      <c>
        <f>(M10*21)/100</f>
      </c>
      <c t="s">
        <v>28</v>
      </c>
    </row>
    <row r="11" spans="1:5" ht="12.75">
      <c r="A11" s="35" t="s">
        <v>56</v>
      </c>
      <c r="E11" s="39" t="s">
        <v>6902</v>
      </c>
    </row>
    <row r="12" spans="1:5" ht="12.75">
      <c r="A12" s="35" t="s">
        <v>57</v>
      </c>
      <c r="E12" s="40" t="s">
        <v>6903</v>
      </c>
    </row>
    <row r="13" spans="1:5" ht="12.75">
      <c r="A13" t="s">
        <v>59</v>
      </c>
      <c r="E13" s="39" t="s">
        <v>5</v>
      </c>
    </row>
    <row r="14" spans="1:13" ht="12.75">
      <c r="A14" t="s">
        <v>47</v>
      </c>
      <c r="C14" s="31" t="s">
        <v>112</v>
      </c>
      <c r="E14" s="33" t="s">
        <v>113</v>
      </c>
      <c r="J14" s="32">
        <f>0</f>
      </c>
      <c s="32">
        <f>0</f>
      </c>
      <c s="32">
        <f>0+L15+L19</f>
      </c>
      <c s="32">
        <f>0+M15+M19</f>
      </c>
    </row>
    <row r="15" spans="1:16" ht="12.75">
      <c r="A15" t="s">
        <v>50</v>
      </c>
      <c s="34" t="s">
        <v>28</v>
      </c>
      <c s="34" t="s">
        <v>6807</v>
      </c>
      <c s="35" t="s">
        <v>5</v>
      </c>
      <c s="6" t="s">
        <v>6808</v>
      </c>
      <c s="36" t="s">
        <v>116</v>
      </c>
      <c s="37">
        <v>99.8</v>
      </c>
      <c s="36">
        <v>0</v>
      </c>
      <c s="36">
        <f>ROUND(G15*H15,6)</f>
      </c>
      <c r="L15" s="38">
        <v>0</v>
      </c>
      <c s="32">
        <f>ROUND(ROUND(L15,2)*ROUND(G15,3),2)</f>
      </c>
      <c s="36" t="s">
        <v>117</v>
      </c>
      <c>
        <f>(M15*21)/100</f>
      </c>
      <c t="s">
        <v>28</v>
      </c>
    </row>
    <row r="16" spans="1:5" ht="12.75">
      <c r="A16" s="35" t="s">
        <v>56</v>
      </c>
      <c r="E16" s="39" t="s">
        <v>6808</v>
      </c>
    </row>
    <row r="17" spans="1:5" ht="38.25">
      <c r="A17" s="35" t="s">
        <v>57</v>
      </c>
      <c r="E17" s="40" t="s">
        <v>6904</v>
      </c>
    </row>
    <row r="18" spans="1:5" ht="12.75">
      <c r="A18" t="s">
        <v>59</v>
      </c>
      <c r="E18" s="39" t="s">
        <v>5</v>
      </c>
    </row>
    <row r="19" spans="1:16" ht="12.75">
      <c r="A19" t="s">
        <v>50</v>
      </c>
      <c s="34" t="s">
        <v>26</v>
      </c>
      <c s="34" t="s">
        <v>6597</v>
      </c>
      <c s="35" t="s">
        <v>5</v>
      </c>
      <c s="6" t="s">
        <v>6598</v>
      </c>
      <c s="36" t="s">
        <v>116</v>
      </c>
      <c s="37">
        <v>29.94</v>
      </c>
      <c s="36">
        <v>0</v>
      </c>
      <c s="36">
        <f>ROUND(G19*H19,6)</f>
      </c>
      <c r="L19" s="38">
        <v>0</v>
      </c>
      <c s="32">
        <f>ROUND(ROUND(L19,2)*ROUND(G19,3),2)</f>
      </c>
      <c s="36" t="s">
        <v>117</v>
      </c>
      <c>
        <f>(M19*21)/100</f>
      </c>
      <c t="s">
        <v>28</v>
      </c>
    </row>
    <row r="20" spans="1:5" ht="12.75">
      <c r="A20" s="35" t="s">
        <v>56</v>
      </c>
      <c r="E20" s="39" t="s">
        <v>6598</v>
      </c>
    </row>
    <row r="21" spans="1:5" ht="12.75">
      <c r="A21" s="35" t="s">
        <v>57</v>
      </c>
      <c r="E21" s="40" t="s">
        <v>6905</v>
      </c>
    </row>
    <row r="22" spans="1:5" ht="12.75">
      <c r="A22" t="s">
        <v>59</v>
      </c>
      <c r="E22" s="39" t="s">
        <v>5</v>
      </c>
    </row>
    <row r="23" spans="1:13" ht="12.75">
      <c r="A23" t="s">
        <v>47</v>
      </c>
      <c r="C23" s="31" t="s">
        <v>122</v>
      </c>
      <c r="E23" s="33" t="s">
        <v>123</v>
      </c>
      <c r="J23" s="32">
        <f>0</f>
      </c>
      <c s="32">
        <f>0</f>
      </c>
      <c s="32">
        <f>0+L24+L28</f>
      </c>
      <c s="32">
        <f>0+M24+M28</f>
      </c>
    </row>
    <row r="24" spans="1:16" ht="12.75">
      <c r="A24" t="s">
        <v>50</v>
      </c>
      <c s="34" t="s">
        <v>66</v>
      </c>
      <c s="34" t="s">
        <v>124</v>
      </c>
      <c s="35" t="s">
        <v>5</v>
      </c>
      <c s="6" t="s">
        <v>125</v>
      </c>
      <c s="36" t="s">
        <v>126</v>
      </c>
      <c s="37">
        <v>447.8</v>
      </c>
      <c s="36">
        <v>0</v>
      </c>
      <c s="36">
        <f>ROUND(G24*H24,6)</f>
      </c>
      <c r="L24" s="38">
        <v>0</v>
      </c>
      <c s="32">
        <f>ROUND(ROUND(L24,2)*ROUND(G24,3),2)</f>
      </c>
      <c s="36" t="s">
        <v>117</v>
      </c>
      <c>
        <f>(M24*21)/100</f>
      </c>
      <c t="s">
        <v>28</v>
      </c>
    </row>
    <row r="25" spans="1:5" ht="12.75">
      <c r="A25" s="35" t="s">
        <v>56</v>
      </c>
      <c r="E25" s="39" t="s">
        <v>125</v>
      </c>
    </row>
    <row r="26" spans="1:5" ht="12.75">
      <c r="A26" s="35" t="s">
        <v>57</v>
      </c>
      <c r="E26" s="40" t="s">
        <v>6906</v>
      </c>
    </row>
    <row r="27" spans="1:5" ht="12.75">
      <c r="A27" t="s">
        <v>59</v>
      </c>
      <c r="E27" s="39" t="s">
        <v>5</v>
      </c>
    </row>
    <row r="28" spans="1:16" ht="12.75">
      <c r="A28" t="s">
        <v>50</v>
      </c>
      <c s="34" t="s">
        <v>72</v>
      </c>
      <c s="34" t="s">
        <v>128</v>
      </c>
      <c s="35" t="s">
        <v>5</v>
      </c>
      <c s="6" t="s">
        <v>129</v>
      </c>
      <c s="36" t="s">
        <v>126</v>
      </c>
      <c s="37">
        <v>447.8</v>
      </c>
      <c s="36">
        <v>0</v>
      </c>
      <c s="36">
        <f>ROUND(G28*H28,6)</f>
      </c>
      <c r="L28" s="38">
        <v>0</v>
      </c>
      <c s="32">
        <f>ROUND(ROUND(L28,2)*ROUND(G28,3),2)</f>
      </c>
      <c s="36" t="s">
        <v>117</v>
      </c>
      <c>
        <f>(M28*21)/100</f>
      </c>
      <c t="s">
        <v>28</v>
      </c>
    </row>
    <row r="29" spans="1:5" ht="12.75">
      <c r="A29" s="35" t="s">
        <v>56</v>
      </c>
      <c r="E29" s="39" t="s">
        <v>129</v>
      </c>
    </row>
    <row r="30" spans="1:5" ht="12.75">
      <c r="A30" s="35" t="s">
        <v>57</v>
      </c>
      <c r="E30" s="40" t="s">
        <v>6906</v>
      </c>
    </row>
    <row r="31" spans="1:5" ht="12.75">
      <c r="A31" t="s">
        <v>59</v>
      </c>
      <c r="E31" s="39" t="s">
        <v>5</v>
      </c>
    </row>
    <row r="32" spans="1:13" ht="12.75">
      <c r="A32" t="s">
        <v>47</v>
      </c>
      <c r="C32" s="31" t="s">
        <v>130</v>
      </c>
      <c r="E32" s="33" t="s">
        <v>131</v>
      </c>
      <c r="J32" s="32">
        <f>0</f>
      </c>
      <c s="32">
        <f>0</f>
      </c>
      <c s="32">
        <f>0+L33+L37</f>
      </c>
      <c s="32">
        <f>0+M33+M37</f>
      </c>
    </row>
    <row r="33" spans="1:16" ht="12.75">
      <c r="A33" t="s">
        <v>50</v>
      </c>
      <c s="34" t="s">
        <v>27</v>
      </c>
      <c s="34" t="s">
        <v>132</v>
      </c>
      <c s="35" t="s">
        <v>5</v>
      </c>
      <c s="6" t="s">
        <v>133</v>
      </c>
      <c s="36" t="s">
        <v>116</v>
      </c>
      <c s="37">
        <v>37.916</v>
      </c>
      <c s="36">
        <v>0</v>
      </c>
      <c s="36">
        <f>ROUND(G33*H33,6)</f>
      </c>
      <c r="L33" s="38">
        <v>0</v>
      </c>
      <c s="32">
        <f>ROUND(ROUND(L33,2)*ROUND(G33,3),2)</f>
      </c>
      <c s="36" t="s">
        <v>117</v>
      </c>
      <c>
        <f>(M33*21)/100</f>
      </c>
      <c t="s">
        <v>28</v>
      </c>
    </row>
    <row r="34" spans="1:5" ht="12.75">
      <c r="A34" s="35" t="s">
        <v>56</v>
      </c>
      <c r="E34" s="39" t="s">
        <v>133</v>
      </c>
    </row>
    <row r="35" spans="1:5" ht="38.25">
      <c r="A35" s="35" t="s">
        <v>57</v>
      </c>
      <c r="E35" s="40" t="s">
        <v>6907</v>
      </c>
    </row>
    <row r="36" spans="1:5" ht="12.75">
      <c r="A36" t="s">
        <v>59</v>
      </c>
      <c r="E36" s="39" t="s">
        <v>5</v>
      </c>
    </row>
    <row r="37" spans="1:16" ht="12.75">
      <c r="A37" t="s">
        <v>50</v>
      </c>
      <c s="34" t="s">
        <v>81</v>
      </c>
      <c s="34" t="s">
        <v>135</v>
      </c>
      <c s="35" t="s">
        <v>5</v>
      </c>
      <c s="6" t="s">
        <v>136</v>
      </c>
      <c s="36" t="s">
        <v>116</v>
      </c>
      <c s="37">
        <v>45.384</v>
      </c>
      <c s="36">
        <v>0</v>
      </c>
      <c s="36">
        <f>ROUND(G37*H37,6)</f>
      </c>
      <c r="L37" s="38">
        <v>0</v>
      </c>
      <c s="32">
        <f>ROUND(ROUND(L37,2)*ROUND(G37,3),2)</f>
      </c>
      <c s="36" t="s">
        <v>117</v>
      </c>
      <c>
        <f>(M37*21)/100</f>
      </c>
      <c t="s">
        <v>28</v>
      </c>
    </row>
    <row r="38" spans="1:5" ht="12.75">
      <c r="A38" s="35" t="s">
        <v>56</v>
      </c>
      <c r="E38" s="39" t="s">
        <v>136</v>
      </c>
    </row>
    <row r="39" spans="1:5" ht="12.75">
      <c r="A39" s="35" t="s">
        <v>57</v>
      </c>
      <c r="E39" s="40" t="s">
        <v>6908</v>
      </c>
    </row>
    <row r="40" spans="1:5" ht="12.75">
      <c r="A40" t="s">
        <v>59</v>
      </c>
      <c r="E40" s="39" t="s">
        <v>5</v>
      </c>
    </row>
    <row r="41" spans="1:13" ht="12.75">
      <c r="A41" t="s">
        <v>47</v>
      </c>
      <c r="C41" s="31" t="s">
        <v>138</v>
      </c>
      <c r="E41" s="33" t="s">
        <v>139</v>
      </c>
      <c r="J41" s="32">
        <f>0</f>
      </c>
      <c s="32">
        <f>0</f>
      </c>
      <c s="32">
        <f>0+L42</f>
      </c>
      <c s="32">
        <f>0+M42</f>
      </c>
    </row>
    <row r="42" spans="1:16" ht="12.75">
      <c r="A42" t="s">
        <v>50</v>
      </c>
      <c s="34" t="s">
        <v>86</v>
      </c>
      <c s="34" t="s">
        <v>140</v>
      </c>
      <c s="35" t="s">
        <v>5</v>
      </c>
      <c s="6" t="s">
        <v>141</v>
      </c>
      <c s="36" t="s">
        <v>116</v>
      </c>
      <c s="37">
        <v>16.5</v>
      </c>
      <c s="36">
        <v>0</v>
      </c>
      <c s="36">
        <f>ROUND(G42*H42,6)</f>
      </c>
      <c r="L42" s="38">
        <v>0</v>
      </c>
      <c s="32">
        <f>ROUND(ROUND(L42,2)*ROUND(G42,3),2)</f>
      </c>
      <c s="36" t="s">
        <v>117</v>
      </c>
      <c>
        <f>(M42*21)/100</f>
      </c>
      <c t="s">
        <v>28</v>
      </c>
    </row>
    <row r="43" spans="1:5" ht="12.75">
      <c r="A43" s="35" t="s">
        <v>56</v>
      </c>
      <c r="E43" s="39" t="s">
        <v>141</v>
      </c>
    </row>
    <row r="44" spans="1:5" ht="12.75">
      <c r="A44" s="35" t="s">
        <v>57</v>
      </c>
      <c r="E44" s="40" t="s">
        <v>6909</v>
      </c>
    </row>
    <row r="45" spans="1:5" ht="12.75">
      <c r="A45" t="s">
        <v>59</v>
      </c>
      <c r="E45" s="39" t="s">
        <v>5</v>
      </c>
    </row>
    <row r="46" spans="1:13" ht="12.75">
      <c r="A46" t="s">
        <v>47</v>
      </c>
      <c r="C46" s="31" t="s">
        <v>603</v>
      </c>
      <c r="E46" s="33" t="s">
        <v>6910</v>
      </c>
      <c r="J46" s="32">
        <f>0</f>
      </c>
      <c s="32">
        <f>0</f>
      </c>
      <c s="32">
        <f>0+L47</f>
      </c>
      <c s="32">
        <f>0+M47</f>
      </c>
    </row>
    <row r="47" spans="1:16" ht="12.75">
      <c r="A47" t="s">
        <v>50</v>
      </c>
      <c s="34" t="s">
        <v>149</v>
      </c>
      <c s="34" t="s">
        <v>6911</v>
      </c>
      <c s="35" t="s">
        <v>5</v>
      </c>
      <c s="6" t="s">
        <v>6912</v>
      </c>
      <c s="36" t="s">
        <v>126</v>
      </c>
      <c s="37">
        <v>883.2</v>
      </c>
      <c s="36">
        <v>0</v>
      </c>
      <c s="36">
        <f>ROUND(G47*H47,6)</f>
      </c>
      <c r="L47" s="38">
        <v>0</v>
      </c>
      <c s="32">
        <f>ROUND(ROUND(L47,2)*ROUND(G47,3),2)</f>
      </c>
      <c s="36" t="s">
        <v>117</v>
      </c>
      <c>
        <f>(M47*21)/100</f>
      </c>
      <c t="s">
        <v>28</v>
      </c>
    </row>
    <row r="48" spans="1:5" ht="12.75">
      <c r="A48" s="35" t="s">
        <v>56</v>
      </c>
      <c r="E48" s="39" t="s">
        <v>6912</v>
      </c>
    </row>
    <row r="49" spans="1:5" ht="12.75">
      <c r="A49" s="35" t="s">
        <v>57</v>
      </c>
      <c r="E49" s="40" t="s">
        <v>6913</v>
      </c>
    </row>
    <row r="50" spans="1:5" ht="12.75">
      <c r="A50" t="s">
        <v>59</v>
      </c>
      <c r="E50" s="39" t="s">
        <v>5</v>
      </c>
    </row>
    <row r="51" spans="1:13" ht="12.75">
      <c r="A51" t="s">
        <v>47</v>
      </c>
      <c r="C51" s="31" t="s">
        <v>606</v>
      </c>
      <c r="E51" s="33" t="s">
        <v>6914</v>
      </c>
      <c r="J51" s="32">
        <f>0</f>
      </c>
      <c s="32">
        <f>0</f>
      </c>
      <c s="32">
        <f>0+L52</f>
      </c>
      <c s="32">
        <f>0+M52</f>
      </c>
    </row>
    <row r="52" spans="1:16" ht="12.75">
      <c r="A52" t="s">
        <v>50</v>
      </c>
      <c s="34" t="s">
        <v>159</v>
      </c>
      <c s="34" t="s">
        <v>6915</v>
      </c>
      <c s="35" t="s">
        <v>5</v>
      </c>
      <c s="6" t="s">
        <v>6916</v>
      </c>
      <c s="36" t="s">
        <v>126</v>
      </c>
      <c s="37">
        <v>147.2</v>
      </c>
      <c s="36">
        <v>0</v>
      </c>
      <c s="36">
        <f>ROUND(G52*H52,6)</f>
      </c>
      <c r="L52" s="38">
        <v>0</v>
      </c>
      <c s="32">
        <f>ROUND(ROUND(L52,2)*ROUND(G52,3),2)</f>
      </c>
      <c s="36" t="s">
        <v>117</v>
      </c>
      <c>
        <f>(M52*21)/100</f>
      </c>
      <c t="s">
        <v>28</v>
      </c>
    </row>
    <row r="53" spans="1:5" ht="12.75">
      <c r="A53" s="35" t="s">
        <v>56</v>
      </c>
      <c r="E53" s="39" t="s">
        <v>6916</v>
      </c>
    </row>
    <row r="54" spans="1:5" ht="38.25">
      <c r="A54" s="35" t="s">
        <v>57</v>
      </c>
      <c r="E54" s="40" t="s">
        <v>6917</v>
      </c>
    </row>
    <row r="55" spans="1:5" ht="12.75">
      <c r="A55" t="s">
        <v>59</v>
      </c>
      <c r="E55" s="39" t="s">
        <v>5</v>
      </c>
    </row>
    <row r="56" spans="1:13" ht="12.75">
      <c r="A56" t="s">
        <v>47</v>
      </c>
      <c r="C56" s="31" t="s">
        <v>143</v>
      </c>
      <c r="E56" s="33" t="s">
        <v>144</v>
      </c>
      <c r="J56" s="32">
        <f>0</f>
      </c>
      <c s="32">
        <f>0</f>
      </c>
      <c s="32">
        <f>0+L57+L61+L65+L69</f>
      </c>
      <c s="32">
        <f>0+M57+M61+M65+M69</f>
      </c>
    </row>
    <row r="57" spans="1:16" ht="12.75">
      <c r="A57" t="s">
        <v>50</v>
      </c>
      <c s="34" t="s">
        <v>164</v>
      </c>
      <c s="34" t="s">
        <v>6701</v>
      </c>
      <c s="35" t="s">
        <v>5</v>
      </c>
      <c s="6" t="s">
        <v>6702</v>
      </c>
      <c s="36" t="s">
        <v>147</v>
      </c>
      <c s="37">
        <v>145.2</v>
      </c>
      <c s="36">
        <v>0</v>
      </c>
      <c s="36">
        <f>ROUND(G57*H57,6)</f>
      </c>
      <c r="L57" s="38">
        <v>0</v>
      </c>
      <c s="32">
        <f>ROUND(ROUND(L57,2)*ROUND(G57,3),2)</f>
      </c>
      <c s="36" t="s">
        <v>117</v>
      </c>
      <c>
        <f>(M57*21)/100</f>
      </c>
      <c t="s">
        <v>28</v>
      </c>
    </row>
    <row r="58" spans="1:5" ht="12.75">
      <c r="A58" s="35" t="s">
        <v>56</v>
      </c>
      <c r="E58" s="39" t="s">
        <v>6702</v>
      </c>
    </row>
    <row r="59" spans="1:5" ht="38.25">
      <c r="A59" s="35" t="s">
        <v>57</v>
      </c>
      <c r="E59" s="40" t="s">
        <v>6918</v>
      </c>
    </row>
    <row r="60" spans="1:5" ht="12.75">
      <c r="A60" t="s">
        <v>59</v>
      </c>
      <c r="E60" s="39" t="s">
        <v>5</v>
      </c>
    </row>
    <row r="61" spans="1:16" ht="12.75">
      <c r="A61" t="s">
        <v>50</v>
      </c>
      <c s="34" t="s">
        <v>167</v>
      </c>
      <c s="34" t="s">
        <v>6919</v>
      </c>
      <c s="35" t="s">
        <v>5</v>
      </c>
      <c s="6" t="s">
        <v>6920</v>
      </c>
      <c s="36" t="s">
        <v>147</v>
      </c>
      <c s="37">
        <v>152.46</v>
      </c>
      <c s="36">
        <v>0</v>
      </c>
      <c s="36">
        <f>ROUND(G61*H61,6)</f>
      </c>
      <c r="L61" s="38">
        <v>0</v>
      </c>
      <c s="32">
        <f>ROUND(ROUND(L61,2)*ROUND(G61,3),2)</f>
      </c>
      <c s="36" t="s">
        <v>117</v>
      </c>
      <c>
        <f>(M61*21)/100</f>
      </c>
      <c t="s">
        <v>28</v>
      </c>
    </row>
    <row r="62" spans="1:5" ht="12.75">
      <c r="A62" s="35" t="s">
        <v>56</v>
      </c>
      <c r="E62" s="39" t="s">
        <v>6920</v>
      </c>
    </row>
    <row r="63" spans="1:5" ht="38.25">
      <c r="A63" s="35" t="s">
        <v>57</v>
      </c>
      <c r="E63" s="40" t="s">
        <v>6921</v>
      </c>
    </row>
    <row r="64" spans="1:5" ht="12.75">
      <c r="A64" t="s">
        <v>59</v>
      </c>
      <c r="E64" s="39" t="s">
        <v>5</v>
      </c>
    </row>
    <row r="65" spans="1:16" ht="12.75">
      <c r="A65" t="s">
        <v>50</v>
      </c>
      <c s="34" t="s">
        <v>112</v>
      </c>
      <c s="34" t="s">
        <v>6922</v>
      </c>
      <c s="35" t="s">
        <v>5</v>
      </c>
      <c s="6" t="s">
        <v>6923</v>
      </c>
      <c s="36" t="s">
        <v>147</v>
      </c>
      <c s="37">
        <v>2</v>
      </c>
      <c s="36">
        <v>0</v>
      </c>
      <c s="36">
        <f>ROUND(G65*H65,6)</f>
      </c>
      <c r="L65" s="38">
        <v>0</v>
      </c>
      <c s="32">
        <f>ROUND(ROUND(L65,2)*ROUND(G65,3),2)</f>
      </c>
      <c s="36" t="s">
        <v>117</v>
      </c>
      <c>
        <f>(M65*21)/100</f>
      </c>
      <c t="s">
        <v>28</v>
      </c>
    </row>
    <row r="66" spans="1:5" ht="12.75">
      <c r="A66" s="35" t="s">
        <v>56</v>
      </c>
      <c r="E66" s="39" t="s">
        <v>6923</v>
      </c>
    </row>
    <row r="67" spans="1:5" ht="25.5">
      <c r="A67" s="35" t="s">
        <v>57</v>
      </c>
      <c r="E67" s="40" t="s">
        <v>6924</v>
      </c>
    </row>
    <row r="68" spans="1:5" ht="12.75">
      <c r="A68" t="s">
        <v>59</v>
      </c>
      <c r="E68" s="39" t="s">
        <v>5</v>
      </c>
    </row>
    <row r="69" spans="1:16" ht="12.75">
      <c r="A69" t="s">
        <v>50</v>
      </c>
      <c s="34" t="s">
        <v>175</v>
      </c>
      <c s="34" t="s">
        <v>6925</v>
      </c>
      <c s="35" t="s">
        <v>5</v>
      </c>
      <c s="6" t="s">
        <v>6926</v>
      </c>
      <c s="36" t="s">
        <v>162</v>
      </c>
      <c s="37">
        <v>1</v>
      </c>
      <c s="36">
        <v>0</v>
      </c>
      <c s="36">
        <f>ROUND(G69*H69,6)</f>
      </c>
      <c r="L69" s="38">
        <v>0</v>
      </c>
      <c s="32">
        <f>ROUND(ROUND(L69,2)*ROUND(G69,3),2)</f>
      </c>
      <c s="36" t="s">
        <v>117</v>
      </c>
      <c>
        <f>(M69*21)/100</f>
      </c>
      <c t="s">
        <v>28</v>
      </c>
    </row>
    <row r="70" spans="1:5" ht="12.75">
      <c r="A70" s="35" t="s">
        <v>56</v>
      </c>
      <c r="E70" s="39" t="s">
        <v>6926</v>
      </c>
    </row>
    <row r="71" spans="1:5" ht="25.5">
      <c r="A71" s="35" t="s">
        <v>57</v>
      </c>
      <c r="E71" s="40" t="s">
        <v>6927</v>
      </c>
    </row>
    <row r="72" spans="1:5" ht="12.75">
      <c r="A72" t="s">
        <v>59</v>
      </c>
      <c r="E72" s="39" t="s">
        <v>5</v>
      </c>
    </row>
    <row r="73" spans="1:13" ht="12.75">
      <c r="A73" t="s">
        <v>47</v>
      </c>
      <c r="C73" s="31" t="s">
        <v>157</v>
      </c>
      <c r="E73" s="33" t="s">
        <v>158</v>
      </c>
      <c r="J73" s="32">
        <f>0</f>
      </c>
      <c s="32">
        <f>0</f>
      </c>
      <c s="32">
        <f>0+L74+L78+L82+L86</f>
      </c>
      <c s="32">
        <f>0+M74+M78+M82+M86</f>
      </c>
    </row>
    <row r="74" spans="1:16" ht="12.75">
      <c r="A74" t="s">
        <v>50</v>
      </c>
      <c s="34" t="s">
        <v>122</v>
      </c>
      <c s="34" t="s">
        <v>168</v>
      </c>
      <c s="35" t="s">
        <v>5</v>
      </c>
      <c s="6" t="s">
        <v>169</v>
      </c>
      <c s="36" t="s">
        <v>147</v>
      </c>
      <c s="37">
        <v>145.2</v>
      </c>
      <c s="36">
        <v>0</v>
      </c>
      <c s="36">
        <f>ROUND(G74*H74,6)</f>
      </c>
      <c r="L74" s="38">
        <v>0</v>
      </c>
      <c s="32">
        <f>ROUND(ROUND(L74,2)*ROUND(G74,3),2)</f>
      </c>
      <c s="36" t="s">
        <v>117</v>
      </c>
      <c>
        <f>(M74*21)/100</f>
      </c>
      <c t="s">
        <v>28</v>
      </c>
    </row>
    <row r="75" spans="1:5" ht="12.75">
      <c r="A75" s="35" t="s">
        <v>56</v>
      </c>
      <c r="E75" s="39" t="s">
        <v>169</v>
      </c>
    </row>
    <row r="76" spans="1:5" ht="38.25">
      <c r="A76" s="35" t="s">
        <v>57</v>
      </c>
      <c r="E76" s="40" t="s">
        <v>6918</v>
      </c>
    </row>
    <row r="77" spans="1:5" ht="12.75">
      <c r="A77" t="s">
        <v>59</v>
      </c>
      <c r="E77" s="39" t="s">
        <v>5</v>
      </c>
    </row>
    <row r="78" spans="1:16" ht="12.75">
      <c r="A78" t="s">
        <v>50</v>
      </c>
      <c s="34" t="s">
        <v>187</v>
      </c>
      <c s="34" t="s">
        <v>171</v>
      </c>
      <c s="35" t="s">
        <v>5</v>
      </c>
      <c s="6" t="s">
        <v>172</v>
      </c>
      <c s="36" t="s">
        <v>147</v>
      </c>
      <c s="37">
        <v>149.2</v>
      </c>
      <c s="36">
        <v>0</v>
      </c>
      <c s="36">
        <f>ROUND(G78*H78,6)</f>
      </c>
      <c r="L78" s="38">
        <v>0</v>
      </c>
      <c s="32">
        <f>ROUND(ROUND(L78,2)*ROUND(G78,3),2)</f>
      </c>
      <c s="36" t="s">
        <v>117</v>
      </c>
      <c>
        <f>(M78*21)/100</f>
      </c>
      <c t="s">
        <v>28</v>
      </c>
    </row>
    <row r="79" spans="1:5" ht="12.75">
      <c r="A79" s="35" t="s">
        <v>56</v>
      </c>
      <c r="E79" s="39" t="s">
        <v>172</v>
      </c>
    </row>
    <row r="80" spans="1:5" ht="38.25">
      <c r="A80" s="35" t="s">
        <v>57</v>
      </c>
      <c r="E80" s="40" t="s">
        <v>6928</v>
      </c>
    </row>
    <row r="81" spans="1:5" ht="12.75">
      <c r="A81" t="s">
        <v>59</v>
      </c>
      <c r="E81" s="39" t="s">
        <v>5</v>
      </c>
    </row>
    <row r="82" spans="1:16" ht="25.5">
      <c r="A82" t="s">
        <v>50</v>
      </c>
      <c s="34" t="s">
        <v>130</v>
      </c>
      <c s="34" t="s">
        <v>6929</v>
      </c>
      <c s="35" t="s">
        <v>5</v>
      </c>
      <c s="6" t="s">
        <v>6930</v>
      </c>
      <c s="36" t="s">
        <v>162</v>
      </c>
      <c s="37">
        <v>1</v>
      </c>
      <c s="36">
        <v>0</v>
      </c>
      <c s="36">
        <f>ROUND(G82*H82,6)</f>
      </c>
      <c r="L82" s="38">
        <v>0</v>
      </c>
      <c s="32">
        <f>ROUND(ROUND(L82,2)*ROUND(G82,3),2)</f>
      </c>
      <c s="36" t="s">
        <v>117</v>
      </c>
      <c>
        <f>(M82*21)/100</f>
      </c>
      <c t="s">
        <v>28</v>
      </c>
    </row>
    <row r="83" spans="1:5" ht="25.5">
      <c r="A83" s="35" t="s">
        <v>56</v>
      </c>
      <c r="E83" s="39" t="s">
        <v>6930</v>
      </c>
    </row>
    <row r="84" spans="1:5" ht="25.5">
      <c r="A84" s="35" t="s">
        <v>57</v>
      </c>
      <c r="E84" s="40" t="s">
        <v>6927</v>
      </c>
    </row>
    <row r="85" spans="1:5" ht="12.75">
      <c r="A85" t="s">
        <v>59</v>
      </c>
      <c r="E85" s="39" t="s">
        <v>5</v>
      </c>
    </row>
    <row r="86" spans="1:16" ht="12.75">
      <c r="A86" t="s">
        <v>50</v>
      </c>
      <c s="34" t="s">
        <v>153</v>
      </c>
      <c s="34" t="s">
        <v>221</v>
      </c>
      <c s="35" t="s">
        <v>5</v>
      </c>
      <c s="6" t="s">
        <v>222</v>
      </c>
      <c s="36" t="s">
        <v>162</v>
      </c>
      <c s="37">
        <v>1</v>
      </c>
      <c s="36">
        <v>0</v>
      </c>
      <c s="36">
        <f>ROUND(G86*H86,6)</f>
      </c>
      <c r="L86" s="38">
        <v>0</v>
      </c>
      <c s="32">
        <f>ROUND(ROUND(L86,2)*ROUND(G86,3),2)</f>
      </c>
      <c s="36" t="s">
        <v>117</v>
      </c>
      <c>
        <f>(M86*21)/100</f>
      </c>
      <c t="s">
        <v>28</v>
      </c>
    </row>
    <row r="87" spans="1:5" ht="12.75">
      <c r="A87" s="35" t="s">
        <v>56</v>
      </c>
      <c r="E87" s="39" t="s">
        <v>222</v>
      </c>
    </row>
    <row r="88" spans="1:5" ht="25.5">
      <c r="A88" s="35" t="s">
        <v>57</v>
      </c>
      <c r="E88" s="40" t="s">
        <v>6927</v>
      </c>
    </row>
    <row r="89" spans="1:5" ht="12.75">
      <c r="A89" t="s">
        <v>59</v>
      </c>
      <c r="E89" s="39" t="s">
        <v>5</v>
      </c>
    </row>
    <row r="90" spans="1:13" ht="12.75">
      <c r="A90" t="s">
        <v>47</v>
      </c>
      <c r="C90" s="31" t="s">
        <v>173</v>
      </c>
      <c r="E90" s="33" t="s">
        <v>174</v>
      </c>
      <c r="J90" s="32">
        <f>0</f>
      </c>
      <c s="32">
        <f>0</f>
      </c>
      <c s="32">
        <f>0+L91</f>
      </c>
      <c s="32">
        <f>0+M91</f>
      </c>
    </row>
    <row r="91" spans="1:16" ht="12.75">
      <c r="A91" t="s">
        <v>50</v>
      </c>
      <c s="34" t="s">
        <v>231</v>
      </c>
      <c s="34" t="s">
        <v>6931</v>
      </c>
      <c s="35" t="s">
        <v>5</v>
      </c>
      <c s="6" t="s">
        <v>6932</v>
      </c>
      <c s="36" t="s">
        <v>178</v>
      </c>
      <c s="37">
        <v>40</v>
      </c>
      <c s="36">
        <v>0</v>
      </c>
      <c s="36">
        <f>ROUND(G91*H91,6)</f>
      </c>
      <c r="L91" s="38">
        <v>0</v>
      </c>
      <c s="32">
        <f>ROUND(ROUND(L91,2)*ROUND(G91,3),2)</f>
      </c>
      <c s="36" t="s">
        <v>55</v>
      </c>
      <c>
        <f>(M91*21)/100</f>
      </c>
      <c t="s">
        <v>28</v>
      </c>
    </row>
    <row r="92" spans="1:5" ht="12.75">
      <c r="A92" s="35" t="s">
        <v>56</v>
      </c>
      <c r="E92" s="39" t="s">
        <v>6932</v>
      </c>
    </row>
    <row r="93" spans="1:5" ht="25.5">
      <c r="A93" s="35" t="s">
        <v>57</v>
      </c>
      <c r="E93" s="40" t="s">
        <v>6933</v>
      </c>
    </row>
    <row r="94" spans="1:5" ht="12.75">
      <c r="A94" t="s">
        <v>59</v>
      </c>
      <c r="E94" s="39" t="s">
        <v>5</v>
      </c>
    </row>
    <row r="95" spans="1:13" ht="12.75">
      <c r="A95" t="s">
        <v>47</v>
      </c>
      <c r="C95" s="31" t="s">
        <v>902</v>
      </c>
      <c r="E95" s="33" t="s">
        <v>6857</v>
      </c>
      <c r="J95" s="32">
        <f>0</f>
      </c>
      <c s="32">
        <f>0</f>
      </c>
      <c s="32">
        <f>0+L96</f>
      </c>
      <c s="32">
        <f>0+M96</f>
      </c>
    </row>
    <row r="96" spans="1:16" ht="12.75">
      <c r="A96" t="s">
        <v>50</v>
      </c>
      <c s="34" t="s">
        <v>294</v>
      </c>
      <c s="34" t="s">
        <v>6934</v>
      </c>
      <c s="35" t="s">
        <v>5</v>
      </c>
      <c s="6" t="s">
        <v>6935</v>
      </c>
      <c s="36" t="s">
        <v>147</v>
      </c>
      <c s="37">
        <v>0.1</v>
      </c>
      <c s="36">
        <v>0</v>
      </c>
      <c s="36">
        <f>ROUND(G96*H96,6)</f>
      </c>
      <c r="L96" s="38">
        <v>0</v>
      </c>
      <c s="32">
        <f>ROUND(ROUND(L96,2)*ROUND(G96,3),2)</f>
      </c>
      <c s="36" t="s">
        <v>117</v>
      </c>
      <c>
        <f>(M96*21)/100</f>
      </c>
      <c t="s">
        <v>28</v>
      </c>
    </row>
    <row r="97" spans="1:5" ht="12.75">
      <c r="A97" s="35" t="s">
        <v>56</v>
      </c>
      <c r="E97" s="39" t="s">
        <v>6935</v>
      </c>
    </row>
    <row r="98" spans="1:5" ht="25.5">
      <c r="A98" s="35" t="s">
        <v>57</v>
      </c>
      <c r="E98" s="40" t="s">
        <v>6936</v>
      </c>
    </row>
    <row r="99" spans="1:5" ht="12.75">
      <c r="A99" t="s">
        <v>59</v>
      </c>
      <c r="E99" s="39" t="s">
        <v>5</v>
      </c>
    </row>
    <row r="100" spans="1:13" ht="12.75">
      <c r="A100" t="s">
        <v>47</v>
      </c>
      <c r="C100" s="31" t="s">
        <v>185</v>
      </c>
      <c r="E100" s="33" t="s">
        <v>186</v>
      </c>
      <c r="J100" s="32">
        <f>0</f>
      </c>
      <c s="32">
        <f>0</f>
      </c>
      <c s="32">
        <f>0+L101</f>
      </c>
      <c s="32">
        <f>0+M101</f>
      </c>
    </row>
    <row r="101" spans="1:16" ht="12.75">
      <c r="A101" t="s">
        <v>50</v>
      </c>
      <c s="34" t="s">
        <v>299</v>
      </c>
      <c s="34" t="s">
        <v>188</v>
      </c>
      <c s="35" t="s">
        <v>5</v>
      </c>
      <c s="6" t="s">
        <v>189</v>
      </c>
      <c s="36" t="s">
        <v>54</v>
      </c>
      <c s="37">
        <v>305.462</v>
      </c>
      <c s="36">
        <v>0</v>
      </c>
      <c s="36">
        <f>ROUND(G101*H101,6)</f>
      </c>
      <c r="L101" s="38">
        <v>0</v>
      </c>
      <c s="32">
        <f>ROUND(ROUND(L101,2)*ROUND(G101,3),2)</f>
      </c>
      <c s="36" t="s">
        <v>117</v>
      </c>
      <c>
        <f>(M101*21)/100</f>
      </c>
      <c t="s">
        <v>28</v>
      </c>
    </row>
    <row r="102" spans="1:5" ht="12.75">
      <c r="A102" s="35" t="s">
        <v>56</v>
      </c>
      <c r="E102" s="39" t="s">
        <v>189</v>
      </c>
    </row>
    <row r="103" spans="1:5" ht="12.75">
      <c r="A103" s="35" t="s">
        <v>57</v>
      </c>
      <c r="E103" s="40" t="s">
        <v>6937</v>
      </c>
    </row>
    <row r="104" spans="1:5" ht="12.75">
      <c r="A104" t="s">
        <v>59</v>
      </c>
      <c r="E104" s="39" t="s">
        <v>5</v>
      </c>
    </row>
    <row r="105" spans="1:13" ht="12.75">
      <c r="A105" t="s">
        <v>47</v>
      </c>
      <c r="C105" s="31" t="s">
        <v>191</v>
      </c>
      <c r="E105" s="33" t="s">
        <v>192</v>
      </c>
      <c r="J105" s="32">
        <f>0</f>
      </c>
      <c s="32">
        <f>0</f>
      </c>
      <c s="32">
        <f>0+L106+L110</f>
      </c>
      <c s="32">
        <f>0+M106+M110</f>
      </c>
    </row>
    <row r="106" spans="1:16" ht="12.75">
      <c r="A106" t="s">
        <v>50</v>
      </c>
      <c s="34" t="s">
        <v>315</v>
      </c>
      <c s="34" t="s">
        <v>193</v>
      </c>
      <c s="35" t="s">
        <v>5</v>
      </c>
      <c s="6" t="s">
        <v>194</v>
      </c>
      <c s="36" t="s">
        <v>147</v>
      </c>
      <c s="37">
        <v>145.2</v>
      </c>
      <c s="36">
        <v>0</v>
      </c>
      <c s="36">
        <f>ROUND(G106*H106,6)</f>
      </c>
      <c r="L106" s="38">
        <v>0</v>
      </c>
      <c s="32">
        <f>ROUND(ROUND(L106,2)*ROUND(G106,3),2)</f>
      </c>
      <c s="36" t="s">
        <v>117</v>
      </c>
      <c>
        <f>(M106*21)/100</f>
      </c>
      <c t="s">
        <v>28</v>
      </c>
    </row>
    <row r="107" spans="1:5" ht="12.75">
      <c r="A107" s="35" t="s">
        <v>56</v>
      </c>
      <c r="E107" s="39" t="s">
        <v>194</v>
      </c>
    </row>
    <row r="108" spans="1:5" ht="38.25">
      <c r="A108" s="35" t="s">
        <v>57</v>
      </c>
      <c r="E108" s="40" t="s">
        <v>6918</v>
      </c>
    </row>
    <row r="109" spans="1:5" ht="12.75">
      <c r="A109" t="s">
        <v>59</v>
      </c>
      <c r="E109" s="39" t="s">
        <v>5</v>
      </c>
    </row>
    <row r="110" spans="1:16" ht="12.75">
      <c r="A110" t="s">
        <v>50</v>
      </c>
      <c s="34" t="s">
        <v>395</v>
      </c>
      <c s="34" t="s">
        <v>6938</v>
      </c>
      <c s="35" t="s">
        <v>5</v>
      </c>
      <c s="6" t="s">
        <v>6939</v>
      </c>
      <c s="36" t="s">
        <v>147</v>
      </c>
      <c s="37">
        <v>278.8</v>
      </c>
      <c s="36">
        <v>0</v>
      </c>
      <c s="36">
        <f>ROUND(G110*H110,6)</f>
      </c>
      <c r="L110" s="38">
        <v>0</v>
      </c>
      <c s="32">
        <f>ROUND(ROUND(L110,2)*ROUND(G110,3),2)</f>
      </c>
      <c s="36" t="s">
        <v>117</v>
      </c>
      <c>
        <f>(M110*21)/100</f>
      </c>
      <c t="s">
        <v>28</v>
      </c>
    </row>
    <row r="111" spans="1:5" ht="12.75">
      <c r="A111" s="35" t="s">
        <v>56</v>
      </c>
      <c r="E111" s="39" t="s">
        <v>6939</v>
      </c>
    </row>
    <row r="112" spans="1:5" ht="12.75">
      <c r="A112" s="35" t="s">
        <v>57</v>
      </c>
      <c r="E112" s="40" t="s">
        <v>6940</v>
      </c>
    </row>
    <row r="113" spans="1:5" ht="12.75">
      <c r="A113" t="s">
        <v>59</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6943</v>
      </c>
      <c r="E8" s="30" t="s">
        <v>6942</v>
      </c>
      <c r="J8" s="29">
        <f>0+J9+J18+J79+J84+J93+J106</f>
      </c>
      <c s="29">
        <f>0+K9+K18+K79+K84+K93+K106</f>
      </c>
      <c s="29">
        <f>0+L9+L18+L79+L84+L93+L106</f>
      </c>
      <c s="29">
        <f>0+M9+M18+M79+M84+M93+M106</f>
      </c>
    </row>
    <row r="9" spans="1:13" ht="12.75">
      <c r="A9" t="s">
        <v>47</v>
      </c>
      <c r="C9" s="31" t="s">
        <v>48</v>
      </c>
      <c r="E9" s="33" t="s">
        <v>6944</v>
      </c>
      <c r="J9" s="32">
        <f>0</f>
      </c>
      <c s="32">
        <f>0</f>
      </c>
      <c s="32">
        <f>0+L10+L14</f>
      </c>
      <c s="32">
        <f>0+M10+M14</f>
      </c>
    </row>
    <row r="10" spans="1:16" ht="12.75">
      <c r="A10" t="s">
        <v>50</v>
      </c>
      <c s="34" t="s">
        <v>96</v>
      </c>
      <c s="34" t="s">
        <v>6945</v>
      </c>
      <c s="35" t="s">
        <v>5</v>
      </c>
      <c s="6" t="s">
        <v>6946</v>
      </c>
      <c s="36" t="s">
        <v>244</v>
      </c>
      <c s="37">
        <v>2</v>
      </c>
      <c s="36">
        <v>0</v>
      </c>
      <c s="36">
        <f>ROUND(G10*H10,6)</f>
      </c>
      <c r="L10" s="38">
        <v>0</v>
      </c>
      <c s="32">
        <f>ROUND(ROUND(L10,2)*ROUND(G10,3),2)</f>
      </c>
      <c s="36" t="s">
        <v>55</v>
      </c>
      <c>
        <f>(M10*21)/100</f>
      </c>
      <c t="s">
        <v>28</v>
      </c>
    </row>
    <row r="11" spans="1:5" ht="12.75">
      <c r="A11" s="35" t="s">
        <v>56</v>
      </c>
      <c r="E11" s="39" t="s">
        <v>6946</v>
      </c>
    </row>
    <row r="12" spans="1:5" ht="12.75">
      <c r="A12" s="35" t="s">
        <v>57</v>
      </c>
      <c r="E12" s="40" t="s">
        <v>6947</v>
      </c>
    </row>
    <row r="13" spans="1:5" ht="76.5">
      <c r="A13" t="s">
        <v>59</v>
      </c>
      <c r="E13" s="39" t="s">
        <v>6948</v>
      </c>
    </row>
    <row r="14" spans="1:16" ht="12.75">
      <c r="A14" t="s">
        <v>50</v>
      </c>
      <c s="34" t="s">
        <v>28</v>
      </c>
      <c s="34" t="s">
        <v>6949</v>
      </c>
      <c s="35" t="s">
        <v>5</v>
      </c>
      <c s="6" t="s">
        <v>6950</v>
      </c>
      <c s="36" t="s">
        <v>244</v>
      </c>
      <c s="37">
        <v>4</v>
      </c>
      <c s="36">
        <v>0</v>
      </c>
      <c s="36">
        <f>ROUND(G14*H14,6)</f>
      </c>
      <c r="L14" s="38">
        <v>0</v>
      </c>
      <c s="32">
        <f>ROUND(ROUND(L14,2)*ROUND(G14,3),2)</f>
      </c>
      <c s="36" t="s">
        <v>55</v>
      </c>
      <c>
        <f>(M14*21)/100</f>
      </c>
      <c t="s">
        <v>28</v>
      </c>
    </row>
    <row r="15" spans="1:5" ht="12.75">
      <c r="A15" s="35" t="s">
        <v>56</v>
      </c>
      <c r="E15" s="39" t="s">
        <v>6950</v>
      </c>
    </row>
    <row r="16" spans="1:5" ht="25.5">
      <c r="A16" s="35" t="s">
        <v>57</v>
      </c>
      <c r="E16" s="40" t="s">
        <v>6951</v>
      </c>
    </row>
    <row r="17" spans="1:5" ht="25.5">
      <c r="A17" t="s">
        <v>59</v>
      </c>
      <c r="E17" s="39" t="s">
        <v>6952</v>
      </c>
    </row>
    <row r="18" spans="1:13" ht="12.75">
      <c r="A18" t="s">
        <v>47</v>
      </c>
      <c r="C18" s="31" t="s">
        <v>257</v>
      </c>
      <c r="E18" s="33" t="s">
        <v>6535</v>
      </c>
      <c r="J18" s="32">
        <f>0</f>
      </c>
      <c s="32">
        <f>0</f>
      </c>
      <c s="32">
        <f>0+L19+L23+L27+L31+L35+L39+L43+L47+L51+L55+L59+L63+L67+L71+L75</f>
      </c>
      <c s="32">
        <f>0+M19+M23+M27+M31+M35+M39+M43+M47+M51+M55+M59+M63+M67+M71+M75</f>
      </c>
    </row>
    <row r="19" spans="1:16" ht="25.5">
      <c r="A19" t="s">
        <v>50</v>
      </c>
      <c s="34" t="s">
        <v>26</v>
      </c>
      <c s="34" t="s">
        <v>6953</v>
      </c>
      <c s="35" t="s">
        <v>5</v>
      </c>
      <c s="6" t="s">
        <v>6954</v>
      </c>
      <c s="36" t="s">
        <v>147</v>
      </c>
      <c s="37">
        <v>630</v>
      </c>
      <c s="36">
        <v>0</v>
      </c>
      <c s="36">
        <f>ROUND(G19*H19,6)</f>
      </c>
      <c r="L19" s="38">
        <v>0</v>
      </c>
      <c s="32">
        <f>ROUND(ROUND(L19,2)*ROUND(G19,3),2)</f>
      </c>
      <c s="36" t="s">
        <v>55</v>
      </c>
      <c>
        <f>(M19*21)/100</f>
      </c>
      <c t="s">
        <v>28</v>
      </c>
    </row>
    <row r="20" spans="1:5" ht="25.5">
      <c r="A20" s="35" t="s">
        <v>56</v>
      </c>
      <c r="E20" s="39" t="s">
        <v>6954</v>
      </c>
    </row>
    <row r="21" spans="1:5" ht="25.5">
      <c r="A21" s="35" t="s">
        <v>57</v>
      </c>
      <c r="E21" s="40" t="s">
        <v>6955</v>
      </c>
    </row>
    <row r="22" spans="1:5" ht="12.75">
      <c r="A22" t="s">
        <v>59</v>
      </c>
      <c r="E22" s="39" t="s">
        <v>5</v>
      </c>
    </row>
    <row r="23" spans="1:16" ht="12.75">
      <c r="A23" t="s">
        <v>50</v>
      </c>
      <c s="34" t="s">
        <v>66</v>
      </c>
      <c s="34" t="s">
        <v>6956</v>
      </c>
      <c s="35" t="s">
        <v>5</v>
      </c>
      <c s="6" t="s">
        <v>6957</v>
      </c>
      <c s="36" t="s">
        <v>244</v>
      </c>
      <c s="37">
        <v>48</v>
      </c>
      <c s="36">
        <v>0</v>
      </c>
      <c s="36">
        <f>ROUND(G23*H23,6)</f>
      </c>
      <c r="L23" s="38">
        <v>0</v>
      </c>
      <c s="32">
        <f>ROUND(ROUND(L23,2)*ROUND(G23,3),2)</f>
      </c>
      <c s="36" t="s">
        <v>55</v>
      </c>
      <c>
        <f>(M23*21)/100</f>
      </c>
      <c t="s">
        <v>28</v>
      </c>
    </row>
    <row r="24" spans="1:5" ht="12.75">
      <c r="A24" s="35" t="s">
        <v>56</v>
      </c>
      <c r="E24" s="39" t="s">
        <v>6957</v>
      </c>
    </row>
    <row r="25" spans="1:5" ht="25.5">
      <c r="A25" s="35" t="s">
        <v>57</v>
      </c>
      <c r="E25" s="40" t="s">
        <v>6958</v>
      </c>
    </row>
    <row r="26" spans="1:5" ht="12.75">
      <c r="A26" t="s">
        <v>59</v>
      </c>
      <c r="E26" s="39" t="s">
        <v>5</v>
      </c>
    </row>
    <row r="27" spans="1:16" ht="12.75">
      <c r="A27" t="s">
        <v>50</v>
      </c>
      <c s="34" t="s">
        <v>72</v>
      </c>
      <c s="34" t="s">
        <v>6959</v>
      </c>
      <c s="35" t="s">
        <v>5</v>
      </c>
      <c s="6" t="s">
        <v>6960</v>
      </c>
      <c s="36" t="s">
        <v>147</v>
      </c>
      <c s="37">
        <v>125</v>
      </c>
      <c s="36">
        <v>0</v>
      </c>
      <c s="36">
        <f>ROUND(G27*H27,6)</f>
      </c>
      <c r="L27" s="38">
        <v>0</v>
      </c>
      <c s="32">
        <f>ROUND(ROUND(L27,2)*ROUND(G27,3),2)</f>
      </c>
      <c s="36" t="s">
        <v>55</v>
      </c>
      <c>
        <f>(M27*21)/100</f>
      </c>
      <c t="s">
        <v>28</v>
      </c>
    </row>
    <row r="28" spans="1:5" ht="12.75">
      <c r="A28" s="35" t="s">
        <v>56</v>
      </c>
      <c r="E28" s="39" t="s">
        <v>6960</v>
      </c>
    </row>
    <row r="29" spans="1:5" ht="25.5">
      <c r="A29" s="35" t="s">
        <v>57</v>
      </c>
      <c r="E29" s="40" t="s">
        <v>6961</v>
      </c>
    </row>
    <row r="30" spans="1:5" ht="12.75">
      <c r="A30" t="s">
        <v>59</v>
      </c>
      <c r="E30" s="39" t="s">
        <v>5</v>
      </c>
    </row>
    <row r="31" spans="1:16" ht="12.75">
      <c r="A31" t="s">
        <v>50</v>
      </c>
      <c s="34" t="s">
        <v>27</v>
      </c>
      <c s="34" t="s">
        <v>6962</v>
      </c>
      <c s="35" t="s">
        <v>5</v>
      </c>
      <c s="6" t="s">
        <v>6963</v>
      </c>
      <c s="36" t="s">
        <v>244</v>
      </c>
      <c s="37">
        <v>2</v>
      </c>
      <c s="36">
        <v>0</v>
      </c>
      <c s="36">
        <f>ROUND(G31*H31,6)</f>
      </c>
      <c r="L31" s="38">
        <v>0</v>
      </c>
      <c s="32">
        <f>ROUND(ROUND(L31,2)*ROUND(G31,3),2)</f>
      </c>
      <c s="36" t="s">
        <v>55</v>
      </c>
      <c>
        <f>(M31*21)/100</f>
      </c>
      <c t="s">
        <v>28</v>
      </c>
    </row>
    <row r="32" spans="1:5" ht="12.75">
      <c r="A32" s="35" t="s">
        <v>56</v>
      </c>
      <c r="E32" s="39" t="s">
        <v>6963</v>
      </c>
    </row>
    <row r="33" spans="1:5" ht="25.5">
      <c r="A33" s="35" t="s">
        <v>57</v>
      </c>
      <c r="E33" s="40" t="s">
        <v>6964</v>
      </c>
    </row>
    <row r="34" spans="1:5" ht="12.75">
      <c r="A34" t="s">
        <v>59</v>
      </c>
      <c r="E34" s="39" t="s">
        <v>5</v>
      </c>
    </row>
    <row r="35" spans="1:16" ht="12.75">
      <c r="A35" t="s">
        <v>50</v>
      </c>
      <c s="34" t="s">
        <v>81</v>
      </c>
      <c s="34" t="s">
        <v>6965</v>
      </c>
      <c s="35" t="s">
        <v>5</v>
      </c>
      <c s="6" t="s">
        <v>6966</v>
      </c>
      <c s="36" t="s">
        <v>244</v>
      </c>
      <c s="37">
        <v>4</v>
      </c>
      <c s="36">
        <v>0</v>
      </c>
      <c s="36">
        <f>ROUND(G35*H35,6)</f>
      </c>
      <c r="L35" s="38">
        <v>0</v>
      </c>
      <c s="32">
        <f>ROUND(ROUND(L35,2)*ROUND(G35,3),2)</f>
      </c>
      <c s="36" t="s">
        <v>55</v>
      </c>
      <c>
        <f>(M35*21)/100</f>
      </c>
      <c t="s">
        <v>28</v>
      </c>
    </row>
    <row r="36" spans="1:5" ht="12.75">
      <c r="A36" s="35" t="s">
        <v>56</v>
      </c>
      <c r="E36" s="39" t="s">
        <v>6966</v>
      </c>
    </row>
    <row r="37" spans="1:5" ht="25.5">
      <c r="A37" s="35" t="s">
        <v>57</v>
      </c>
      <c r="E37" s="40" t="s">
        <v>6951</v>
      </c>
    </row>
    <row r="38" spans="1:5" ht="12.75">
      <c r="A38" t="s">
        <v>59</v>
      </c>
      <c r="E38" s="39" t="s">
        <v>5</v>
      </c>
    </row>
    <row r="39" spans="1:16" ht="12.75">
      <c r="A39" t="s">
        <v>50</v>
      </c>
      <c s="34" t="s">
        <v>86</v>
      </c>
      <c s="34" t="s">
        <v>6967</v>
      </c>
      <c s="35" t="s">
        <v>5</v>
      </c>
      <c s="6" t="s">
        <v>6968</v>
      </c>
      <c s="36" t="s">
        <v>147</v>
      </c>
      <c s="37">
        <v>9</v>
      </c>
      <c s="36">
        <v>0</v>
      </c>
      <c s="36">
        <f>ROUND(G39*H39,6)</f>
      </c>
      <c r="L39" s="38">
        <v>0</v>
      </c>
      <c s="32">
        <f>ROUND(ROUND(L39,2)*ROUND(G39,3),2)</f>
      </c>
      <c s="36" t="s">
        <v>55</v>
      </c>
      <c>
        <f>(M39*21)/100</f>
      </c>
      <c t="s">
        <v>28</v>
      </c>
    </row>
    <row r="40" spans="1:5" ht="12.75">
      <c r="A40" s="35" t="s">
        <v>56</v>
      </c>
      <c r="E40" s="39" t="s">
        <v>6968</v>
      </c>
    </row>
    <row r="41" spans="1:5" ht="12.75">
      <c r="A41" s="35" t="s">
        <v>57</v>
      </c>
      <c r="E41" s="40" t="s">
        <v>6969</v>
      </c>
    </row>
    <row r="42" spans="1:5" ht="12.75">
      <c r="A42" t="s">
        <v>59</v>
      </c>
      <c r="E42" s="39" t="s">
        <v>5</v>
      </c>
    </row>
    <row r="43" spans="1:16" ht="25.5">
      <c r="A43" t="s">
        <v>50</v>
      </c>
      <c s="34" t="s">
        <v>149</v>
      </c>
      <c s="34" t="s">
        <v>6970</v>
      </c>
      <c s="35" t="s">
        <v>5</v>
      </c>
      <c s="6" t="s">
        <v>6971</v>
      </c>
      <c s="36" t="s">
        <v>244</v>
      </c>
      <c s="37">
        <v>9</v>
      </c>
      <c s="36">
        <v>0</v>
      </c>
      <c s="36">
        <f>ROUND(G43*H43,6)</f>
      </c>
      <c r="L43" s="38">
        <v>0</v>
      </c>
      <c s="32">
        <f>ROUND(ROUND(L43,2)*ROUND(G43,3),2)</f>
      </c>
      <c s="36" t="s">
        <v>55</v>
      </c>
      <c>
        <f>(M43*21)/100</f>
      </c>
      <c t="s">
        <v>28</v>
      </c>
    </row>
    <row r="44" spans="1:5" ht="25.5">
      <c r="A44" s="35" t="s">
        <v>56</v>
      </c>
      <c r="E44" s="39" t="s">
        <v>6971</v>
      </c>
    </row>
    <row r="45" spans="1:5" ht="25.5">
      <c r="A45" s="35" t="s">
        <v>57</v>
      </c>
      <c r="E45" s="40" t="s">
        <v>6972</v>
      </c>
    </row>
    <row r="46" spans="1:5" ht="12.75">
      <c r="A46" t="s">
        <v>59</v>
      </c>
      <c r="E46" s="39" t="s">
        <v>5</v>
      </c>
    </row>
    <row r="47" spans="1:16" ht="12.75">
      <c r="A47" t="s">
        <v>50</v>
      </c>
      <c s="34" t="s">
        <v>159</v>
      </c>
      <c s="34" t="s">
        <v>6973</v>
      </c>
      <c s="35" t="s">
        <v>5</v>
      </c>
      <c s="6" t="s">
        <v>6974</v>
      </c>
      <c s="36" t="s">
        <v>147</v>
      </c>
      <c s="37">
        <v>80</v>
      </c>
      <c s="36">
        <v>0</v>
      </c>
      <c s="36">
        <f>ROUND(G47*H47,6)</f>
      </c>
      <c r="L47" s="38">
        <v>0</v>
      </c>
      <c s="32">
        <f>ROUND(ROUND(L47,2)*ROUND(G47,3),2)</f>
      </c>
      <c s="36" t="s">
        <v>55</v>
      </c>
      <c>
        <f>(M47*21)/100</f>
      </c>
      <c t="s">
        <v>28</v>
      </c>
    </row>
    <row r="48" spans="1:5" ht="12.75">
      <c r="A48" s="35" t="s">
        <v>56</v>
      </c>
      <c r="E48" s="39" t="s">
        <v>6974</v>
      </c>
    </row>
    <row r="49" spans="1:5" ht="25.5">
      <c r="A49" s="35" t="s">
        <v>57</v>
      </c>
      <c r="E49" s="40" t="s">
        <v>6975</v>
      </c>
    </row>
    <row r="50" spans="1:5" ht="12.75">
      <c r="A50" t="s">
        <v>59</v>
      </c>
      <c r="E50" s="39" t="s">
        <v>5</v>
      </c>
    </row>
    <row r="51" spans="1:16" ht="12.75">
      <c r="A51" t="s">
        <v>50</v>
      </c>
      <c s="34" t="s">
        <v>164</v>
      </c>
      <c s="34" t="s">
        <v>6976</v>
      </c>
      <c s="35" t="s">
        <v>5</v>
      </c>
      <c s="6" t="s">
        <v>6977</v>
      </c>
      <c s="36" t="s">
        <v>147</v>
      </c>
      <c s="37">
        <v>10</v>
      </c>
      <c s="36">
        <v>0</v>
      </c>
      <c s="36">
        <f>ROUND(G51*H51,6)</f>
      </c>
      <c r="L51" s="38">
        <v>0</v>
      </c>
      <c s="32">
        <f>ROUND(ROUND(L51,2)*ROUND(G51,3),2)</f>
      </c>
      <c s="36" t="s">
        <v>55</v>
      </c>
      <c>
        <f>(M51*21)/100</f>
      </c>
      <c t="s">
        <v>28</v>
      </c>
    </row>
    <row r="52" spans="1:5" ht="12.75">
      <c r="A52" s="35" t="s">
        <v>56</v>
      </c>
      <c r="E52" s="39" t="s">
        <v>6977</v>
      </c>
    </row>
    <row r="53" spans="1:5" ht="25.5">
      <c r="A53" s="35" t="s">
        <v>57</v>
      </c>
      <c r="E53" s="40" t="s">
        <v>6978</v>
      </c>
    </row>
    <row r="54" spans="1:5" ht="12.75">
      <c r="A54" t="s">
        <v>59</v>
      </c>
      <c r="E54" s="39" t="s">
        <v>5</v>
      </c>
    </row>
    <row r="55" spans="1:16" ht="12.75">
      <c r="A55" t="s">
        <v>50</v>
      </c>
      <c s="34" t="s">
        <v>167</v>
      </c>
      <c s="34" t="s">
        <v>6979</v>
      </c>
      <c s="35" t="s">
        <v>5</v>
      </c>
      <c s="6" t="s">
        <v>6980</v>
      </c>
      <c s="36" t="s">
        <v>147</v>
      </c>
      <c s="37">
        <v>6</v>
      </c>
      <c s="36">
        <v>0</v>
      </c>
      <c s="36">
        <f>ROUND(G55*H55,6)</f>
      </c>
      <c r="L55" s="38">
        <v>0</v>
      </c>
      <c s="32">
        <f>ROUND(ROUND(L55,2)*ROUND(G55,3),2)</f>
      </c>
      <c s="36" t="s">
        <v>55</v>
      </c>
      <c>
        <f>(M55*21)/100</f>
      </c>
      <c t="s">
        <v>28</v>
      </c>
    </row>
    <row r="56" spans="1:5" ht="12.75">
      <c r="A56" s="35" t="s">
        <v>56</v>
      </c>
      <c r="E56" s="39" t="s">
        <v>6980</v>
      </c>
    </row>
    <row r="57" spans="1:5" ht="25.5">
      <c r="A57" s="35" t="s">
        <v>57</v>
      </c>
      <c r="E57" s="40" t="s">
        <v>6981</v>
      </c>
    </row>
    <row r="58" spans="1:5" ht="12.75">
      <c r="A58" t="s">
        <v>59</v>
      </c>
      <c r="E58" s="39" t="s">
        <v>5</v>
      </c>
    </row>
    <row r="59" spans="1:16" ht="12.75">
      <c r="A59" t="s">
        <v>50</v>
      </c>
      <c s="34" t="s">
        <v>112</v>
      </c>
      <c s="34" t="s">
        <v>6959</v>
      </c>
      <c s="35" t="s">
        <v>96</v>
      </c>
      <c s="6" t="s">
        <v>6960</v>
      </c>
      <c s="36" t="s">
        <v>147</v>
      </c>
      <c s="37">
        <v>150</v>
      </c>
      <c s="36">
        <v>0</v>
      </c>
      <c s="36">
        <f>ROUND(G59*H59,6)</f>
      </c>
      <c r="L59" s="38">
        <v>0</v>
      </c>
      <c s="32">
        <f>ROUND(ROUND(L59,2)*ROUND(G59,3),2)</f>
      </c>
      <c s="36" t="s">
        <v>55</v>
      </c>
      <c>
        <f>(M59*21)/100</f>
      </c>
      <c t="s">
        <v>28</v>
      </c>
    </row>
    <row r="60" spans="1:5" ht="12.75">
      <c r="A60" s="35" t="s">
        <v>56</v>
      </c>
      <c r="E60" s="39" t="s">
        <v>6960</v>
      </c>
    </row>
    <row r="61" spans="1:5" ht="25.5">
      <c r="A61" s="35" t="s">
        <v>57</v>
      </c>
      <c r="E61" s="40" t="s">
        <v>6982</v>
      </c>
    </row>
    <row r="62" spans="1:5" ht="12.75">
      <c r="A62" t="s">
        <v>59</v>
      </c>
      <c r="E62" s="39" t="s">
        <v>5</v>
      </c>
    </row>
    <row r="63" spans="1:16" ht="12.75">
      <c r="A63" t="s">
        <v>50</v>
      </c>
      <c s="34" t="s">
        <v>175</v>
      </c>
      <c s="34" t="s">
        <v>6962</v>
      </c>
      <c s="35" t="s">
        <v>96</v>
      </c>
      <c s="6" t="s">
        <v>6963</v>
      </c>
      <c s="36" t="s">
        <v>244</v>
      </c>
      <c s="37">
        <v>2</v>
      </c>
      <c s="36">
        <v>0</v>
      </c>
      <c s="36">
        <f>ROUND(G63*H63,6)</f>
      </c>
      <c r="L63" s="38">
        <v>0</v>
      </c>
      <c s="32">
        <f>ROUND(ROUND(L63,2)*ROUND(G63,3),2)</f>
      </c>
      <c s="36" t="s">
        <v>55</v>
      </c>
      <c>
        <f>(M63*21)/100</f>
      </c>
      <c t="s">
        <v>28</v>
      </c>
    </row>
    <row r="64" spans="1:5" ht="12.75">
      <c r="A64" s="35" t="s">
        <v>56</v>
      </c>
      <c r="E64" s="39" t="s">
        <v>6963</v>
      </c>
    </row>
    <row r="65" spans="1:5" ht="25.5">
      <c r="A65" s="35" t="s">
        <v>57</v>
      </c>
      <c r="E65" s="40" t="s">
        <v>6964</v>
      </c>
    </row>
    <row r="66" spans="1:5" ht="12.75">
      <c r="A66" t="s">
        <v>59</v>
      </c>
      <c r="E66" s="39" t="s">
        <v>5</v>
      </c>
    </row>
    <row r="67" spans="1:16" ht="12.75">
      <c r="A67" t="s">
        <v>50</v>
      </c>
      <c s="34" t="s">
        <v>122</v>
      </c>
      <c s="34" t="s">
        <v>6983</v>
      </c>
      <c s="35" t="s">
        <v>5</v>
      </c>
      <c s="6" t="s">
        <v>6984</v>
      </c>
      <c s="36" t="s">
        <v>244</v>
      </c>
      <c s="37">
        <v>2</v>
      </c>
      <c s="36">
        <v>0</v>
      </c>
      <c s="36">
        <f>ROUND(G67*H67,6)</f>
      </c>
      <c r="L67" s="38">
        <v>0</v>
      </c>
      <c s="32">
        <f>ROUND(ROUND(L67,2)*ROUND(G67,3),2)</f>
      </c>
      <c s="36" t="s">
        <v>55</v>
      </c>
      <c>
        <f>(M67*21)/100</f>
      </c>
      <c t="s">
        <v>28</v>
      </c>
    </row>
    <row r="68" spans="1:5" ht="12.75">
      <c r="A68" s="35" t="s">
        <v>56</v>
      </c>
      <c r="E68" s="39" t="s">
        <v>6984</v>
      </c>
    </row>
    <row r="69" spans="1:5" ht="25.5">
      <c r="A69" s="35" t="s">
        <v>57</v>
      </c>
      <c r="E69" s="40" t="s">
        <v>6964</v>
      </c>
    </row>
    <row r="70" spans="1:5" ht="12.75">
      <c r="A70" t="s">
        <v>59</v>
      </c>
      <c r="E70" s="39" t="s">
        <v>5</v>
      </c>
    </row>
    <row r="71" spans="1:16" ht="12.75">
      <c r="A71" t="s">
        <v>50</v>
      </c>
      <c s="34" t="s">
        <v>187</v>
      </c>
      <c s="34" t="s">
        <v>6967</v>
      </c>
      <c s="35" t="s">
        <v>96</v>
      </c>
      <c s="6" t="s">
        <v>6968</v>
      </c>
      <c s="36" t="s">
        <v>147</v>
      </c>
      <c s="37">
        <v>25</v>
      </c>
      <c s="36">
        <v>0</v>
      </c>
      <c s="36">
        <f>ROUND(G71*H71,6)</f>
      </c>
      <c r="L71" s="38">
        <v>0</v>
      </c>
      <c s="32">
        <f>ROUND(ROUND(L71,2)*ROUND(G71,3),2)</f>
      </c>
      <c s="36" t="s">
        <v>55</v>
      </c>
      <c>
        <f>(M71*21)/100</f>
      </c>
      <c t="s">
        <v>28</v>
      </c>
    </row>
    <row r="72" spans="1:5" ht="12.75">
      <c r="A72" s="35" t="s">
        <v>56</v>
      </c>
      <c r="E72" s="39" t="s">
        <v>6968</v>
      </c>
    </row>
    <row r="73" spans="1:5" ht="25.5">
      <c r="A73" s="35" t="s">
        <v>57</v>
      </c>
      <c r="E73" s="40" t="s">
        <v>6985</v>
      </c>
    </row>
    <row r="74" spans="1:5" ht="12.75">
      <c r="A74" t="s">
        <v>59</v>
      </c>
      <c r="E74" s="39" t="s">
        <v>5</v>
      </c>
    </row>
    <row r="75" spans="1:16" ht="25.5">
      <c r="A75" t="s">
        <v>50</v>
      </c>
      <c s="34" t="s">
        <v>130</v>
      </c>
      <c s="34" t="s">
        <v>6986</v>
      </c>
      <c s="35" t="s">
        <v>5</v>
      </c>
      <c s="6" t="s">
        <v>6987</v>
      </c>
      <c s="36" t="s">
        <v>244</v>
      </c>
      <c s="37">
        <v>11</v>
      </c>
      <c s="36">
        <v>0</v>
      </c>
      <c s="36">
        <f>ROUND(G75*H75,6)</f>
      </c>
      <c r="L75" s="38">
        <v>0</v>
      </c>
      <c s="32">
        <f>ROUND(ROUND(L75,2)*ROUND(G75,3),2)</f>
      </c>
      <c s="36" t="s">
        <v>55</v>
      </c>
      <c>
        <f>(M75*21)/100</f>
      </c>
      <c t="s">
        <v>28</v>
      </c>
    </row>
    <row r="76" spans="1:5" ht="25.5">
      <c r="A76" s="35" t="s">
        <v>56</v>
      </c>
      <c r="E76" s="39" t="s">
        <v>6987</v>
      </c>
    </row>
    <row r="77" spans="1:5" ht="12.75">
      <c r="A77" s="35" t="s">
        <v>57</v>
      </c>
      <c r="E77" s="40" t="s">
        <v>6988</v>
      </c>
    </row>
    <row r="78" spans="1:5" ht="12.75">
      <c r="A78" t="s">
        <v>59</v>
      </c>
      <c r="E78" s="39" t="s">
        <v>5</v>
      </c>
    </row>
    <row r="79" spans="1:13" ht="12.75">
      <c r="A79" t="s">
        <v>47</v>
      </c>
      <c r="C79" s="31" t="s">
        <v>271</v>
      </c>
      <c r="E79" s="33" t="s">
        <v>272</v>
      </c>
      <c r="J79" s="32">
        <f>0</f>
      </c>
      <c s="32">
        <f>0</f>
      </c>
      <c s="32">
        <f>0+L80</f>
      </c>
      <c s="32">
        <f>0+M80</f>
      </c>
    </row>
    <row r="80" spans="1:16" ht="12.75">
      <c r="A80" t="s">
        <v>50</v>
      </c>
      <c s="34" t="s">
        <v>153</v>
      </c>
      <c s="34" t="s">
        <v>6989</v>
      </c>
      <c s="35" t="s">
        <v>5</v>
      </c>
      <c s="6" t="s">
        <v>274</v>
      </c>
      <c s="36" t="s">
        <v>275</v>
      </c>
      <c s="37">
        <v>1</v>
      </c>
      <c s="36">
        <v>0</v>
      </c>
      <c s="36">
        <f>ROUND(G80*H80,6)</f>
      </c>
      <c r="L80" s="38">
        <v>0</v>
      </c>
      <c s="32">
        <f>ROUND(ROUND(L80,2)*ROUND(G80,3),2)</f>
      </c>
      <c s="36" t="s">
        <v>55</v>
      </c>
      <c>
        <f>(M80*21)/100</f>
      </c>
      <c t="s">
        <v>28</v>
      </c>
    </row>
    <row r="81" spans="1:5" ht="12.75">
      <c r="A81" s="35" t="s">
        <v>56</v>
      </c>
      <c r="E81" s="39" t="s">
        <v>274</v>
      </c>
    </row>
    <row r="82" spans="1:5" ht="12.75">
      <c r="A82" s="35" t="s">
        <v>57</v>
      </c>
      <c r="E82" s="40" t="s">
        <v>5</v>
      </c>
    </row>
    <row r="83" spans="1:5" ht="25.5">
      <c r="A83" t="s">
        <v>59</v>
      </c>
      <c r="E83" s="39" t="s">
        <v>377</v>
      </c>
    </row>
    <row r="84" spans="1:13" ht="12.75">
      <c r="A84" t="s">
        <v>47</v>
      </c>
      <c r="C84" s="31" t="s">
        <v>277</v>
      </c>
      <c r="E84" s="33" t="s">
        <v>278</v>
      </c>
      <c r="J84" s="32">
        <f>0</f>
      </c>
      <c s="32">
        <f>0</f>
      </c>
      <c s="32">
        <f>0+L85+L89</f>
      </c>
      <c s="32">
        <f>0+M85+M89</f>
      </c>
    </row>
    <row r="85" spans="1:16" ht="25.5">
      <c r="A85" t="s">
        <v>50</v>
      </c>
      <c s="34" t="s">
        <v>294</v>
      </c>
      <c s="34" t="s">
        <v>6990</v>
      </c>
      <c s="35" t="s">
        <v>5</v>
      </c>
      <c s="6" t="s">
        <v>6991</v>
      </c>
      <c s="36" t="s">
        <v>244</v>
      </c>
      <c s="37">
        <v>1</v>
      </c>
      <c s="36">
        <v>0</v>
      </c>
      <c s="36">
        <f>ROUND(G85*H85,6)</f>
      </c>
      <c r="L85" s="38">
        <v>0</v>
      </c>
      <c s="32">
        <f>ROUND(ROUND(L85,2)*ROUND(G85,3),2)</f>
      </c>
      <c s="36" t="s">
        <v>55</v>
      </c>
      <c>
        <f>(M85*21)/100</f>
      </c>
      <c t="s">
        <v>28</v>
      </c>
    </row>
    <row r="86" spans="1:5" ht="25.5">
      <c r="A86" s="35" t="s">
        <v>56</v>
      </c>
      <c r="E86" s="39" t="s">
        <v>6991</v>
      </c>
    </row>
    <row r="87" spans="1:5" ht="25.5">
      <c r="A87" s="35" t="s">
        <v>57</v>
      </c>
      <c r="E87" s="40" t="s">
        <v>6992</v>
      </c>
    </row>
    <row r="88" spans="1:5" ht="12.75">
      <c r="A88" t="s">
        <v>59</v>
      </c>
      <c r="E88" s="39" t="s">
        <v>5</v>
      </c>
    </row>
    <row r="89" spans="1:16" ht="25.5">
      <c r="A89" t="s">
        <v>50</v>
      </c>
      <c s="34" t="s">
        <v>299</v>
      </c>
      <c s="34" t="s">
        <v>279</v>
      </c>
      <c s="35" t="s">
        <v>5</v>
      </c>
      <c s="6" t="s">
        <v>280</v>
      </c>
      <c s="36" t="s">
        <v>244</v>
      </c>
      <c s="37">
        <v>1</v>
      </c>
      <c s="36">
        <v>0</v>
      </c>
      <c s="36">
        <f>ROUND(G89*H89,6)</f>
      </c>
      <c r="L89" s="38">
        <v>0</v>
      </c>
      <c s="32">
        <f>ROUND(ROUND(L89,2)*ROUND(G89,3),2)</f>
      </c>
      <c s="36" t="s">
        <v>55</v>
      </c>
      <c>
        <f>(M89*21)/100</f>
      </c>
      <c t="s">
        <v>28</v>
      </c>
    </row>
    <row r="90" spans="1:5" ht="25.5">
      <c r="A90" s="35" t="s">
        <v>56</v>
      </c>
      <c r="E90" s="39" t="s">
        <v>280</v>
      </c>
    </row>
    <row r="91" spans="1:5" ht="25.5">
      <c r="A91" s="35" t="s">
        <v>57</v>
      </c>
      <c r="E91" s="40" t="s">
        <v>6992</v>
      </c>
    </row>
    <row r="92" spans="1:5" ht="12.75">
      <c r="A92" t="s">
        <v>59</v>
      </c>
      <c r="E92" s="39" t="s">
        <v>5</v>
      </c>
    </row>
    <row r="93" spans="1:13" ht="12.75">
      <c r="A93" t="s">
        <v>47</v>
      </c>
      <c r="C93" s="31" t="s">
        <v>285</v>
      </c>
      <c r="E93" s="33" t="s">
        <v>6993</v>
      </c>
      <c r="J93" s="32">
        <f>0</f>
      </c>
      <c s="32">
        <f>0</f>
      </c>
      <c s="32">
        <f>0+L94+L98+L102</f>
      </c>
      <c s="32">
        <f>0+M94+M98+M102</f>
      </c>
    </row>
    <row r="94" spans="1:16" ht="12.75">
      <c r="A94" t="s">
        <v>50</v>
      </c>
      <c s="34" t="s">
        <v>315</v>
      </c>
      <c s="34" t="s">
        <v>6994</v>
      </c>
      <c s="35" t="s">
        <v>5</v>
      </c>
      <c s="6" t="s">
        <v>6995</v>
      </c>
      <c s="36" t="s">
        <v>244</v>
      </c>
      <c s="37">
        <v>2</v>
      </c>
      <c s="36">
        <v>0</v>
      </c>
      <c s="36">
        <f>ROUND(G94*H94,6)</f>
      </c>
      <c r="L94" s="38">
        <v>0</v>
      </c>
      <c s="32">
        <f>ROUND(ROUND(L94,2)*ROUND(G94,3),2)</f>
      </c>
      <c s="36" t="s">
        <v>55</v>
      </c>
      <c>
        <f>(M94*21)/100</f>
      </c>
      <c t="s">
        <v>28</v>
      </c>
    </row>
    <row r="95" spans="1:5" ht="12.75">
      <c r="A95" s="35" t="s">
        <v>56</v>
      </c>
      <c r="E95" s="39" t="s">
        <v>6995</v>
      </c>
    </row>
    <row r="96" spans="1:5" ht="12.75">
      <c r="A96" s="35" t="s">
        <v>57</v>
      </c>
      <c r="E96" s="40" t="s">
        <v>6996</v>
      </c>
    </row>
    <row r="97" spans="1:5" ht="12.75">
      <c r="A97" t="s">
        <v>59</v>
      </c>
      <c r="E97" s="39" t="s">
        <v>5</v>
      </c>
    </row>
    <row r="98" spans="1:16" ht="12.75">
      <c r="A98" t="s">
        <v>50</v>
      </c>
      <c s="34" t="s">
        <v>395</v>
      </c>
      <c s="34" t="s">
        <v>6997</v>
      </c>
      <c s="35" t="s">
        <v>5</v>
      </c>
      <c s="6" t="s">
        <v>6998</v>
      </c>
      <c s="36" t="s">
        <v>244</v>
      </c>
      <c s="37">
        <v>1</v>
      </c>
      <c s="36">
        <v>0</v>
      </c>
      <c s="36">
        <f>ROUND(G98*H98,6)</f>
      </c>
      <c r="L98" s="38">
        <v>0</v>
      </c>
      <c s="32">
        <f>ROUND(ROUND(L98,2)*ROUND(G98,3),2)</f>
      </c>
      <c s="36" t="s">
        <v>55</v>
      </c>
      <c>
        <f>(M98*21)/100</f>
      </c>
      <c t="s">
        <v>28</v>
      </c>
    </row>
    <row r="99" spans="1:5" ht="12.75">
      <c r="A99" s="35" t="s">
        <v>56</v>
      </c>
      <c r="E99" s="39" t="s">
        <v>6998</v>
      </c>
    </row>
    <row r="100" spans="1:5" ht="25.5">
      <c r="A100" s="35" t="s">
        <v>57</v>
      </c>
      <c r="E100" s="40" t="s">
        <v>6999</v>
      </c>
    </row>
    <row r="101" spans="1:5" ht="12.75">
      <c r="A101" t="s">
        <v>59</v>
      </c>
      <c r="E101" s="39" t="s">
        <v>5</v>
      </c>
    </row>
    <row r="102" spans="1:16" ht="12.75">
      <c r="A102" t="s">
        <v>50</v>
      </c>
      <c s="34" t="s">
        <v>318</v>
      </c>
      <c s="34" t="s">
        <v>2453</v>
      </c>
      <c s="35" t="s">
        <v>5</v>
      </c>
      <c s="6" t="s">
        <v>6319</v>
      </c>
      <c s="36" t="s">
        <v>147</v>
      </c>
      <c s="37">
        <v>5</v>
      </c>
      <c s="36">
        <v>0</v>
      </c>
      <c s="36">
        <f>ROUND(G102*H102,6)</f>
      </c>
      <c r="L102" s="38">
        <v>0</v>
      </c>
      <c s="32">
        <f>ROUND(ROUND(L102,2)*ROUND(G102,3),2)</f>
      </c>
      <c s="36" t="s">
        <v>55</v>
      </c>
      <c>
        <f>(M102*21)/100</f>
      </c>
      <c t="s">
        <v>28</v>
      </c>
    </row>
    <row r="103" spans="1:5" ht="12.75">
      <c r="A103" s="35" t="s">
        <v>56</v>
      </c>
      <c r="E103" s="39" t="s">
        <v>6319</v>
      </c>
    </row>
    <row r="104" spans="1:5" ht="25.5">
      <c r="A104" s="35" t="s">
        <v>57</v>
      </c>
      <c r="E104" s="40" t="s">
        <v>7000</v>
      </c>
    </row>
    <row r="105" spans="1:5" ht="12.75">
      <c r="A105" t="s">
        <v>59</v>
      </c>
      <c r="E105" s="39" t="s">
        <v>5</v>
      </c>
    </row>
    <row r="106" spans="1:13" ht="12.75">
      <c r="A106" t="s">
        <v>47</v>
      </c>
      <c r="C106" s="31" t="s">
        <v>313</v>
      </c>
      <c r="E106" s="33" t="s">
        <v>383</v>
      </c>
      <c r="J106" s="32">
        <f>0</f>
      </c>
      <c s="32">
        <f>0</f>
      </c>
      <c s="32">
        <f>0+L107+L111+L115+L119</f>
      </c>
      <c s="32">
        <f>0+M107+M111+M115+M119</f>
      </c>
    </row>
    <row r="107" spans="1:16" ht="25.5">
      <c r="A107" t="s">
        <v>50</v>
      </c>
      <c s="34" t="s">
        <v>322</v>
      </c>
      <c s="34" t="s">
        <v>7001</v>
      </c>
      <c s="35" t="s">
        <v>5</v>
      </c>
      <c s="6" t="s">
        <v>7002</v>
      </c>
      <c s="36" t="s">
        <v>244</v>
      </c>
      <c s="37">
        <v>1</v>
      </c>
      <c s="36">
        <v>0</v>
      </c>
      <c s="36">
        <f>ROUND(G107*H107,6)</f>
      </c>
      <c r="L107" s="38">
        <v>0</v>
      </c>
      <c s="32">
        <f>ROUND(ROUND(L107,2)*ROUND(G107,3),2)</f>
      </c>
      <c s="36" t="s">
        <v>55</v>
      </c>
      <c>
        <f>(M107*21)/100</f>
      </c>
      <c t="s">
        <v>28</v>
      </c>
    </row>
    <row r="108" spans="1:5" ht="25.5">
      <c r="A108" s="35" t="s">
        <v>56</v>
      </c>
      <c r="E108" s="39" t="s">
        <v>7002</v>
      </c>
    </row>
    <row r="109" spans="1:5" ht="12.75">
      <c r="A109" s="35" t="s">
        <v>57</v>
      </c>
      <c r="E109" s="40" t="s">
        <v>7003</v>
      </c>
    </row>
    <row r="110" spans="1:5" ht="25.5">
      <c r="A110" t="s">
        <v>59</v>
      </c>
      <c r="E110" s="39" t="s">
        <v>7004</v>
      </c>
    </row>
    <row r="111" spans="1:16" ht="25.5">
      <c r="A111" t="s">
        <v>50</v>
      </c>
      <c s="34" t="s">
        <v>326</v>
      </c>
      <c s="34" t="s">
        <v>6577</v>
      </c>
      <c s="35" t="s">
        <v>5</v>
      </c>
      <c s="6" t="s">
        <v>6578</v>
      </c>
      <c s="36" t="s">
        <v>147</v>
      </c>
      <c s="37">
        <v>150</v>
      </c>
      <c s="36">
        <v>0</v>
      </c>
      <c s="36">
        <f>ROUND(G111*H111,6)</f>
      </c>
      <c r="L111" s="38">
        <v>0</v>
      </c>
      <c s="32">
        <f>ROUND(ROUND(L111,2)*ROUND(G111,3),2)</f>
      </c>
      <c s="36" t="s">
        <v>55</v>
      </c>
      <c>
        <f>(M111*21)/100</f>
      </c>
      <c t="s">
        <v>28</v>
      </c>
    </row>
    <row r="112" spans="1:5" ht="25.5">
      <c r="A112" s="35" t="s">
        <v>56</v>
      </c>
      <c r="E112" s="39" t="s">
        <v>6578</v>
      </c>
    </row>
    <row r="113" spans="1:5" ht="25.5">
      <c r="A113" s="35" t="s">
        <v>57</v>
      </c>
      <c r="E113" s="40" t="s">
        <v>6982</v>
      </c>
    </row>
    <row r="114" spans="1:5" ht="51">
      <c r="A114" t="s">
        <v>59</v>
      </c>
      <c r="E114" s="39" t="s">
        <v>7005</v>
      </c>
    </row>
    <row r="115" spans="1:16" ht="25.5">
      <c r="A115" t="s">
        <v>50</v>
      </c>
      <c s="34" t="s">
        <v>330</v>
      </c>
      <c s="34" t="s">
        <v>6581</v>
      </c>
      <c s="35" t="s">
        <v>5</v>
      </c>
      <c s="6" t="s">
        <v>6582</v>
      </c>
      <c s="36" t="s">
        <v>147</v>
      </c>
      <c s="37">
        <v>18</v>
      </c>
      <c s="36">
        <v>0</v>
      </c>
      <c s="36">
        <f>ROUND(G115*H115,6)</f>
      </c>
      <c r="L115" s="38">
        <v>0</v>
      </c>
      <c s="32">
        <f>ROUND(ROUND(L115,2)*ROUND(G115,3),2)</f>
      </c>
      <c s="36" t="s">
        <v>55</v>
      </c>
      <c>
        <f>(M115*21)/100</f>
      </c>
      <c t="s">
        <v>28</v>
      </c>
    </row>
    <row r="116" spans="1:5" ht="25.5">
      <c r="A116" s="35" t="s">
        <v>56</v>
      </c>
      <c r="E116" s="39" t="s">
        <v>6582</v>
      </c>
    </row>
    <row r="117" spans="1:5" ht="25.5">
      <c r="A117" s="35" t="s">
        <v>57</v>
      </c>
      <c r="E117" s="40" t="s">
        <v>7006</v>
      </c>
    </row>
    <row r="118" spans="1:5" ht="38.25">
      <c r="A118" t="s">
        <v>59</v>
      </c>
      <c r="E118" s="39" t="s">
        <v>7007</v>
      </c>
    </row>
    <row r="119" spans="1:16" ht="12.75">
      <c r="A119" t="s">
        <v>50</v>
      </c>
      <c s="34" t="s">
        <v>304</v>
      </c>
      <c s="34" t="s">
        <v>287</v>
      </c>
      <c s="35" t="s">
        <v>5</v>
      </c>
      <c s="6" t="s">
        <v>288</v>
      </c>
      <c s="36" t="s">
        <v>116</v>
      </c>
      <c s="37">
        <v>15</v>
      </c>
      <c s="36">
        <v>0</v>
      </c>
      <c s="36">
        <f>ROUND(G119*H119,6)</f>
      </c>
      <c r="L119" s="38">
        <v>0</v>
      </c>
      <c s="32">
        <f>ROUND(ROUND(L119,2)*ROUND(G119,3),2)</f>
      </c>
      <c s="36" t="s">
        <v>55</v>
      </c>
      <c>
        <f>(M119*21)/100</f>
      </c>
      <c t="s">
        <v>28</v>
      </c>
    </row>
    <row r="120" spans="1:5" ht="12.75">
      <c r="A120" s="35" t="s">
        <v>56</v>
      </c>
      <c r="E120" s="39" t="s">
        <v>288</v>
      </c>
    </row>
    <row r="121" spans="1:5" ht="25.5">
      <c r="A121" s="35" t="s">
        <v>57</v>
      </c>
      <c r="E121" s="40" t="s">
        <v>7008</v>
      </c>
    </row>
    <row r="122" spans="1:5" ht="12.75">
      <c r="A122" t="s">
        <v>59</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7011</v>
      </c>
      <c r="E8" s="30" t="s">
        <v>7010</v>
      </c>
      <c r="J8" s="29">
        <f>0+J9+J14+J75+J88+J93+J114+J119</f>
      </c>
      <c s="29">
        <f>0+K9+K14+K75+K88+K93+K114+K119</f>
      </c>
      <c s="29">
        <f>0+L9+L14+L75+L88+L93+L114+L119</f>
      </c>
      <c s="29">
        <f>0+M9+M14+M75+M88+M93+M114+M119</f>
      </c>
    </row>
    <row r="9" spans="1:13" ht="12.75">
      <c r="A9" t="s">
        <v>47</v>
      </c>
      <c r="C9" s="31" t="s">
        <v>48</v>
      </c>
      <c r="E9" s="33" t="s">
        <v>7012</v>
      </c>
      <c r="J9" s="32">
        <f>0</f>
      </c>
      <c s="32">
        <f>0</f>
      </c>
      <c s="32">
        <f>0+L10</f>
      </c>
      <c s="32">
        <f>0+M10</f>
      </c>
    </row>
    <row r="10" spans="1:16" ht="12.75">
      <c r="A10" t="s">
        <v>50</v>
      </c>
      <c s="34" t="s">
        <v>96</v>
      </c>
      <c s="34" t="s">
        <v>7013</v>
      </c>
      <c s="35" t="s">
        <v>5</v>
      </c>
      <c s="6" t="s">
        <v>7014</v>
      </c>
      <c s="36" t="s">
        <v>244</v>
      </c>
      <c s="37">
        <v>1</v>
      </c>
      <c s="36">
        <v>0</v>
      </c>
      <c s="36">
        <f>ROUND(G10*H10,6)</f>
      </c>
      <c r="L10" s="38">
        <v>0</v>
      </c>
      <c s="32">
        <f>ROUND(ROUND(L10,2)*ROUND(G10,3),2)</f>
      </c>
      <c s="36" t="s">
        <v>55</v>
      </c>
      <c>
        <f>(M10*21)/100</f>
      </c>
      <c t="s">
        <v>28</v>
      </c>
    </row>
    <row r="11" spans="1:5" ht="12.75">
      <c r="A11" s="35" t="s">
        <v>56</v>
      </c>
      <c r="E11" s="39" t="s">
        <v>7014</v>
      </c>
    </row>
    <row r="12" spans="1:5" ht="12.75">
      <c r="A12" s="35" t="s">
        <v>57</v>
      </c>
      <c r="E12" s="40" t="s">
        <v>7015</v>
      </c>
    </row>
    <row r="13" spans="1:5" ht="409.5">
      <c r="A13" t="s">
        <v>59</v>
      </c>
      <c r="E13" s="39" t="s">
        <v>7016</v>
      </c>
    </row>
    <row r="14" spans="1:13" ht="12.75">
      <c r="A14" t="s">
        <v>47</v>
      </c>
      <c r="C14" s="31" t="s">
        <v>271</v>
      </c>
      <c r="E14" s="33" t="s">
        <v>7017</v>
      </c>
      <c r="J14" s="32">
        <f>0</f>
      </c>
      <c s="32">
        <f>0</f>
      </c>
      <c s="32">
        <f>0+L15+L19+L23+L27+L31+L35+L39+L43+L47+L51+L55+L59+L63+L67+L71</f>
      </c>
      <c s="32">
        <f>0+M15+M19+M23+M27+M31+M35+M39+M43+M47+M51+M55+M59+M63+M67+M71</f>
      </c>
    </row>
    <row r="15" spans="1:16" ht="12.75">
      <c r="A15" t="s">
        <v>50</v>
      </c>
      <c s="34" t="s">
        <v>28</v>
      </c>
      <c s="34" t="s">
        <v>7018</v>
      </c>
      <c s="35" t="s">
        <v>5</v>
      </c>
      <c s="6" t="s">
        <v>7019</v>
      </c>
      <c s="36" t="s">
        <v>147</v>
      </c>
      <c s="37">
        <v>58</v>
      </c>
      <c s="36">
        <v>0</v>
      </c>
      <c s="36">
        <f>ROUND(G15*H15,6)</f>
      </c>
      <c r="L15" s="38">
        <v>0</v>
      </c>
      <c s="32">
        <f>ROUND(ROUND(L15,2)*ROUND(G15,3),2)</f>
      </c>
      <c s="36" t="s">
        <v>55</v>
      </c>
      <c>
        <f>(M15*21)/100</f>
      </c>
      <c t="s">
        <v>28</v>
      </c>
    </row>
    <row r="16" spans="1:5" ht="12.75">
      <c r="A16" s="35" t="s">
        <v>56</v>
      </c>
      <c r="E16" s="39" t="s">
        <v>7019</v>
      </c>
    </row>
    <row r="17" spans="1:5" ht="12.75">
      <c r="A17" s="35" t="s">
        <v>57</v>
      </c>
      <c r="E17" s="40" t="s">
        <v>7020</v>
      </c>
    </row>
    <row r="18" spans="1:5" ht="12.75">
      <c r="A18" t="s">
        <v>59</v>
      </c>
      <c r="E18" s="39" t="s">
        <v>5</v>
      </c>
    </row>
    <row r="19" spans="1:16" ht="12.75">
      <c r="A19" t="s">
        <v>50</v>
      </c>
      <c s="34" t="s">
        <v>26</v>
      </c>
      <c s="34" t="s">
        <v>7021</v>
      </c>
      <c s="35" t="s">
        <v>5</v>
      </c>
      <c s="6" t="s">
        <v>7022</v>
      </c>
      <c s="36" t="s">
        <v>244</v>
      </c>
      <c s="37">
        <v>6</v>
      </c>
      <c s="36">
        <v>0</v>
      </c>
      <c s="36">
        <f>ROUND(G19*H19,6)</f>
      </c>
      <c r="L19" s="38">
        <v>0</v>
      </c>
      <c s="32">
        <f>ROUND(ROUND(L19,2)*ROUND(G19,3),2)</f>
      </c>
      <c s="36" t="s">
        <v>55</v>
      </c>
      <c>
        <f>(M19*21)/100</f>
      </c>
      <c t="s">
        <v>28</v>
      </c>
    </row>
    <row r="20" spans="1:5" ht="12.75">
      <c r="A20" s="35" t="s">
        <v>56</v>
      </c>
      <c r="E20" s="39" t="s">
        <v>7022</v>
      </c>
    </row>
    <row r="21" spans="1:5" ht="12.75">
      <c r="A21" s="35" t="s">
        <v>57</v>
      </c>
      <c r="E21" s="40" t="s">
        <v>7023</v>
      </c>
    </row>
    <row r="22" spans="1:5" ht="12.75">
      <c r="A22" t="s">
        <v>59</v>
      </c>
      <c r="E22" s="39" t="s">
        <v>5</v>
      </c>
    </row>
    <row r="23" spans="1:16" ht="12.75">
      <c r="A23" t="s">
        <v>50</v>
      </c>
      <c s="34" t="s">
        <v>66</v>
      </c>
      <c s="34" t="s">
        <v>7024</v>
      </c>
      <c s="35" t="s">
        <v>5</v>
      </c>
      <c s="6" t="s">
        <v>7025</v>
      </c>
      <c s="36" t="s">
        <v>147</v>
      </c>
      <c s="37">
        <v>42</v>
      </c>
      <c s="36">
        <v>0</v>
      </c>
      <c s="36">
        <f>ROUND(G23*H23,6)</f>
      </c>
      <c r="L23" s="38">
        <v>0</v>
      </c>
      <c s="32">
        <f>ROUND(ROUND(L23,2)*ROUND(G23,3),2)</f>
      </c>
      <c s="36" t="s">
        <v>55</v>
      </c>
      <c>
        <f>(M23*21)/100</f>
      </c>
      <c t="s">
        <v>28</v>
      </c>
    </row>
    <row r="24" spans="1:5" ht="12.75">
      <c r="A24" s="35" t="s">
        <v>56</v>
      </c>
      <c r="E24" s="39" t="s">
        <v>7025</v>
      </c>
    </row>
    <row r="25" spans="1:5" ht="25.5">
      <c r="A25" s="35" t="s">
        <v>57</v>
      </c>
      <c r="E25" s="40" t="s">
        <v>7026</v>
      </c>
    </row>
    <row r="26" spans="1:5" ht="12.75">
      <c r="A26" t="s">
        <v>59</v>
      </c>
      <c r="E26" s="39" t="s">
        <v>5</v>
      </c>
    </row>
    <row r="27" spans="1:16" ht="12.75">
      <c r="A27" t="s">
        <v>50</v>
      </c>
      <c s="34" t="s">
        <v>72</v>
      </c>
      <c s="34" t="s">
        <v>7027</v>
      </c>
      <c s="35" t="s">
        <v>5</v>
      </c>
      <c s="6" t="s">
        <v>7028</v>
      </c>
      <c s="36" t="s">
        <v>147</v>
      </c>
      <c s="37">
        <v>90</v>
      </c>
      <c s="36">
        <v>0</v>
      </c>
      <c s="36">
        <f>ROUND(G27*H27,6)</f>
      </c>
      <c r="L27" s="38">
        <v>0</v>
      </c>
      <c s="32">
        <f>ROUND(ROUND(L27,2)*ROUND(G27,3),2)</f>
      </c>
      <c s="36" t="s">
        <v>55</v>
      </c>
      <c>
        <f>(M27*21)/100</f>
      </c>
      <c t="s">
        <v>28</v>
      </c>
    </row>
    <row r="28" spans="1:5" ht="12.75">
      <c r="A28" s="35" t="s">
        <v>56</v>
      </c>
      <c r="E28" s="39" t="s">
        <v>7028</v>
      </c>
    </row>
    <row r="29" spans="1:5" ht="25.5">
      <c r="A29" s="35" t="s">
        <v>57</v>
      </c>
      <c r="E29" s="40" t="s">
        <v>7029</v>
      </c>
    </row>
    <row r="30" spans="1:5" ht="12.75">
      <c r="A30" t="s">
        <v>59</v>
      </c>
      <c r="E30" s="39" t="s">
        <v>5</v>
      </c>
    </row>
    <row r="31" spans="1:16" ht="12.75">
      <c r="A31" t="s">
        <v>50</v>
      </c>
      <c s="34" t="s">
        <v>27</v>
      </c>
      <c s="34" t="s">
        <v>7030</v>
      </c>
      <c s="35" t="s">
        <v>5</v>
      </c>
      <c s="6" t="s">
        <v>7031</v>
      </c>
      <c s="36" t="s">
        <v>147</v>
      </c>
      <c s="37">
        <v>42</v>
      </c>
      <c s="36">
        <v>0</v>
      </c>
      <c s="36">
        <f>ROUND(G31*H31,6)</f>
      </c>
      <c r="L31" s="38">
        <v>0</v>
      </c>
      <c s="32">
        <f>ROUND(ROUND(L31,2)*ROUND(G31,3),2)</f>
      </c>
      <c s="36" t="s">
        <v>55</v>
      </c>
      <c>
        <f>(M31*21)/100</f>
      </c>
      <c t="s">
        <v>28</v>
      </c>
    </row>
    <row r="32" spans="1:5" ht="12.75">
      <c r="A32" s="35" t="s">
        <v>56</v>
      </c>
      <c r="E32" s="39" t="s">
        <v>7031</v>
      </c>
    </row>
    <row r="33" spans="1:5" ht="25.5">
      <c r="A33" s="35" t="s">
        <v>57</v>
      </c>
      <c r="E33" s="40" t="s">
        <v>7026</v>
      </c>
    </row>
    <row r="34" spans="1:5" ht="12.75">
      <c r="A34" t="s">
        <v>59</v>
      </c>
      <c r="E34" s="39" t="s">
        <v>5</v>
      </c>
    </row>
    <row r="35" spans="1:16" ht="12.75">
      <c r="A35" t="s">
        <v>50</v>
      </c>
      <c s="34" t="s">
        <v>81</v>
      </c>
      <c s="34" t="s">
        <v>7032</v>
      </c>
      <c s="35" t="s">
        <v>5</v>
      </c>
      <c s="6" t="s">
        <v>7033</v>
      </c>
      <c s="36" t="s">
        <v>147</v>
      </c>
      <c s="37">
        <v>50</v>
      </c>
      <c s="36">
        <v>0</v>
      </c>
      <c s="36">
        <f>ROUND(G35*H35,6)</f>
      </c>
      <c r="L35" s="38">
        <v>0</v>
      </c>
      <c s="32">
        <f>ROUND(ROUND(L35,2)*ROUND(G35,3),2)</f>
      </c>
      <c s="36" t="s">
        <v>55</v>
      </c>
      <c>
        <f>(M35*21)/100</f>
      </c>
      <c t="s">
        <v>28</v>
      </c>
    </row>
    <row r="36" spans="1:5" ht="12.75">
      <c r="A36" s="35" t="s">
        <v>56</v>
      </c>
      <c r="E36" s="39" t="s">
        <v>7033</v>
      </c>
    </row>
    <row r="37" spans="1:5" ht="25.5">
      <c r="A37" s="35" t="s">
        <v>57</v>
      </c>
      <c r="E37" s="40" t="s">
        <v>7034</v>
      </c>
    </row>
    <row r="38" spans="1:5" ht="12.75">
      <c r="A38" t="s">
        <v>59</v>
      </c>
      <c r="E38" s="39" t="s">
        <v>5</v>
      </c>
    </row>
    <row r="39" spans="1:16" ht="12.75">
      <c r="A39" t="s">
        <v>50</v>
      </c>
      <c s="34" t="s">
        <v>86</v>
      </c>
      <c s="34" t="s">
        <v>7035</v>
      </c>
      <c s="35" t="s">
        <v>5</v>
      </c>
      <c s="6" t="s">
        <v>7036</v>
      </c>
      <c s="36" t="s">
        <v>147</v>
      </c>
      <c s="37">
        <v>45</v>
      </c>
      <c s="36">
        <v>0</v>
      </c>
      <c s="36">
        <f>ROUND(G39*H39,6)</f>
      </c>
      <c r="L39" s="38">
        <v>0</v>
      </c>
      <c s="32">
        <f>ROUND(ROUND(L39,2)*ROUND(G39,3),2)</f>
      </c>
      <c s="36" t="s">
        <v>55</v>
      </c>
      <c>
        <f>(M39*21)/100</f>
      </c>
      <c t="s">
        <v>28</v>
      </c>
    </row>
    <row r="40" spans="1:5" ht="12.75">
      <c r="A40" s="35" t="s">
        <v>56</v>
      </c>
      <c r="E40" s="39" t="s">
        <v>7036</v>
      </c>
    </row>
    <row r="41" spans="1:5" ht="25.5">
      <c r="A41" s="35" t="s">
        <v>57</v>
      </c>
      <c r="E41" s="40" t="s">
        <v>7037</v>
      </c>
    </row>
    <row r="42" spans="1:5" ht="12.75">
      <c r="A42" t="s">
        <v>59</v>
      </c>
      <c r="E42" s="39" t="s">
        <v>5</v>
      </c>
    </row>
    <row r="43" spans="1:16" ht="12.75">
      <c r="A43" t="s">
        <v>50</v>
      </c>
      <c s="34" t="s">
        <v>149</v>
      </c>
      <c s="34" t="s">
        <v>7038</v>
      </c>
      <c s="35" t="s">
        <v>5</v>
      </c>
      <c s="6" t="s">
        <v>7039</v>
      </c>
      <c s="36" t="s">
        <v>147</v>
      </c>
      <c s="37">
        <v>70</v>
      </c>
      <c s="36">
        <v>0</v>
      </c>
      <c s="36">
        <f>ROUND(G43*H43,6)</f>
      </c>
      <c r="L43" s="38">
        <v>0</v>
      </c>
      <c s="32">
        <f>ROUND(ROUND(L43,2)*ROUND(G43,3),2)</f>
      </c>
      <c s="36" t="s">
        <v>55</v>
      </c>
      <c>
        <f>(M43*21)/100</f>
      </c>
      <c t="s">
        <v>28</v>
      </c>
    </row>
    <row r="44" spans="1:5" ht="12.75">
      <c r="A44" s="35" t="s">
        <v>56</v>
      </c>
      <c r="E44" s="39" t="s">
        <v>7039</v>
      </c>
    </row>
    <row r="45" spans="1:5" ht="25.5">
      <c r="A45" s="35" t="s">
        <v>57</v>
      </c>
      <c r="E45" s="40" t="s">
        <v>7040</v>
      </c>
    </row>
    <row r="46" spans="1:5" ht="12.75">
      <c r="A46" t="s">
        <v>59</v>
      </c>
      <c r="E46" s="39" t="s">
        <v>5</v>
      </c>
    </row>
    <row r="47" spans="1:16" ht="25.5">
      <c r="A47" t="s">
        <v>50</v>
      </c>
      <c s="34" t="s">
        <v>159</v>
      </c>
      <c s="34" t="s">
        <v>7041</v>
      </c>
      <c s="35" t="s">
        <v>5</v>
      </c>
      <c s="6" t="s">
        <v>5811</v>
      </c>
      <c s="36" t="s">
        <v>244</v>
      </c>
      <c s="37">
        <v>24</v>
      </c>
      <c s="36">
        <v>0</v>
      </c>
      <c s="36">
        <f>ROUND(G47*H47,6)</f>
      </c>
      <c r="L47" s="38">
        <v>0</v>
      </c>
      <c s="32">
        <f>ROUND(ROUND(L47,2)*ROUND(G47,3),2)</f>
      </c>
      <c s="36" t="s">
        <v>55</v>
      </c>
      <c>
        <f>(M47*21)/100</f>
      </c>
      <c t="s">
        <v>28</v>
      </c>
    </row>
    <row r="48" spans="1:5" ht="25.5">
      <c r="A48" s="35" t="s">
        <v>56</v>
      </c>
      <c r="E48" s="39" t="s">
        <v>5811</v>
      </c>
    </row>
    <row r="49" spans="1:5" ht="25.5">
      <c r="A49" s="35" t="s">
        <v>57</v>
      </c>
      <c r="E49" s="40" t="s">
        <v>7042</v>
      </c>
    </row>
    <row r="50" spans="1:5" ht="12.75">
      <c r="A50" t="s">
        <v>59</v>
      </c>
      <c r="E50" s="39" t="s">
        <v>5</v>
      </c>
    </row>
    <row r="51" spans="1:16" ht="25.5">
      <c r="A51" t="s">
        <v>50</v>
      </c>
      <c s="34" t="s">
        <v>164</v>
      </c>
      <c s="34" t="s">
        <v>5812</v>
      </c>
      <c s="35" t="s">
        <v>5</v>
      </c>
      <c s="6" t="s">
        <v>5813</v>
      </c>
      <c s="36" t="s">
        <v>244</v>
      </c>
      <c s="37">
        <v>8</v>
      </c>
      <c s="36">
        <v>0</v>
      </c>
      <c s="36">
        <f>ROUND(G51*H51,6)</f>
      </c>
      <c r="L51" s="38">
        <v>0</v>
      </c>
      <c s="32">
        <f>ROUND(ROUND(L51,2)*ROUND(G51,3),2)</f>
      </c>
      <c s="36" t="s">
        <v>55</v>
      </c>
      <c>
        <f>(M51*21)/100</f>
      </c>
      <c t="s">
        <v>28</v>
      </c>
    </row>
    <row r="52" spans="1:5" ht="25.5">
      <c r="A52" s="35" t="s">
        <v>56</v>
      </c>
      <c r="E52" s="39" t="s">
        <v>5813</v>
      </c>
    </row>
    <row r="53" spans="1:5" ht="12.75">
      <c r="A53" s="35" t="s">
        <v>57</v>
      </c>
      <c r="E53" s="40" t="s">
        <v>7043</v>
      </c>
    </row>
    <row r="54" spans="1:5" ht="12.75">
      <c r="A54" t="s">
        <v>59</v>
      </c>
      <c r="E54" s="39" t="s">
        <v>5</v>
      </c>
    </row>
    <row r="55" spans="1:16" ht="12.75">
      <c r="A55" t="s">
        <v>50</v>
      </c>
      <c s="34" t="s">
        <v>167</v>
      </c>
      <c s="34" t="s">
        <v>3775</v>
      </c>
      <c s="35" t="s">
        <v>5</v>
      </c>
      <c s="6" t="s">
        <v>3776</v>
      </c>
      <c s="36" t="s">
        <v>244</v>
      </c>
      <c s="37">
        <v>60</v>
      </c>
      <c s="36">
        <v>0</v>
      </c>
      <c s="36">
        <f>ROUND(G55*H55,6)</f>
      </c>
      <c r="L55" s="38">
        <v>0</v>
      </c>
      <c s="32">
        <f>ROUND(ROUND(L55,2)*ROUND(G55,3),2)</f>
      </c>
      <c s="36" t="s">
        <v>55</v>
      </c>
      <c>
        <f>(M55*21)/100</f>
      </c>
      <c t="s">
        <v>28</v>
      </c>
    </row>
    <row r="56" spans="1:5" ht="12.75">
      <c r="A56" s="35" t="s">
        <v>56</v>
      </c>
      <c r="E56" s="39" t="s">
        <v>3776</v>
      </c>
    </row>
    <row r="57" spans="1:5" ht="25.5">
      <c r="A57" s="35" t="s">
        <v>57</v>
      </c>
      <c r="E57" s="40" t="s">
        <v>7044</v>
      </c>
    </row>
    <row r="58" spans="1:5" ht="12.75">
      <c r="A58" t="s">
        <v>59</v>
      </c>
      <c r="E58" s="39" t="s">
        <v>5</v>
      </c>
    </row>
    <row r="59" spans="1:16" ht="12.75">
      <c r="A59" t="s">
        <v>50</v>
      </c>
      <c s="34" t="s">
        <v>112</v>
      </c>
      <c s="34" t="s">
        <v>3777</v>
      </c>
      <c s="35" t="s">
        <v>5</v>
      </c>
      <c s="6" t="s">
        <v>3778</v>
      </c>
      <c s="36" t="s">
        <v>244</v>
      </c>
      <c s="37">
        <v>64</v>
      </c>
      <c s="36">
        <v>0</v>
      </c>
      <c s="36">
        <f>ROUND(G59*H59,6)</f>
      </c>
      <c r="L59" s="38">
        <v>0</v>
      </c>
      <c s="32">
        <f>ROUND(ROUND(L59,2)*ROUND(G59,3),2)</f>
      </c>
      <c s="36" t="s">
        <v>55</v>
      </c>
      <c>
        <f>(M59*21)/100</f>
      </c>
      <c t="s">
        <v>28</v>
      </c>
    </row>
    <row r="60" spans="1:5" ht="12.75">
      <c r="A60" s="35" t="s">
        <v>56</v>
      </c>
      <c r="E60" s="39" t="s">
        <v>3778</v>
      </c>
    </row>
    <row r="61" spans="1:5" ht="25.5">
      <c r="A61" s="35" t="s">
        <v>57</v>
      </c>
      <c r="E61" s="40" t="s">
        <v>7045</v>
      </c>
    </row>
    <row r="62" spans="1:5" ht="12.75">
      <c r="A62" t="s">
        <v>59</v>
      </c>
      <c r="E62" s="39" t="s">
        <v>5</v>
      </c>
    </row>
    <row r="63" spans="1:16" ht="12.75">
      <c r="A63" t="s">
        <v>50</v>
      </c>
      <c s="34" t="s">
        <v>175</v>
      </c>
      <c s="34" t="s">
        <v>3779</v>
      </c>
      <c s="35" t="s">
        <v>5</v>
      </c>
      <c s="6" t="s">
        <v>3780</v>
      </c>
      <c s="36" t="s">
        <v>244</v>
      </c>
      <c s="37">
        <v>10</v>
      </c>
      <c s="36">
        <v>0</v>
      </c>
      <c s="36">
        <f>ROUND(G63*H63,6)</f>
      </c>
      <c r="L63" s="38">
        <v>0</v>
      </c>
      <c s="32">
        <f>ROUND(ROUND(L63,2)*ROUND(G63,3),2)</f>
      </c>
      <c s="36" t="s">
        <v>55</v>
      </c>
      <c>
        <f>(M63*21)/100</f>
      </c>
      <c t="s">
        <v>28</v>
      </c>
    </row>
    <row r="64" spans="1:5" ht="12.75">
      <c r="A64" s="35" t="s">
        <v>56</v>
      </c>
      <c r="E64" s="39" t="s">
        <v>3780</v>
      </c>
    </row>
    <row r="65" spans="1:5" ht="25.5">
      <c r="A65" s="35" t="s">
        <v>57</v>
      </c>
      <c r="E65" s="40" t="s">
        <v>7046</v>
      </c>
    </row>
    <row r="66" spans="1:5" ht="12.75">
      <c r="A66" t="s">
        <v>59</v>
      </c>
      <c r="E66" s="39" t="s">
        <v>5</v>
      </c>
    </row>
    <row r="67" spans="1:16" ht="12.75">
      <c r="A67" t="s">
        <v>50</v>
      </c>
      <c s="34" t="s">
        <v>122</v>
      </c>
      <c s="34" t="s">
        <v>7047</v>
      </c>
      <c s="35" t="s">
        <v>5</v>
      </c>
      <c s="6" t="s">
        <v>7048</v>
      </c>
      <c s="36" t="s">
        <v>244</v>
      </c>
      <c s="37">
        <v>6</v>
      </c>
      <c s="36">
        <v>0</v>
      </c>
      <c s="36">
        <f>ROUND(G67*H67,6)</f>
      </c>
      <c r="L67" s="38">
        <v>0</v>
      </c>
      <c s="32">
        <f>ROUND(ROUND(L67,2)*ROUND(G67,3),2)</f>
      </c>
      <c s="36" t="s">
        <v>55</v>
      </c>
      <c>
        <f>(M67*21)/100</f>
      </c>
      <c t="s">
        <v>28</v>
      </c>
    </row>
    <row r="68" spans="1:5" ht="12.75">
      <c r="A68" s="35" t="s">
        <v>56</v>
      </c>
      <c r="E68" s="39" t="s">
        <v>7048</v>
      </c>
    </row>
    <row r="69" spans="1:5" ht="25.5">
      <c r="A69" s="35" t="s">
        <v>57</v>
      </c>
      <c r="E69" s="40" t="s">
        <v>7049</v>
      </c>
    </row>
    <row r="70" spans="1:5" ht="12.75">
      <c r="A70" t="s">
        <v>59</v>
      </c>
      <c r="E70" s="39" t="s">
        <v>5</v>
      </c>
    </row>
    <row r="71" spans="1:16" ht="12.75">
      <c r="A71" t="s">
        <v>50</v>
      </c>
      <c s="34" t="s">
        <v>187</v>
      </c>
      <c s="34" t="s">
        <v>7050</v>
      </c>
      <c s="35" t="s">
        <v>5</v>
      </c>
      <c s="6" t="s">
        <v>7051</v>
      </c>
      <c s="36" t="s">
        <v>244</v>
      </c>
      <c s="37">
        <v>18</v>
      </c>
      <c s="36">
        <v>0</v>
      </c>
      <c s="36">
        <f>ROUND(G71*H71,6)</f>
      </c>
      <c r="L71" s="38">
        <v>0</v>
      </c>
      <c s="32">
        <f>ROUND(ROUND(L71,2)*ROUND(G71,3),2)</f>
      </c>
      <c s="36" t="s">
        <v>55</v>
      </c>
      <c>
        <f>(M71*21)/100</f>
      </c>
      <c t="s">
        <v>28</v>
      </c>
    </row>
    <row r="72" spans="1:5" ht="12.75">
      <c r="A72" s="35" t="s">
        <v>56</v>
      </c>
      <c r="E72" s="39" t="s">
        <v>7051</v>
      </c>
    </row>
    <row r="73" spans="1:5" ht="25.5">
      <c r="A73" s="35" t="s">
        <v>57</v>
      </c>
      <c r="E73" s="40" t="s">
        <v>7052</v>
      </c>
    </row>
    <row r="74" spans="1:5" ht="12.75">
      <c r="A74" t="s">
        <v>59</v>
      </c>
      <c r="E74" s="39" t="s">
        <v>5</v>
      </c>
    </row>
    <row r="75" spans="1:13" ht="12.75">
      <c r="A75" t="s">
        <v>47</v>
      </c>
      <c r="C75" s="31" t="s">
        <v>277</v>
      </c>
      <c r="E75" s="33" t="s">
        <v>7053</v>
      </c>
      <c r="J75" s="32">
        <f>0</f>
      </c>
      <c s="32">
        <f>0</f>
      </c>
      <c s="32">
        <f>0+L76+L80+L84</f>
      </c>
      <c s="32">
        <f>0+M76+M80+M84</f>
      </c>
    </row>
    <row r="76" spans="1:16" ht="12.75">
      <c r="A76" t="s">
        <v>50</v>
      </c>
      <c s="34" t="s">
        <v>130</v>
      </c>
      <c s="34" t="s">
        <v>7054</v>
      </c>
      <c s="35" t="s">
        <v>5</v>
      </c>
      <c s="6" t="s">
        <v>7055</v>
      </c>
      <c s="36" t="s">
        <v>147</v>
      </c>
      <c s="37">
        <v>8</v>
      </c>
      <c s="36">
        <v>0</v>
      </c>
      <c s="36">
        <f>ROUND(G76*H76,6)</f>
      </c>
      <c r="L76" s="38">
        <v>0</v>
      </c>
      <c s="32">
        <f>ROUND(ROUND(L76,2)*ROUND(G76,3),2)</f>
      </c>
      <c s="36" t="s">
        <v>55</v>
      </c>
      <c>
        <f>(M76*21)/100</f>
      </c>
      <c t="s">
        <v>28</v>
      </c>
    </row>
    <row r="77" spans="1:5" ht="12.75">
      <c r="A77" s="35" t="s">
        <v>56</v>
      </c>
      <c r="E77" s="39" t="s">
        <v>7055</v>
      </c>
    </row>
    <row r="78" spans="1:5" ht="25.5">
      <c r="A78" s="35" t="s">
        <v>57</v>
      </c>
      <c r="E78" s="40" t="s">
        <v>7056</v>
      </c>
    </row>
    <row r="79" spans="1:5" ht="12.75">
      <c r="A79" t="s">
        <v>59</v>
      </c>
      <c r="E79" s="39" t="s">
        <v>5</v>
      </c>
    </row>
    <row r="80" spans="1:16" ht="12.75">
      <c r="A80" t="s">
        <v>50</v>
      </c>
      <c s="34" t="s">
        <v>153</v>
      </c>
      <c s="34" t="s">
        <v>7057</v>
      </c>
      <c s="35" t="s">
        <v>5</v>
      </c>
      <c s="6" t="s">
        <v>7058</v>
      </c>
      <c s="36" t="s">
        <v>147</v>
      </c>
      <c s="37">
        <v>6</v>
      </c>
      <c s="36">
        <v>0</v>
      </c>
      <c s="36">
        <f>ROUND(G80*H80,6)</f>
      </c>
      <c r="L80" s="38">
        <v>0</v>
      </c>
      <c s="32">
        <f>ROUND(ROUND(L80,2)*ROUND(G80,3),2)</f>
      </c>
      <c s="36" t="s">
        <v>55</v>
      </c>
      <c>
        <f>(M80*21)/100</f>
      </c>
      <c t="s">
        <v>28</v>
      </c>
    </row>
    <row r="81" spans="1:5" ht="12.75">
      <c r="A81" s="35" t="s">
        <v>56</v>
      </c>
      <c r="E81" s="39" t="s">
        <v>7058</v>
      </c>
    </row>
    <row r="82" spans="1:5" ht="25.5">
      <c r="A82" s="35" t="s">
        <v>57</v>
      </c>
      <c r="E82" s="40" t="s">
        <v>7049</v>
      </c>
    </row>
    <row r="83" spans="1:5" ht="25.5">
      <c r="A83" t="s">
        <v>59</v>
      </c>
      <c r="E83" s="39" t="s">
        <v>7059</v>
      </c>
    </row>
    <row r="84" spans="1:16" ht="12.75">
      <c r="A84" t="s">
        <v>50</v>
      </c>
      <c s="34" t="s">
        <v>231</v>
      </c>
      <c s="34" t="s">
        <v>7060</v>
      </c>
      <c s="35" t="s">
        <v>5</v>
      </c>
      <c s="6" t="s">
        <v>6562</v>
      </c>
      <c s="36" t="s">
        <v>244</v>
      </c>
      <c s="37">
        <v>2</v>
      </c>
      <c s="36">
        <v>0</v>
      </c>
      <c s="36">
        <f>ROUND(G84*H84,6)</f>
      </c>
      <c r="L84" s="38">
        <v>0</v>
      </c>
      <c s="32">
        <f>ROUND(ROUND(L84,2)*ROUND(G84,3),2)</f>
      </c>
      <c s="36" t="s">
        <v>55</v>
      </c>
      <c>
        <f>(M84*21)/100</f>
      </c>
      <c t="s">
        <v>28</v>
      </c>
    </row>
    <row r="85" spans="1:5" ht="12.75">
      <c r="A85" s="35" t="s">
        <v>56</v>
      </c>
      <c r="E85" s="39" t="s">
        <v>6562</v>
      </c>
    </row>
    <row r="86" spans="1:5" ht="25.5">
      <c r="A86" s="35" t="s">
        <v>57</v>
      </c>
      <c r="E86" s="40" t="s">
        <v>7061</v>
      </c>
    </row>
    <row r="87" spans="1:5" ht="12.75">
      <c r="A87" t="s">
        <v>59</v>
      </c>
      <c r="E87" s="39" t="s">
        <v>5</v>
      </c>
    </row>
    <row r="88" spans="1:13" ht="12.75">
      <c r="A88" t="s">
        <v>47</v>
      </c>
      <c r="C88" s="31" t="s">
        <v>285</v>
      </c>
      <c r="E88" s="33" t="s">
        <v>272</v>
      </c>
      <c r="J88" s="32">
        <f>0</f>
      </c>
      <c s="32">
        <f>0</f>
      </c>
      <c s="32">
        <f>0+L89</f>
      </c>
      <c s="32">
        <f>0+M89</f>
      </c>
    </row>
    <row r="89" spans="1:16" ht="12.75">
      <c r="A89" t="s">
        <v>50</v>
      </c>
      <c s="34" t="s">
        <v>294</v>
      </c>
      <c s="34" t="s">
        <v>7062</v>
      </c>
      <c s="35" t="s">
        <v>5</v>
      </c>
      <c s="6" t="s">
        <v>3890</v>
      </c>
      <c s="36" t="s">
        <v>275</v>
      </c>
      <c s="37">
        <v>1</v>
      </c>
      <c s="36">
        <v>0</v>
      </c>
      <c s="36">
        <f>ROUND(G89*H89,6)</f>
      </c>
      <c r="L89" s="38">
        <v>0</v>
      </c>
      <c s="32">
        <f>ROUND(ROUND(L89,2)*ROUND(G89,3),2)</f>
      </c>
      <c s="36" t="s">
        <v>55</v>
      </c>
      <c>
        <f>(M89*21)/100</f>
      </c>
      <c t="s">
        <v>28</v>
      </c>
    </row>
    <row r="90" spans="1:5" ht="12.75">
      <c r="A90" s="35" t="s">
        <v>56</v>
      </c>
      <c r="E90" s="39" t="s">
        <v>3890</v>
      </c>
    </row>
    <row r="91" spans="1:5" ht="12.75">
      <c r="A91" s="35" t="s">
        <v>57</v>
      </c>
      <c r="E91" s="40" t="s">
        <v>5</v>
      </c>
    </row>
    <row r="92" spans="1:5" ht="25.5">
      <c r="A92" t="s">
        <v>59</v>
      </c>
      <c r="E92" s="39" t="s">
        <v>4292</v>
      </c>
    </row>
    <row r="93" spans="1:13" ht="12.75">
      <c r="A93" t="s">
        <v>47</v>
      </c>
      <c r="C93" s="31" t="s">
        <v>313</v>
      </c>
      <c r="E93" s="33" t="s">
        <v>278</v>
      </c>
      <c r="J93" s="32">
        <f>0</f>
      </c>
      <c s="32">
        <f>0</f>
      </c>
      <c s="32">
        <f>0+L94+L98+L102+L106+L110</f>
      </c>
      <c s="32">
        <f>0+M94+M98+M102+M106+M110</f>
      </c>
    </row>
    <row r="94" spans="1:16" ht="12.75">
      <c r="A94" t="s">
        <v>50</v>
      </c>
      <c s="34" t="s">
        <v>315</v>
      </c>
      <c s="34" t="s">
        <v>7063</v>
      </c>
      <c s="35" t="s">
        <v>5</v>
      </c>
      <c s="6" t="s">
        <v>7064</v>
      </c>
      <c s="36" t="s">
        <v>244</v>
      </c>
      <c s="37">
        <v>1</v>
      </c>
      <c s="36">
        <v>0</v>
      </c>
      <c s="36">
        <f>ROUND(G94*H94,6)</f>
      </c>
      <c r="L94" s="38">
        <v>0</v>
      </c>
      <c s="32">
        <f>ROUND(ROUND(L94,2)*ROUND(G94,3),2)</f>
      </c>
      <c s="36" t="s">
        <v>55</v>
      </c>
      <c>
        <f>(M94*21)/100</f>
      </c>
      <c t="s">
        <v>28</v>
      </c>
    </row>
    <row r="95" spans="1:5" ht="12.75">
      <c r="A95" s="35" t="s">
        <v>56</v>
      </c>
      <c r="E95" s="39" t="s">
        <v>7064</v>
      </c>
    </row>
    <row r="96" spans="1:5" ht="25.5">
      <c r="A96" s="35" t="s">
        <v>57</v>
      </c>
      <c r="E96" s="40" t="s">
        <v>7065</v>
      </c>
    </row>
    <row r="97" spans="1:5" ht="12.75">
      <c r="A97" t="s">
        <v>59</v>
      </c>
      <c r="E97" s="39" t="s">
        <v>5</v>
      </c>
    </row>
    <row r="98" spans="1:16" ht="12.75">
      <c r="A98" t="s">
        <v>50</v>
      </c>
      <c s="34" t="s">
        <v>395</v>
      </c>
      <c s="34" t="s">
        <v>282</v>
      </c>
      <c s="35" t="s">
        <v>5</v>
      </c>
      <c s="6" t="s">
        <v>283</v>
      </c>
      <c s="36" t="s">
        <v>244</v>
      </c>
      <c s="37">
        <v>32</v>
      </c>
      <c s="36">
        <v>0</v>
      </c>
      <c s="36">
        <f>ROUND(G98*H98,6)</f>
      </c>
      <c r="L98" s="38">
        <v>0</v>
      </c>
      <c s="32">
        <f>ROUND(ROUND(L98,2)*ROUND(G98,3),2)</f>
      </c>
      <c s="36" t="s">
        <v>55</v>
      </c>
      <c>
        <f>(M98*21)/100</f>
      </c>
      <c t="s">
        <v>28</v>
      </c>
    </row>
    <row r="99" spans="1:5" ht="12.75">
      <c r="A99" s="35" t="s">
        <v>56</v>
      </c>
      <c r="E99" s="39" t="s">
        <v>283</v>
      </c>
    </row>
    <row r="100" spans="1:5" ht="25.5">
      <c r="A100" s="35" t="s">
        <v>57</v>
      </c>
      <c r="E100" s="40" t="s">
        <v>7066</v>
      </c>
    </row>
    <row r="101" spans="1:5" ht="12.75">
      <c r="A101" t="s">
        <v>59</v>
      </c>
      <c r="E101" s="39" t="s">
        <v>5</v>
      </c>
    </row>
    <row r="102" spans="1:16" ht="12.75">
      <c r="A102" t="s">
        <v>50</v>
      </c>
      <c s="34" t="s">
        <v>318</v>
      </c>
      <c s="34" t="s">
        <v>5832</v>
      </c>
      <c s="35" t="s">
        <v>5</v>
      </c>
      <c s="6" t="s">
        <v>3900</v>
      </c>
      <c s="36" t="s">
        <v>244</v>
      </c>
      <c s="37">
        <v>1</v>
      </c>
      <c s="36">
        <v>0</v>
      </c>
      <c s="36">
        <f>ROUND(G102*H102,6)</f>
      </c>
      <c r="L102" s="38">
        <v>0</v>
      </c>
      <c s="32">
        <f>ROUND(ROUND(L102,2)*ROUND(G102,3),2)</f>
      </c>
      <c s="36" t="s">
        <v>55</v>
      </c>
      <c>
        <f>(M102*21)/100</f>
      </c>
      <c t="s">
        <v>28</v>
      </c>
    </row>
    <row r="103" spans="1:5" ht="12.75">
      <c r="A103" s="35" t="s">
        <v>56</v>
      </c>
      <c r="E103" s="39" t="s">
        <v>3900</v>
      </c>
    </row>
    <row r="104" spans="1:5" ht="25.5">
      <c r="A104" s="35" t="s">
        <v>57</v>
      </c>
      <c r="E104" s="40" t="s">
        <v>7065</v>
      </c>
    </row>
    <row r="105" spans="1:5" ht="12.75">
      <c r="A105" t="s">
        <v>59</v>
      </c>
      <c r="E105" s="39" t="s">
        <v>5</v>
      </c>
    </row>
    <row r="106" spans="1:16" ht="12.75">
      <c r="A106" t="s">
        <v>50</v>
      </c>
      <c s="34" t="s">
        <v>322</v>
      </c>
      <c s="34" t="s">
        <v>7067</v>
      </c>
      <c s="35" t="s">
        <v>5</v>
      </c>
      <c s="6" t="s">
        <v>7068</v>
      </c>
      <c s="36" t="s">
        <v>244</v>
      </c>
      <c s="37">
        <v>1</v>
      </c>
      <c s="36">
        <v>0</v>
      </c>
      <c s="36">
        <f>ROUND(G106*H106,6)</f>
      </c>
      <c r="L106" s="38">
        <v>0</v>
      </c>
      <c s="32">
        <f>ROUND(ROUND(L106,2)*ROUND(G106,3),2)</f>
      </c>
      <c s="36" t="s">
        <v>55</v>
      </c>
      <c>
        <f>(M106*21)/100</f>
      </c>
      <c t="s">
        <v>28</v>
      </c>
    </row>
    <row r="107" spans="1:5" ht="12.75">
      <c r="A107" s="35" t="s">
        <v>56</v>
      </c>
      <c r="E107" s="39" t="s">
        <v>7068</v>
      </c>
    </row>
    <row r="108" spans="1:5" ht="25.5">
      <c r="A108" s="35" t="s">
        <v>57</v>
      </c>
      <c r="E108" s="40" t="s">
        <v>7065</v>
      </c>
    </row>
    <row r="109" spans="1:5" ht="12.75">
      <c r="A109" t="s">
        <v>59</v>
      </c>
      <c r="E109" s="39" t="s">
        <v>5</v>
      </c>
    </row>
    <row r="110" spans="1:16" ht="12.75">
      <c r="A110" t="s">
        <v>50</v>
      </c>
      <c s="34" t="s">
        <v>326</v>
      </c>
      <c s="34" t="s">
        <v>7069</v>
      </c>
      <c s="35" t="s">
        <v>5</v>
      </c>
      <c s="6" t="s">
        <v>3904</v>
      </c>
      <c s="36" t="s">
        <v>244</v>
      </c>
      <c s="37">
        <v>1</v>
      </c>
      <c s="36">
        <v>0</v>
      </c>
      <c s="36">
        <f>ROUND(G110*H110,6)</f>
      </c>
      <c r="L110" s="38">
        <v>0</v>
      </c>
      <c s="32">
        <f>ROUND(ROUND(L110,2)*ROUND(G110,3),2)</f>
      </c>
      <c s="36" t="s">
        <v>55</v>
      </c>
      <c>
        <f>(M110*21)/100</f>
      </c>
      <c t="s">
        <v>28</v>
      </c>
    </row>
    <row r="111" spans="1:5" ht="12.75">
      <c r="A111" s="35" t="s">
        <v>56</v>
      </c>
      <c r="E111" s="39" t="s">
        <v>3904</v>
      </c>
    </row>
    <row r="112" spans="1:5" ht="25.5">
      <c r="A112" s="35" t="s">
        <v>57</v>
      </c>
      <c r="E112" s="40" t="s">
        <v>7065</v>
      </c>
    </row>
    <row r="113" spans="1:5" ht="12.75">
      <c r="A113" t="s">
        <v>59</v>
      </c>
      <c r="E113" s="39" t="s">
        <v>5</v>
      </c>
    </row>
    <row r="114" spans="1:13" ht="12.75">
      <c r="A114" t="s">
        <v>47</v>
      </c>
      <c r="C114" s="31" t="s">
        <v>2903</v>
      </c>
      <c r="E114" s="33" t="s">
        <v>6993</v>
      </c>
      <c r="J114" s="32">
        <f>0</f>
      </c>
      <c s="32">
        <f>0</f>
      </c>
      <c s="32">
        <f>0+L115</f>
      </c>
      <c s="32">
        <f>0+M115</f>
      </c>
    </row>
    <row r="115" spans="1:16" ht="12.75">
      <c r="A115" t="s">
        <v>50</v>
      </c>
      <c s="34" t="s">
        <v>330</v>
      </c>
      <c s="34" t="s">
        <v>7070</v>
      </c>
      <c s="35" t="s">
        <v>5</v>
      </c>
      <c s="6" t="s">
        <v>7071</v>
      </c>
      <c s="36" t="s">
        <v>244</v>
      </c>
      <c s="37">
        <v>1</v>
      </c>
      <c s="36">
        <v>0</v>
      </c>
      <c s="36">
        <f>ROUND(G115*H115,6)</f>
      </c>
      <c r="L115" s="38">
        <v>0</v>
      </c>
      <c s="32">
        <f>ROUND(ROUND(L115,2)*ROUND(G115,3),2)</f>
      </c>
      <c s="36" t="s">
        <v>55</v>
      </c>
      <c>
        <f>(M115*21)/100</f>
      </c>
      <c t="s">
        <v>28</v>
      </c>
    </row>
    <row r="116" spans="1:5" ht="12.75">
      <c r="A116" s="35" t="s">
        <v>56</v>
      </c>
      <c r="E116" s="39" t="s">
        <v>7071</v>
      </c>
    </row>
    <row r="117" spans="1:5" ht="12.75">
      <c r="A117" s="35" t="s">
        <v>57</v>
      </c>
      <c r="E117" s="40" t="s">
        <v>7072</v>
      </c>
    </row>
    <row r="118" spans="1:5" ht="12.75">
      <c r="A118" t="s">
        <v>59</v>
      </c>
      <c r="E118" s="39" t="s">
        <v>5</v>
      </c>
    </row>
    <row r="119" spans="1:13" ht="12.75">
      <c r="A119" t="s">
        <v>47</v>
      </c>
      <c r="C119" s="31" t="s">
        <v>2950</v>
      </c>
      <c r="E119" s="33" t="s">
        <v>383</v>
      </c>
      <c r="J119" s="32">
        <f>0</f>
      </c>
      <c s="32">
        <f>0</f>
      </c>
      <c s="32">
        <f>0+L120+L124</f>
      </c>
      <c s="32">
        <f>0+M120+M124</f>
      </c>
    </row>
    <row r="120" spans="1:16" ht="12.75">
      <c r="A120" t="s">
        <v>50</v>
      </c>
      <c s="34" t="s">
        <v>304</v>
      </c>
      <c s="34" t="s">
        <v>7073</v>
      </c>
      <c s="35" t="s">
        <v>5</v>
      </c>
      <c s="6" t="s">
        <v>7074</v>
      </c>
      <c s="36" t="s">
        <v>1905</v>
      </c>
      <c s="37">
        <v>16</v>
      </c>
      <c s="36">
        <v>0</v>
      </c>
      <c s="36">
        <f>ROUND(G120*H120,6)</f>
      </c>
      <c r="L120" s="38">
        <v>0</v>
      </c>
      <c s="32">
        <f>ROUND(ROUND(L120,2)*ROUND(G120,3),2)</f>
      </c>
      <c s="36" t="s">
        <v>55</v>
      </c>
      <c>
        <f>(M120*21)/100</f>
      </c>
      <c t="s">
        <v>28</v>
      </c>
    </row>
    <row r="121" spans="1:5" ht="12.75">
      <c r="A121" s="35" t="s">
        <v>56</v>
      </c>
      <c r="E121" s="39" t="s">
        <v>7074</v>
      </c>
    </row>
    <row r="122" spans="1:5" ht="12.75">
      <c r="A122" s="35" t="s">
        <v>57</v>
      </c>
      <c r="E122" s="40" t="s">
        <v>7075</v>
      </c>
    </row>
    <row r="123" spans="1:5" ht="51">
      <c r="A123" t="s">
        <v>59</v>
      </c>
      <c r="E123" s="39" t="s">
        <v>7076</v>
      </c>
    </row>
    <row r="124" spans="1:16" ht="12.75">
      <c r="A124" t="s">
        <v>50</v>
      </c>
      <c s="34" t="s">
        <v>309</v>
      </c>
      <c s="34" t="s">
        <v>7077</v>
      </c>
      <c s="35" t="s">
        <v>5</v>
      </c>
      <c s="6" t="s">
        <v>7078</v>
      </c>
      <c s="36" t="s">
        <v>1905</v>
      </c>
      <c s="37">
        <v>22</v>
      </c>
      <c s="36">
        <v>0</v>
      </c>
      <c s="36">
        <f>ROUND(G124*H124,6)</f>
      </c>
      <c r="L124" s="38">
        <v>0</v>
      </c>
      <c s="32">
        <f>ROUND(ROUND(L124,2)*ROUND(G124,3),2)</f>
      </c>
      <c s="36" t="s">
        <v>55</v>
      </c>
      <c>
        <f>(M124*21)/100</f>
      </c>
      <c t="s">
        <v>28</v>
      </c>
    </row>
    <row r="125" spans="1:5" ht="12.75">
      <c r="A125" s="35" t="s">
        <v>56</v>
      </c>
      <c r="E125" s="39" t="s">
        <v>7078</v>
      </c>
    </row>
    <row r="126" spans="1:5" ht="12.75">
      <c r="A126" s="35" t="s">
        <v>57</v>
      </c>
      <c r="E126" s="40" t="s">
        <v>7079</v>
      </c>
    </row>
    <row r="127" spans="1:5" ht="51">
      <c r="A127" t="s">
        <v>59</v>
      </c>
      <c r="E127" s="39" t="s">
        <v>7080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7083</v>
      </c>
      <c r="E8" s="30" t="s">
        <v>7082</v>
      </c>
      <c r="J8" s="29">
        <f>0+J9</f>
      </c>
      <c s="29">
        <f>0+K9</f>
      </c>
      <c s="29">
        <f>0+L9</f>
      </c>
      <c s="29">
        <f>0+M9</f>
      </c>
    </row>
    <row r="9" spans="1:13" ht="12.75">
      <c r="A9" t="s">
        <v>47</v>
      </c>
      <c r="C9" s="31" t="s">
        <v>7084</v>
      </c>
      <c r="E9" s="33" t="s">
        <v>7085</v>
      </c>
      <c r="J9" s="32">
        <f>0</f>
      </c>
      <c s="32">
        <f>0</f>
      </c>
      <c s="32">
        <f>0+L10+L14+L18+L22+L26+L30+L34+L38+L42+L46+L50+L54+L58+L62+L66+L70+L74+L78</f>
      </c>
      <c s="32">
        <f>0+M10+M14+M18+M22+M26+M30+M34+M38+M42+M46+M50+M54+M58+M62+M66+M70+M74+M78</f>
      </c>
    </row>
    <row r="10" spans="1:16" ht="12.75">
      <c r="A10" t="s">
        <v>50</v>
      </c>
      <c s="34" t="s">
        <v>96</v>
      </c>
      <c s="34" t="s">
        <v>7086</v>
      </c>
      <c s="35" t="s">
        <v>5</v>
      </c>
      <c s="6" t="s">
        <v>7087</v>
      </c>
      <c s="36" t="s">
        <v>162</v>
      </c>
      <c s="37">
        <v>9</v>
      </c>
      <c s="36">
        <v>0</v>
      </c>
      <c s="36">
        <f>ROUND(G10*H10,6)</f>
      </c>
      <c r="L10" s="38">
        <v>0</v>
      </c>
      <c s="32">
        <f>ROUND(ROUND(L10,2)*ROUND(G10,3),2)</f>
      </c>
      <c s="36" t="s">
        <v>55</v>
      </c>
      <c>
        <f>(M10*21)/100</f>
      </c>
      <c t="s">
        <v>28</v>
      </c>
    </row>
    <row r="11" spans="1:5" ht="12.75">
      <c r="A11" s="35" t="s">
        <v>56</v>
      </c>
      <c r="E11" s="39" t="s">
        <v>7087</v>
      </c>
    </row>
    <row r="12" spans="1:5" ht="25.5">
      <c r="A12" s="35" t="s">
        <v>57</v>
      </c>
      <c r="E12" s="40" t="s">
        <v>7088</v>
      </c>
    </row>
    <row r="13" spans="1:5" ht="12.75">
      <c r="A13" t="s">
        <v>59</v>
      </c>
      <c r="E13" s="39" t="s">
        <v>5</v>
      </c>
    </row>
    <row r="14" spans="1:16" ht="12.75">
      <c r="A14" t="s">
        <v>50</v>
      </c>
      <c s="34" t="s">
        <v>28</v>
      </c>
      <c s="34" t="s">
        <v>7089</v>
      </c>
      <c s="35" t="s">
        <v>5</v>
      </c>
      <c s="6" t="s">
        <v>7090</v>
      </c>
      <c s="36" t="s">
        <v>162</v>
      </c>
      <c s="37">
        <v>129</v>
      </c>
      <c s="36">
        <v>0</v>
      </c>
      <c s="36">
        <f>ROUND(G14*H14,6)</f>
      </c>
      <c r="L14" s="38">
        <v>0</v>
      </c>
      <c s="32">
        <f>ROUND(ROUND(L14,2)*ROUND(G14,3),2)</f>
      </c>
      <c s="36" t="s">
        <v>55</v>
      </c>
      <c>
        <f>(M14*21)/100</f>
      </c>
      <c t="s">
        <v>28</v>
      </c>
    </row>
    <row r="15" spans="1:5" ht="12.75">
      <c r="A15" s="35" t="s">
        <v>56</v>
      </c>
      <c r="E15" s="39" t="s">
        <v>7090</v>
      </c>
    </row>
    <row r="16" spans="1:5" ht="25.5">
      <c r="A16" s="35" t="s">
        <v>57</v>
      </c>
      <c r="E16" s="40" t="s">
        <v>7091</v>
      </c>
    </row>
    <row r="17" spans="1:5" ht="12.75">
      <c r="A17" t="s">
        <v>59</v>
      </c>
      <c r="E17" s="39" t="s">
        <v>5</v>
      </c>
    </row>
    <row r="18" spans="1:16" ht="12.75">
      <c r="A18" t="s">
        <v>50</v>
      </c>
      <c s="34" t="s">
        <v>26</v>
      </c>
      <c s="34" t="s">
        <v>7092</v>
      </c>
      <c s="35" t="s">
        <v>5</v>
      </c>
      <c s="6" t="s">
        <v>7093</v>
      </c>
      <c s="36" t="s">
        <v>147</v>
      </c>
      <c s="37">
        <v>184</v>
      </c>
      <c s="36">
        <v>0</v>
      </c>
      <c s="36">
        <f>ROUND(G18*H18,6)</f>
      </c>
      <c r="L18" s="38">
        <v>0</v>
      </c>
      <c s="32">
        <f>ROUND(ROUND(L18,2)*ROUND(G18,3),2)</f>
      </c>
      <c s="36" t="s">
        <v>55</v>
      </c>
      <c>
        <f>(M18*21)/100</f>
      </c>
      <c t="s">
        <v>28</v>
      </c>
    </row>
    <row r="19" spans="1:5" ht="12.75">
      <c r="A19" s="35" t="s">
        <v>56</v>
      </c>
      <c r="E19" s="39" t="s">
        <v>7093</v>
      </c>
    </row>
    <row r="20" spans="1:5" ht="12.75">
      <c r="A20" s="35" t="s">
        <v>57</v>
      </c>
      <c r="E20" s="40" t="s">
        <v>7094</v>
      </c>
    </row>
    <row r="21" spans="1:5" ht="12.75">
      <c r="A21" t="s">
        <v>59</v>
      </c>
      <c r="E21" s="39" t="s">
        <v>5</v>
      </c>
    </row>
    <row r="22" spans="1:16" ht="12.75">
      <c r="A22" t="s">
        <v>50</v>
      </c>
      <c s="34" t="s">
        <v>66</v>
      </c>
      <c s="34" t="s">
        <v>7095</v>
      </c>
      <c s="35" t="s">
        <v>5</v>
      </c>
      <c s="6" t="s">
        <v>7096</v>
      </c>
      <c s="36" t="s">
        <v>147</v>
      </c>
      <c s="37">
        <v>94</v>
      </c>
      <c s="36">
        <v>0</v>
      </c>
      <c s="36">
        <f>ROUND(G22*H22,6)</f>
      </c>
      <c r="L22" s="38">
        <v>0</v>
      </c>
      <c s="32">
        <f>ROUND(ROUND(L22,2)*ROUND(G22,3),2)</f>
      </c>
      <c s="36" t="s">
        <v>55</v>
      </c>
      <c>
        <f>(M22*21)/100</f>
      </c>
      <c t="s">
        <v>28</v>
      </c>
    </row>
    <row r="23" spans="1:5" ht="12.75">
      <c r="A23" s="35" t="s">
        <v>56</v>
      </c>
      <c r="E23" s="39" t="s">
        <v>7096</v>
      </c>
    </row>
    <row r="24" spans="1:5" ht="12.75">
      <c r="A24" s="35" t="s">
        <v>57</v>
      </c>
      <c r="E24" s="40" t="s">
        <v>7097</v>
      </c>
    </row>
    <row r="25" spans="1:5" ht="12.75">
      <c r="A25" t="s">
        <v>59</v>
      </c>
      <c r="E25" s="39" t="s">
        <v>5</v>
      </c>
    </row>
    <row r="26" spans="1:16" ht="12.75">
      <c r="A26" t="s">
        <v>50</v>
      </c>
      <c s="34" t="s">
        <v>72</v>
      </c>
      <c s="34" t="s">
        <v>7098</v>
      </c>
      <c s="35" t="s">
        <v>5</v>
      </c>
      <c s="6" t="s">
        <v>7099</v>
      </c>
      <c s="36" t="s">
        <v>147</v>
      </c>
      <c s="37">
        <v>64</v>
      </c>
      <c s="36">
        <v>0</v>
      </c>
      <c s="36">
        <f>ROUND(G26*H26,6)</f>
      </c>
      <c r="L26" s="38">
        <v>0</v>
      </c>
      <c s="32">
        <f>ROUND(ROUND(L26,2)*ROUND(G26,3),2)</f>
      </c>
      <c s="36" t="s">
        <v>55</v>
      </c>
      <c>
        <f>(M26*21)/100</f>
      </c>
      <c t="s">
        <v>28</v>
      </c>
    </row>
    <row r="27" spans="1:5" ht="12.75">
      <c r="A27" s="35" t="s">
        <v>56</v>
      </c>
      <c r="E27" s="39" t="s">
        <v>7099</v>
      </c>
    </row>
    <row r="28" spans="1:5" ht="12.75">
      <c r="A28" s="35" t="s">
        <v>57</v>
      </c>
      <c r="E28" s="40" t="s">
        <v>7100</v>
      </c>
    </row>
    <row r="29" spans="1:5" ht="12.75">
      <c r="A29" t="s">
        <v>59</v>
      </c>
      <c r="E29" s="39" t="s">
        <v>5</v>
      </c>
    </row>
    <row r="30" spans="1:16" ht="12.75">
      <c r="A30" t="s">
        <v>50</v>
      </c>
      <c s="34" t="s">
        <v>27</v>
      </c>
      <c s="34" t="s">
        <v>7101</v>
      </c>
      <c s="35" t="s">
        <v>5</v>
      </c>
      <c s="6" t="s">
        <v>7102</v>
      </c>
      <c s="36" t="s">
        <v>244</v>
      </c>
      <c s="37">
        <v>1</v>
      </c>
      <c s="36">
        <v>0</v>
      </c>
      <c s="36">
        <f>ROUND(G30*H30,6)</f>
      </c>
      <c r="L30" s="38">
        <v>0</v>
      </c>
      <c s="32">
        <f>ROUND(ROUND(L30,2)*ROUND(G30,3),2)</f>
      </c>
      <c s="36" t="s">
        <v>55</v>
      </c>
      <c>
        <f>(M30*21)/100</f>
      </c>
      <c t="s">
        <v>28</v>
      </c>
    </row>
    <row r="31" spans="1:5" ht="12.75">
      <c r="A31" s="35" t="s">
        <v>56</v>
      </c>
      <c r="E31" s="39" t="s">
        <v>7102</v>
      </c>
    </row>
    <row r="32" spans="1:5" ht="12.75">
      <c r="A32" s="35" t="s">
        <v>57</v>
      </c>
      <c r="E32" s="40" t="s">
        <v>5</v>
      </c>
    </row>
    <row r="33" spans="1:5" ht="12.75">
      <c r="A33" t="s">
        <v>59</v>
      </c>
      <c r="E33" s="39" t="s">
        <v>5</v>
      </c>
    </row>
    <row r="34" spans="1:16" ht="12.75">
      <c r="A34" t="s">
        <v>50</v>
      </c>
      <c s="34" t="s">
        <v>81</v>
      </c>
      <c s="34" t="s">
        <v>7103</v>
      </c>
      <c s="35" t="s">
        <v>5</v>
      </c>
      <c s="6" t="s">
        <v>7104</v>
      </c>
      <c s="36" t="s">
        <v>244</v>
      </c>
      <c s="37">
        <v>1</v>
      </c>
      <c s="36">
        <v>0</v>
      </c>
      <c s="36">
        <f>ROUND(G34*H34,6)</f>
      </c>
      <c r="L34" s="38">
        <v>0</v>
      </c>
      <c s="32">
        <f>ROUND(ROUND(L34,2)*ROUND(G34,3),2)</f>
      </c>
      <c s="36" t="s">
        <v>55</v>
      </c>
      <c>
        <f>(M34*21)/100</f>
      </c>
      <c t="s">
        <v>28</v>
      </c>
    </row>
    <row r="35" spans="1:5" ht="12.75">
      <c r="A35" s="35" t="s">
        <v>56</v>
      </c>
      <c r="E35" s="39" t="s">
        <v>7104</v>
      </c>
    </row>
    <row r="36" spans="1:5" ht="25.5">
      <c r="A36" s="35" t="s">
        <v>57</v>
      </c>
      <c r="E36" s="40" t="s">
        <v>7105</v>
      </c>
    </row>
    <row r="37" spans="1:5" ht="114.75">
      <c r="A37" t="s">
        <v>59</v>
      </c>
      <c r="E37" s="39" t="s">
        <v>7106</v>
      </c>
    </row>
    <row r="38" spans="1:16" ht="12.75">
      <c r="A38" t="s">
        <v>50</v>
      </c>
      <c s="34" t="s">
        <v>86</v>
      </c>
      <c s="34" t="s">
        <v>7107</v>
      </c>
      <c s="35" t="s">
        <v>5</v>
      </c>
      <c s="6" t="s">
        <v>7108</v>
      </c>
      <c s="36" t="s">
        <v>147</v>
      </c>
      <c s="37">
        <v>560</v>
      </c>
      <c s="36">
        <v>0</v>
      </c>
      <c s="36">
        <f>ROUND(G38*H38,6)</f>
      </c>
      <c r="L38" s="38">
        <v>0</v>
      </c>
      <c s="32">
        <f>ROUND(ROUND(L38,2)*ROUND(G38,3),2)</f>
      </c>
      <c s="36" t="s">
        <v>55</v>
      </c>
      <c>
        <f>(M38*21)/100</f>
      </c>
      <c t="s">
        <v>28</v>
      </c>
    </row>
    <row r="39" spans="1:5" ht="12.75">
      <c r="A39" s="35" t="s">
        <v>56</v>
      </c>
      <c r="E39" s="39" t="s">
        <v>7108</v>
      </c>
    </row>
    <row r="40" spans="1:5" ht="12.75">
      <c r="A40" s="35" t="s">
        <v>57</v>
      </c>
      <c r="E40" s="40" t="s">
        <v>7109</v>
      </c>
    </row>
    <row r="41" spans="1:5" ht="25.5">
      <c r="A41" t="s">
        <v>59</v>
      </c>
      <c r="E41" s="39" t="s">
        <v>7110</v>
      </c>
    </row>
    <row r="42" spans="1:16" ht="12.75">
      <c r="A42" t="s">
        <v>50</v>
      </c>
      <c s="34" t="s">
        <v>149</v>
      </c>
      <c s="34" t="s">
        <v>7111</v>
      </c>
      <c s="35" t="s">
        <v>5</v>
      </c>
      <c s="6" t="s">
        <v>7112</v>
      </c>
      <c s="36" t="s">
        <v>244</v>
      </c>
      <c s="37">
        <v>3</v>
      </c>
      <c s="36">
        <v>0</v>
      </c>
      <c s="36">
        <f>ROUND(G42*H42,6)</f>
      </c>
      <c r="L42" s="38">
        <v>0</v>
      </c>
      <c s="32">
        <f>ROUND(ROUND(L42,2)*ROUND(G42,3),2)</f>
      </c>
      <c s="36" t="s">
        <v>55</v>
      </c>
      <c>
        <f>(M42*21)/100</f>
      </c>
      <c t="s">
        <v>28</v>
      </c>
    </row>
    <row r="43" spans="1:5" ht="12.75">
      <c r="A43" s="35" t="s">
        <v>56</v>
      </c>
      <c r="E43" s="39" t="s">
        <v>7112</v>
      </c>
    </row>
    <row r="44" spans="1:5" ht="25.5">
      <c r="A44" s="35" t="s">
        <v>57</v>
      </c>
      <c r="E44" s="40" t="s">
        <v>7113</v>
      </c>
    </row>
    <row r="45" spans="1:5" ht="12.75">
      <c r="A45" t="s">
        <v>59</v>
      </c>
      <c r="E45" s="39" t="s">
        <v>5</v>
      </c>
    </row>
    <row r="46" spans="1:16" ht="12.75">
      <c r="A46" t="s">
        <v>50</v>
      </c>
      <c s="34" t="s">
        <v>159</v>
      </c>
      <c s="34" t="s">
        <v>7114</v>
      </c>
      <c s="35" t="s">
        <v>5</v>
      </c>
      <c s="6" t="s">
        <v>7115</v>
      </c>
      <c s="36" t="s">
        <v>244</v>
      </c>
      <c s="37">
        <v>1</v>
      </c>
      <c s="36">
        <v>0</v>
      </c>
      <c s="36">
        <f>ROUND(G46*H46,6)</f>
      </c>
      <c r="L46" s="38">
        <v>0</v>
      </c>
      <c s="32">
        <f>ROUND(ROUND(L46,2)*ROUND(G46,3),2)</f>
      </c>
      <c s="36" t="s">
        <v>55</v>
      </c>
      <c>
        <f>(M46*21)/100</f>
      </c>
      <c t="s">
        <v>28</v>
      </c>
    </row>
    <row r="47" spans="1:5" ht="12.75">
      <c r="A47" s="35" t="s">
        <v>56</v>
      </c>
      <c r="E47" s="39" t="s">
        <v>7115</v>
      </c>
    </row>
    <row r="48" spans="1:5" ht="25.5">
      <c r="A48" s="35" t="s">
        <v>57</v>
      </c>
      <c r="E48" s="40" t="s">
        <v>7116</v>
      </c>
    </row>
    <row r="49" spans="1:5" ht="12.75">
      <c r="A49" t="s">
        <v>59</v>
      </c>
      <c r="E49" s="39" t="s">
        <v>5</v>
      </c>
    </row>
    <row r="50" spans="1:16" ht="12.75">
      <c r="A50" t="s">
        <v>50</v>
      </c>
      <c s="34" t="s">
        <v>164</v>
      </c>
      <c s="34" t="s">
        <v>7117</v>
      </c>
      <c s="35" t="s">
        <v>5</v>
      </c>
      <c s="6" t="s">
        <v>7118</v>
      </c>
      <c s="36" t="s">
        <v>244</v>
      </c>
      <c s="37">
        <v>72</v>
      </c>
      <c s="36">
        <v>0</v>
      </c>
      <c s="36">
        <f>ROUND(G50*H50,6)</f>
      </c>
      <c r="L50" s="38">
        <v>0</v>
      </c>
      <c s="32">
        <f>ROUND(ROUND(L50,2)*ROUND(G50,3),2)</f>
      </c>
      <c s="36" t="s">
        <v>55</v>
      </c>
      <c>
        <f>(M50*21)/100</f>
      </c>
      <c t="s">
        <v>28</v>
      </c>
    </row>
    <row r="51" spans="1:5" ht="12.75">
      <c r="A51" s="35" t="s">
        <v>56</v>
      </c>
      <c r="E51" s="39" t="s">
        <v>7118</v>
      </c>
    </row>
    <row r="52" spans="1:5" ht="25.5">
      <c r="A52" s="35" t="s">
        <v>57</v>
      </c>
      <c r="E52" s="40" t="s">
        <v>7119</v>
      </c>
    </row>
    <row r="53" spans="1:5" ht="293.25">
      <c r="A53" t="s">
        <v>59</v>
      </c>
      <c r="E53" s="39" t="s">
        <v>7120</v>
      </c>
    </row>
    <row r="54" spans="1:16" ht="12.75">
      <c r="A54" t="s">
        <v>50</v>
      </c>
      <c s="34" t="s">
        <v>167</v>
      </c>
      <c s="34" t="s">
        <v>7121</v>
      </c>
      <c s="35" t="s">
        <v>5</v>
      </c>
      <c s="6" t="s">
        <v>7122</v>
      </c>
      <c s="36" t="s">
        <v>244</v>
      </c>
      <c s="37">
        <v>9</v>
      </c>
      <c s="36">
        <v>0</v>
      </c>
      <c s="36">
        <f>ROUND(G54*H54,6)</f>
      </c>
      <c r="L54" s="38">
        <v>0</v>
      </c>
      <c s="32">
        <f>ROUND(ROUND(L54,2)*ROUND(G54,3),2)</f>
      </c>
      <c s="36" t="s">
        <v>55</v>
      </c>
      <c>
        <f>(M54*21)/100</f>
      </c>
      <c t="s">
        <v>28</v>
      </c>
    </row>
    <row r="55" spans="1:5" ht="12.75">
      <c r="A55" s="35" t="s">
        <v>56</v>
      </c>
      <c r="E55" s="39" t="s">
        <v>7122</v>
      </c>
    </row>
    <row r="56" spans="1:5" ht="25.5">
      <c r="A56" s="35" t="s">
        <v>57</v>
      </c>
      <c r="E56" s="40" t="s">
        <v>7123</v>
      </c>
    </row>
    <row r="57" spans="1:5" ht="12.75">
      <c r="A57" t="s">
        <v>59</v>
      </c>
      <c r="E57" s="39" t="s">
        <v>5</v>
      </c>
    </row>
    <row r="58" spans="1:16" ht="12.75">
      <c r="A58" t="s">
        <v>50</v>
      </c>
      <c s="34" t="s">
        <v>112</v>
      </c>
      <c s="34" t="s">
        <v>7124</v>
      </c>
      <c s="35" t="s">
        <v>5</v>
      </c>
      <c s="6" t="s">
        <v>7125</v>
      </c>
      <c s="36" t="s">
        <v>244</v>
      </c>
      <c s="37">
        <v>1</v>
      </c>
      <c s="36">
        <v>0</v>
      </c>
      <c s="36">
        <f>ROUND(G58*H58,6)</f>
      </c>
      <c r="L58" s="38">
        <v>0</v>
      </c>
      <c s="32">
        <f>ROUND(ROUND(L58,2)*ROUND(G58,3),2)</f>
      </c>
      <c s="36" t="s">
        <v>55</v>
      </c>
      <c>
        <f>(M58*21)/100</f>
      </c>
      <c t="s">
        <v>28</v>
      </c>
    </row>
    <row r="59" spans="1:5" ht="12.75">
      <c r="A59" s="35" t="s">
        <v>56</v>
      </c>
      <c r="E59" s="39" t="s">
        <v>7125</v>
      </c>
    </row>
    <row r="60" spans="1:5" ht="25.5">
      <c r="A60" s="35" t="s">
        <v>57</v>
      </c>
      <c r="E60" s="40" t="s">
        <v>7116</v>
      </c>
    </row>
    <row r="61" spans="1:5" ht="12.75">
      <c r="A61" t="s">
        <v>59</v>
      </c>
      <c r="E61" s="39" t="s">
        <v>5</v>
      </c>
    </row>
    <row r="62" spans="1:16" ht="12.75">
      <c r="A62" t="s">
        <v>50</v>
      </c>
      <c s="34" t="s">
        <v>175</v>
      </c>
      <c s="34" t="s">
        <v>7126</v>
      </c>
      <c s="35" t="s">
        <v>5</v>
      </c>
      <c s="6" t="s">
        <v>7127</v>
      </c>
      <c s="36" t="s">
        <v>244</v>
      </c>
      <c s="37">
        <v>1</v>
      </c>
      <c s="36">
        <v>0</v>
      </c>
      <c s="36">
        <f>ROUND(G62*H62,6)</f>
      </c>
      <c r="L62" s="38">
        <v>0</v>
      </c>
      <c s="32">
        <f>ROUND(ROUND(L62,2)*ROUND(G62,3),2)</f>
      </c>
      <c s="36" t="s">
        <v>55</v>
      </c>
      <c>
        <f>(M62*21)/100</f>
      </c>
      <c t="s">
        <v>28</v>
      </c>
    </row>
    <row r="63" spans="1:5" ht="12.75">
      <c r="A63" s="35" t="s">
        <v>56</v>
      </c>
      <c r="E63" s="39" t="s">
        <v>7127</v>
      </c>
    </row>
    <row r="64" spans="1:5" ht="25.5">
      <c r="A64" s="35" t="s">
        <v>57</v>
      </c>
      <c r="E64" s="40" t="s">
        <v>7116</v>
      </c>
    </row>
    <row r="65" spans="1:5" ht="12.75">
      <c r="A65" t="s">
        <v>59</v>
      </c>
      <c r="E65" s="39" t="s">
        <v>5</v>
      </c>
    </row>
    <row r="66" spans="1:16" ht="12.75">
      <c r="A66" t="s">
        <v>50</v>
      </c>
      <c s="34" t="s">
        <v>122</v>
      </c>
      <c s="34" t="s">
        <v>7128</v>
      </c>
      <c s="35" t="s">
        <v>5</v>
      </c>
      <c s="6" t="s">
        <v>7129</v>
      </c>
      <c s="36" t="s">
        <v>244</v>
      </c>
      <c s="37">
        <v>1</v>
      </c>
      <c s="36">
        <v>0</v>
      </c>
      <c s="36">
        <f>ROUND(G66*H66,6)</f>
      </c>
      <c r="L66" s="38">
        <v>0</v>
      </c>
      <c s="32">
        <f>ROUND(ROUND(L66,2)*ROUND(G66,3),2)</f>
      </c>
      <c s="36" t="s">
        <v>55</v>
      </c>
      <c>
        <f>(M66*21)/100</f>
      </c>
      <c t="s">
        <v>28</v>
      </c>
    </row>
    <row r="67" spans="1:5" ht="12.75">
      <c r="A67" s="35" t="s">
        <v>56</v>
      </c>
      <c r="E67" s="39" t="s">
        <v>7129</v>
      </c>
    </row>
    <row r="68" spans="1:5" ht="25.5">
      <c r="A68" s="35" t="s">
        <v>57</v>
      </c>
      <c r="E68" s="40" t="s">
        <v>7116</v>
      </c>
    </row>
    <row r="69" spans="1:5" ht="191.25">
      <c r="A69" t="s">
        <v>59</v>
      </c>
      <c r="E69" s="39" t="s">
        <v>7130</v>
      </c>
    </row>
    <row r="70" spans="1:16" ht="12.75">
      <c r="A70" t="s">
        <v>50</v>
      </c>
      <c s="34" t="s">
        <v>187</v>
      </c>
      <c s="34" t="s">
        <v>7131</v>
      </c>
      <c s="35" t="s">
        <v>5</v>
      </c>
      <c s="6" t="s">
        <v>7132</v>
      </c>
      <c s="36" t="s">
        <v>244</v>
      </c>
      <c s="37">
        <v>12</v>
      </c>
      <c s="36">
        <v>0</v>
      </c>
      <c s="36">
        <f>ROUND(G70*H70,6)</f>
      </c>
      <c r="L70" s="38">
        <v>0</v>
      </c>
      <c s="32">
        <f>ROUND(ROUND(L70,2)*ROUND(G70,3),2)</f>
      </c>
      <c s="36" t="s">
        <v>55</v>
      </c>
      <c>
        <f>(M70*21)/100</f>
      </c>
      <c t="s">
        <v>28</v>
      </c>
    </row>
    <row r="71" spans="1:5" ht="12.75">
      <c r="A71" s="35" t="s">
        <v>56</v>
      </c>
      <c r="E71" s="39" t="s">
        <v>7132</v>
      </c>
    </row>
    <row r="72" spans="1:5" ht="25.5">
      <c r="A72" s="35" t="s">
        <v>57</v>
      </c>
      <c r="E72" s="40" t="s">
        <v>7133</v>
      </c>
    </row>
    <row r="73" spans="1:5" ht="12.75">
      <c r="A73" t="s">
        <v>59</v>
      </c>
      <c r="E73" s="39" t="s">
        <v>5</v>
      </c>
    </row>
    <row r="74" spans="1:16" ht="12.75">
      <c r="A74" t="s">
        <v>50</v>
      </c>
      <c s="34" t="s">
        <v>130</v>
      </c>
      <c s="34" t="s">
        <v>7134</v>
      </c>
      <c s="35" t="s">
        <v>5</v>
      </c>
      <c s="6" t="s">
        <v>7135</v>
      </c>
      <c s="36" t="s">
        <v>4548</v>
      </c>
      <c s="37">
        <v>95</v>
      </c>
      <c s="36">
        <v>0</v>
      </c>
      <c s="36">
        <f>ROUND(G74*H74,6)</f>
      </c>
      <c r="L74" s="38">
        <v>0</v>
      </c>
      <c s="32">
        <f>ROUND(ROUND(L74,2)*ROUND(G74,3),2)</f>
      </c>
      <c s="36" t="s">
        <v>55</v>
      </c>
      <c>
        <f>(M74*21)/100</f>
      </c>
      <c t="s">
        <v>28</v>
      </c>
    </row>
    <row r="75" spans="1:5" ht="12.75">
      <c r="A75" s="35" t="s">
        <v>56</v>
      </c>
      <c r="E75" s="39" t="s">
        <v>7135</v>
      </c>
    </row>
    <row r="76" spans="1:5" ht="25.5">
      <c r="A76" s="35" t="s">
        <v>57</v>
      </c>
      <c r="E76" s="40" t="s">
        <v>7136</v>
      </c>
    </row>
    <row r="77" spans="1:5" ht="12.75">
      <c r="A77" t="s">
        <v>59</v>
      </c>
      <c r="E77" s="39" t="s">
        <v>5</v>
      </c>
    </row>
    <row r="78" spans="1:16" ht="12.75">
      <c r="A78" t="s">
        <v>50</v>
      </c>
      <c s="34" t="s">
        <v>153</v>
      </c>
      <c s="34" t="s">
        <v>7137</v>
      </c>
      <c s="35" t="s">
        <v>5</v>
      </c>
      <c s="6" t="s">
        <v>7138</v>
      </c>
      <c s="36" t="s">
        <v>4548</v>
      </c>
      <c s="37">
        <v>72</v>
      </c>
      <c s="36">
        <v>0</v>
      </c>
      <c s="36">
        <f>ROUND(G78*H78,6)</f>
      </c>
      <c r="L78" s="38">
        <v>0</v>
      </c>
      <c s="32">
        <f>ROUND(ROUND(L78,2)*ROUND(G78,3),2)</f>
      </c>
      <c s="36" t="s">
        <v>55</v>
      </c>
      <c>
        <f>(M78*21)/100</f>
      </c>
      <c t="s">
        <v>28</v>
      </c>
    </row>
    <row r="79" spans="1:5" ht="12.75">
      <c r="A79" s="35" t="s">
        <v>56</v>
      </c>
      <c r="E79" s="39" t="s">
        <v>7138</v>
      </c>
    </row>
    <row r="80" spans="1:5" ht="25.5">
      <c r="A80" s="35" t="s">
        <v>57</v>
      </c>
      <c r="E80" s="40" t="s">
        <v>7119</v>
      </c>
    </row>
    <row r="81" spans="1:5" ht="12.75">
      <c r="A81" t="s">
        <v>59</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3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COUNTIFS(L8:L394,"=0",A8:A394,"P")+COUNTIFS(L8:L394,"",A8:A394,"P")+SUM(Q8:Q394)</f>
      </c>
    </row>
    <row r="8" spans="1:13" ht="12.75">
      <c r="A8" t="s">
        <v>45</v>
      </c>
      <c r="C8" s="28" t="s">
        <v>7141</v>
      </c>
      <c r="E8" s="30" t="s">
        <v>7140</v>
      </c>
      <c r="J8" s="29">
        <f>0+J9+J130+J139+J256+J261+J310+J319+J328+J345+J358+J367+J380+J385</f>
      </c>
      <c s="29">
        <f>0+K9+K130+K139+K256+K261+K310+K319+K328+K345+K358+K367+K380+K385</f>
      </c>
      <c s="29">
        <f>0+L9+L130+L139+L256+L261+L310+L319+L328+L345+L358+L367+L380+L385</f>
      </c>
      <c s="29">
        <f>0+M9+M130+M139+M256+M261+M310+M319+M328+M345+M358+M367+M380+M385</f>
      </c>
    </row>
    <row r="9" spans="1:13" ht="12.75">
      <c r="A9" t="s">
        <v>47</v>
      </c>
      <c r="C9" s="31" t="s">
        <v>96</v>
      </c>
      <c r="E9" s="33" t="s">
        <v>415</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96</v>
      </c>
      <c s="34" t="s">
        <v>7142</v>
      </c>
      <c s="35" t="s">
        <v>5</v>
      </c>
      <c s="6" t="s">
        <v>7143</v>
      </c>
      <c s="36" t="s">
        <v>126</v>
      </c>
      <c s="37">
        <v>13</v>
      </c>
      <c s="36">
        <v>0</v>
      </c>
      <c s="36">
        <f>ROUND(G10*H10,6)</f>
      </c>
      <c r="L10" s="38">
        <v>0</v>
      </c>
      <c s="32">
        <f>ROUND(ROUND(L10,2)*ROUND(G10,3),2)</f>
      </c>
      <c s="36" t="s">
        <v>307</v>
      </c>
      <c>
        <f>(M10*21)/100</f>
      </c>
      <c t="s">
        <v>28</v>
      </c>
    </row>
    <row r="11" spans="1:5" ht="38.25">
      <c r="A11" s="35" t="s">
        <v>56</v>
      </c>
      <c r="E11" s="39" t="s">
        <v>7144</v>
      </c>
    </row>
    <row r="12" spans="1:5" ht="12.75">
      <c r="A12" s="35" t="s">
        <v>57</v>
      </c>
      <c r="E12" s="40" t="s">
        <v>5</v>
      </c>
    </row>
    <row r="13" spans="1:5" ht="12.75">
      <c r="A13" t="s">
        <v>59</v>
      </c>
      <c r="E13" s="39" t="s">
        <v>5</v>
      </c>
    </row>
    <row r="14" spans="1:16" ht="25.5">
      <c r="A14" t="s">
        <v>50</v>
      </c>
      <c s="34" t="s">
        <v>28</v>
      </c>
      <c s="34" t="s">
        <v>7145</v>
      </c>
      <c s="35" t="s">
        <v>5</v>
      </c>
      <c s="6" t="s">
        <v>7143</v>
      </c>
      <c s="36" t="s">
        <v>126</v>
      </c>
      <c s="37">
        <v>118</v>
      </c>
      <c s="36">
        <v>0</v>
      </c>
      <c s="36">
        <f>ROUND(G14*H14,6)</f>
      </c>
      <c r="L14" s="38">
        <v>0</v>
      </c>
      <c s="32">
        <f>ROUND(ROUND(L14,2)*ROUND(G14,3),2)</f>
      </c>
      <c s="36" t="s">
        <v>307</v>
      </c>
      <c>
        <f>(M14*21)/100</f>
      </c>
      <c t="s">
        <v>28</v>
      </c>
    </row>
    <row r="15" spans="1:5" ht="38.25">
      <c r="A15" s="35" t="s">
        <v>56</v>
      </c>
      <c r="E15" s="39" t="s">
        <v>7146</v>
      </c>
    </row>
    <row r="16" spans="1:5" ht="12.75">
      <c r="A16" s="35" t="s">
        <v>57</v>
      </c>
      <c r="E16" s="40" t="s">
        <v>5</v>
      </c>
    </row>
    <row r="17" spans="1:5" ht="12.75">
      <c r="A17" t="s">
        <v>59</v>
      </c>
      <c r="E17" s="39" t="s">
        <v>5</v>
      </c>
    </row>
    <row r="18" spans="1:16" ht="25.5">
      <c r="A18" t="s">
        <v>50</v>
      </c>
      <c s="34" t="s">
        <v>26</v>
      </c>
      <c s="34" t="s">
        <v>7147</v>
      </c>
      <c s="35" t="s">
        <v>5</v>
      </c>
      <c s="6" t="s">
        <v>7148</v>
      </c>
      <c s="36" t="s">
        <v>126</v>
      </c>
      <c s="37">
        <v>35.2</v>
      </c>
      <c s="36">
        <v>0</v>
      </c>
      <c s="36">
        <f>ROUND(G18*H18,6)</f>
      </c>
      <c r="L18" s="38">
        <v>0</v>
      </c>
      <c s="32">
        <f>ROUND(ROUND(L18,2)*ROUND(G18,3),2)</f>
      </c>
      <c s="36" t="s">
        <v>307</v>
      </c>
      <c>
        <f>(M18*21)/100</f>
      </c>
      <c t="s">
        <v>28</v>
      </c>
    </row>
    <row r="19" spans="1:5" ht="38.25">
      <c r="A19" s="35" t="s">
        <v>56</v>
      </c>
      <c r="E19" s="39" t="s">
        <v>7149</v>
      </c>
    </row>
    <row r="20" spans="1:5" ht="25.5">
      <c r="A20" s="35" t="s">
        <v>57</v>
      </c>
      <c r="E20" s="40" t="s">
        <v>7150</v>
      </c>
    </row>
    <row r="21" spans="1:5" ht="12.75">
      <c r="A21" t="s">
        <v>59</v>
      </c>
      <c r="E21" s="39" t="s">
        <v>5</v>
      </c>
    </row>
    <row r="22" spans="1:16" ht="25.5">
      <c r="A22" t="s">
        <v>50</v>
      </c>
      <c s="34" t="s">
        <v>66</v>
      </c>
      <c s="34" t="s">
        <v>7151</v>
      </c>
      <c s="35" t="s">
        <v>5</v>
      </c>
      <c s="6" t="s">
        <v>7148</v>
      </c>
      <c s="36" t="s">
        <v>126</v>
      </c>
      <c s="37">
        <v>789</v>
      </c>
      <c s="36">
        <v>0</v>
      </c>
      <c s="36">
        <f>ROUND(G22*H22,6)</f>
      </c>
      <c r="L22" s="38">
        <v>0</v>
      </c>
      <c s="32">
        <f>ROUND(ROUND(L22,2)*ROUND(G22,3),2)</f>
      </c>
      <c s="36" t="s">
        <v>307</v>
      </c>
      <c>
        <f>(M22*21)/100</f>
      </c>
      <c t="s">
        <v>28</v>
      </c>
    </row>
    <row r="23" spans="1:5" ht="38.25">
      <c r="A23" s="35" t="s">
        <v>56</v>
      </c>
      <c r="E23" s="39" t="s">
        <v>7152</v>
      </c>
    </row>
    <row r="24" spans="1:5" ht="25.5">
      <c r="A24" s="35" t="s">
        <v>57</v>
      </c>
      <c r="E24" s="40" t="s">
        <v>7153</v>
      </c>
    </row>
    <row r="25" spans="1:5" ht="12.75">
      <c r="A25" t="s">
        <v>59</v>
      </c>
      <c r="E25" s="39" t="s">
        <v>5</v>
      </c>
    </row>
    <row r="26" spans="1:16" ht="25.5">
      <c r="A26" t="s">
        <v>50</v>
      </c>
      <c s="34" t="s">
        <v>72</v>
      </c>
      <c s="34" t="s">
        <v>7154</v>
      </c>
      <c s="35" t="s">
        <v>5</v>
      </c>
      <c s="6" t="s">
        <v>7148</v>
      </c>
      <c s="36" t="s">
        <v>126</v>
      </c>
      <c s="37">
        <v>275.5</v>
      </c>
      <c s="36">
        <v>0</v>
      </c>
      <c s="36">
        <f>ROUND(G26*H26,6)</f>
      </c>
      <c r="L26" s="38">
        <v>0</v>
      </c>
      <c s="32">
        <f>ROUND(ROUND(L26,2)*ROUND(G26,3),2)</f>
      </c>
      <c s="36" t="s">
        <v>307</v>
      </c>
      <c>
        <f>(M26*21)/100</f>
      </c>
      <c t="s">
        <v>28</v>
      </c>
    </row>
    <row r="27" spans="1:5" ht="38.25">
      <c r="A27" s="35" t="s">
        <v>56</v>
      </c>
      <c r="E27" s="39" t="s">
        <v>7155</v>
      </c>
    </row>
    <row r="28" spans="1:5" ht="38.25">
      <c r="A28" s="35" t="s">
        <v>57</v>
      </c>
      <c r="E28" s="40" t="s">
        <v>7156</v>
      </c>
    </row>
    <row r="29" spans="1:5" ht="12.75">
      <c r="A29" t="s">
        <v>59</v>
      </c>
      <c r="E29" s="39" t="s">
        <v>5</v>
      </c>
    </row>
    <row r="30" spans="1:16" ht="25.5">
      <c r="A30" t="s">
        <v>50</v>
      </c>
      <c s="34" t="s">
        <v>27</v>
      </c>
      <c s="34" t="s">
        <v>7157</v>
      </c>
      <c s="35" t="s">
        <v>5</v>
      </c>
      <c s="6" t="s">
        <v>7158</v>
      </c>
      <c s="36" t="s">
        <v>147</v>
      </c>
      <c s="37">
        <v>3</v>
      </c>
      <c s="36">
        <v>0.008677</v>
      </c>
      <c s="36">
        <f>ROUND(G30*H30,6)</f>
      </c>
      <c r="L30" s="38">
        <v>0</v>
      </c>
      <c s="32">
        <f>ROUND(ROUND(L30,2)*ROUND(G30,3),2)</f>
      </c>
      <c s="36" t="s">
        <v>307</v>
      </c>
      <c>
        <f>(M30*21)/100</f>
      </c>
      <c t="s">
        <v>28</v>
      </c>
    </row>
    <row r="31" spans="1:5" ht="63.75">
      <c r="A31" s="35" t="s">
        <v>56</v>
      </c>
      <c r="E31" s="39" t="s">
        <v>7159</v>
      </c>
    </row>
    <row r="32" spans="1:5" ht="12.75">
      <c r="A32" s="35" t="s">
        <v>57</v>
      </c>
      <c r="E32" s="40" t="s">
        <v>5</v>
      </c>
    </row>
    <row r="33" spans="1:5" ht="12.75">
      <c r="A33" t="s">
        <v>59</v>
      </c>
      <c r="E33" s="39" t="s">
        <v>5</v>
      </c>
    </row>
    <row r="34" spans="1:16" ht="25.5">
      <c r="A34" t="s">
        <v>50</v>
      </c>
      <c s="34" t="s">
        <v>81</v>
      </c>
      <c s="34" t="s">
        <v>7160</v>
      </c>
      <c s="35" t="s">
        <v>5</v>
      </c>
      <c s="6" t="s">
        <v>7158</v>
      </c>
      <c s="36" t="s">
        <v>147</v>
      </c>
      <c s="37">
        <v>18</v>
      </c>
      <c s="36">
        <v>0.036904</v>
      </c>
      <c s="36">
        <f>ROUND(G34*H34,6)</f>
      </c>
      <c r="L34" s="38">
        <v>0</v>
      </c>
      <c s="32">
        <f>ROUND(ROUND(L34,2)*ROUND(G34,3),2)</f>
      </c>
      <c s="36" t="s">
        <v>307</v>
      </c>
      <c>
        <f>(M34*21)/100</f>
      </c>
      <c t="s">
        <v>28</v>
      </c>
    </row>
    <row r="35" spans="1:5" ht="63.75">
      <c r="A35" s="35" t="s">
        <v>56</v>
      </c>
      <c r="E35" s="39" t="s">
        <v>7161</v>
      </c>
    </row>
    <row r="36" spans="1:5" ht="12.75">
      <c r="A36" s="35" t="s">
        <v>57</v>
      </c>
      <c r="E36" s="40" t="s">
        <v>5</v>
      </c>
    </row>
    <row r="37" spans="1:5" ht="12.75">
      <c r="A37" t="s">
        <v>59</v>
      </c>
      <c r="E37" s="39" t="s">
        <v>5</v>
      </c>
    </row>
    <row r="38" spans="1:16" ht="25.5">
      <c r="A38" t="s">
        <v>50</v>
      </c>
      <c s="34" t="s">
        <v>86</v>
      </c>
      <c s="34" t="s">
        <v>6384</v>
      </c>
      <c s="35" t="s">
        <v>5</v>
      </c>
      <c s="6" t="s">
        <v>6385</v>
      </c>
      <c s="36" t="s">
        <v>162</v>
      </c>
      <c s="37">
        <v>4</v>
      </c>
      <c s="36">
        <v>0.00065</v>
      </c>
      <c s="36">
        <f>ROUND(G38*H38,6)</f>
      </c>
      <c r="L38" s="38">
        <v>0</v>
      </c>
      <c s="32">
        <f>ROUND(ROUND(L38,2)*ROUND(G38,3),2)</f>
      </c>
      <c s="36" t="s">
        <v>307</v>
      </c>
      <c>
        <f>(M38*21)/100</f>
      </c>
      <c t="s">
        <v>28</v>
      </c>
    </row>
    <row r="39" spans="1:5" ht="25.5">
      <c r="A39" s="35" t="s">
        <v>56</v>
      </c>
      <c r="E39" s="39" t="s">
        <v>6385</v>
      </c>
    </row>
    <row r="40" spans="1:5" ht="12.75">
      <c r="A40" s="35" t="s">
        <v>57</v>
      </c>
      <c r="E40" s="40" t="s">
        <v>5</v>
      </c>
    </row>
    <row r="41" spans="1:5" ht="12.75">
      <c r="A41" t="s">
        <v>59</v>
      </c>
      <c r="E41" s="39" t="s">
        <v>5</v>
      </c>
    </row>
    <row r="42" spans="1:16" ht="25.5">
      <c r="A42" t="s">
        <v>50</v>
      </c>
      <c s="34" t="s">
        <v>149</v>
      </c>
      <c s="34" t="s">
        <v>6386</v>
      </c>
      <c s="35" t="s">
        <v>5</v>
      </c>
      <c s="6" t="s">
        <v>6387</v>
      </c>
      <c s="36" t="s">
        <v>162</v>
      </c>
      <c s="37">
        <v>4</v>
      </c>
      <c s="36">
        <v>0</v>
      </c>
      <c s="36">
        <f>ROUND(G42*H42,6)</f>
      </c>
      <c r="L42" s="38">
        <v>0</v>
      </c>
      <c s="32">
        <f>ROUND(ROUND(L42,2)*ROUND(G42,3),2)</f>
      </c>
      <c s="36" t="s">
        <v>307</v>
      </c>
      <c>
        <f>(M42*21)/100</f>
      </c>
      <c t="s">
        <v>28</v>
      </c>
    </row>
    <row r="43" spans="1:5" ht="25.5">
      <c r="A43" s="35" t="s">
        <v>56</v>
      </c>
      <c r="E43" s="39" t="s">
        <v>6387</v>
      </c>
    </row>
    <row r="44" spans="1:5" ht="12.75">
      <c r="A44" s="35" t="s">
        <v>57</v>
      </c>
      <c r="E44" s="40" t="s">
        <v>5</v>
      </c>
    </row>
    <row r="45" spans="1:5" ht="12.75">
      <c r="A45" t="s">
        <v>59</v>
      </c>
      <c r="E45" s="39" t="s">
        <v>5</v>
      </c>
    </row>
    <row r="46" spans="1:16" ht="25.5">
      <c r="A46" t="s">
        <v>50</v>
      </c>
      <c s="34" t="s">
        <v>159</v>
      </c>
      <c s="34" t="s">
        <v>6388</v>
      </c>
      <c s="35" t="s">
        <v>5</v>
      </c>
      <c s="6" t="s">
        <v>6389</v>
      </c>
      <c s="36" t="s">
        <v>126</v>
      </c>
      <c s="37">
        <v>36</v>
      </c>
      <c s="36">
        <v>0.00064</v>
      </c>
      <c s="36">
        <f>ROUND(G46*H46,6)</f>
      </c>
      <c r="L46" s="38">
        <v>0</v>
      </c>
      <c s="32">
        <f>ROUND(ROUND(L46,2)*ROUND(G46,3),2)</f>
      </c>
      <c s="36" t="s">
        <v>307</v>
      </c>
      <c>
        <f>(M46*21)/100</f>
      </c>
      <c t="s">
        <v>28</v>
      </c>
    </row>
    <row r="47" spans="1:5" ht="25.5">
      <c r="A47" s="35" t="s">
        <v>56</v>
      </c>
      <c r="E47" s="39" t="s">
        <v>6389</v>
      </c>
    </row>
    <row r="48" spans="1:5" ht="12.75">
      <c r="A48" s="35" t="s">
        <v>57</v>
      </c>
      <c r="E48" s="40" t="s">
        <v>5</v>
      </c>
    </row>
    <row r="49" spans="1:5" ht="12.75">
      <c r="A49" t="s">
        <v>59</v>
      </c>
      <c r="E49" s="39" t="s">
        <v>5</v>
      </c>
    </row>
    <row r="50" spans="1:16" ht="25.5">
      <c r="A50" t="s">
        <v>50</v>
      </c>
      <c s="34" t="s">
        <v>164</v>
      </c>
      <c s="34" t="s">
        <v>6390</v>
      </c>
      <c s="35" t="s">
        <v>5</v>
      </c>
      <c s="6" t="s">
        <v>6391</v>
      </c>
      <c s="36" t="s">
        <v>126</v>
      </c>
      <c s="37">
        <v>36</v>
      </c>
      <c s="36">
        <v>0</v>
      </c>
      <c s="36">
        <f>ROUND(G50*H50,6)</f>
      </c>
      <c r="L50" s="38">
        <v>0</v>
      </c>
      <c s="32">
        <f>ROUND(ROUND(L50,2)*ROUND(G50,3),2)</f>
      </c>
      <c s="36" t="s">
        <v>307</v>
      </c>
      <c>
        <f>(M50*21)/100</f>
      </c>
      <c t="s">
        <v>28</v>
      </c>
    </row>
    <row r="51" spans="1:5" ht="25.5">
      <c r="A51" s="35" t="s">
        <v>56</v>
      </c>
      <c r="E51" s="39" t="s">
        <v>6391</v>
      </c>
    </row>
    <row r="52" spans="1:5" ht="12.75">
      <c r="A52" s="35" t="s">
        <v>57</v>
      </c>
      <c r="E52" s="40" t="s">
        <v>5</v>
      </c>
    </row>
    <row r="53" spans="1:5" ht="12.75">
      <c r="A53" t="s">
        <v>59</v>
      </c>
      <c r="E53" s="39" t="s">
        <v>5</v>
      </c>
    </row>
    <row r="54" spans="1:16" ht="12.75">
      <c r="A54" t="s">
        <v>50</v>
      </c>
      <c s="34" t="s">
        <v>167</v>
      </c>
      <c s="34" t="s">
        <v>7162</v>
      </c>
      <c s="35" t="s">
        <v>5</v>
      </c>
      <c s="6" t="s">
        <v>7163</v>
      </c>
      <c s="36" t="s">
        <v>147</v>
      </c>
      <c s="37">
        <v>440</v>
      </c>
      <c s="36">
        <v>0.00025</v>
      </c>
      <c s="36">
        <f>ROUND(G54*H54,6)</f>
      </c>
      <c r="L54" s="38">
        <v>0</v>
      </c>
      <c s="32">
        <f>ROUND(ROUND(L54,2)*ROUND(G54,3),2)</f>
      </c>
      <c s="36" t="s">
        <v>307</v>
      </c>
      <c>
        <f>(M54*21)/100</f>
      </c>
      <c t="s">
        <v>28</v>
      </c>
    </row>
    <row r="55" spans="1:5" ht="12.75">
      <c r="A55" s="35" t="s">
        <v>56</v>
      </c>
      <c r="E55" s="39" t="s">
        <v>7163</v>
      </c>
    </row>
    <row r="56" spans="1:5" ht="12.75">
      <c r="A56" s="35" t="s">
        <v>57</v>
      </c>
      <c r="E56" s="40" t="s">
        <v>5</v>
      </c>
    </row>
    <row r="57" spans="1:5" ht="12.75">
      <c r="A57" t="s">
        <v>59</v>
      </c>
      <c r="E57" s="39" t="s">
        <v>5</v>
      </c>
    </row>
    <row r="58" spans="1:16" ht="12.75">
      <c r="A58" t="s">
        <v>50</v>
      </c>
      <c s="34" t="s">
        <v>112</v>
      </c>
      <c s="34" t="s">
        <v>7164</v>
      </c>
      <c s="35" t="s">
        <v>5</v>
      </c>
      <c s="6" t="s">
        <v>7165</v>
      </c>
      <c s="36" t="s">
        <v>147</v>
      </c>
      <c s="37">
        <v>440</v>
      </c>
      <c s="36">
        <v>0</v>
      </c>
      <c s="36">
        <f>ROUND(G58*H58,6)</f>
      </c>
      <c r="L58" s="38">
        <v>0</v>
      </c>
      <c s="32">
        <f>ROUND(ROUND(L58,2)*ROUND(G58,3),2)</f>
      </c>
      <c s="36" t="s">
        <v>307</v>
      </c>
      <c>
        <f>(M58*21)/100</f>
      </c>
      <c t="s">
        <v>28</v>
      </c>
    </row>
    <row r="59" spans="1:5" ht="12.75">
      <c r="A59" s="35" t="s">
        <v>56</v>
      </c>
      <c r="E59" s="39" t="s">
        <v>7165</v>
      </c>
    </row>
    <row r="60" spans="1:5" ht="12.75">
      <c r="A60" s="35" t="s">
        <v>57</v>
      </c>
      <c r="E60" s="40" t="s">
        <v>5</v>
      </c>
    </row>
    <row r="61" spans="1:5" ht="12.75">
      <c r="A61" t="s">
        <v>59</v>
      </c>
      <c r="E61" s="39" t="s">
        <v>5</v>
      </c>
    </row>
    <row r="62" spans="1:16" ht="25.5">
      <c r="A62" t="s">
        <v>50</v>
      </c>
      <c s="34" t="s">
        <v>175</v>
      </c>
      <c s="34" t="s">
        <v>7166</v>
      </c>
      <c s="35" t="s">
        <v>5</v>
      </c>
      <c s="6" t="s">
        <v>7167</v>
      </c>
      <c s="36" t="s">
        <v>147</v>
      </c>
      <c s="37">
        <v>2</v>
      </c>
      <c s="36">
        <v>0.000469</v>
      </c>
      <c s="36">
        <f>ROUND(G62*H62,6)</f>
      </c>
      <c r="L62" s="38">
        <v>0</v>
      </c>
      <c s="32">
        <f>ROUND(ROUND(L62,2)*ROUND(G62,3),2)</f>
      </c>
      <c s="36" t="s">
        <v>307</v>
      </c>
      <c>
        <f>(M62*21)/100</f>
      </c>
      <c t="s">
        <v>28</v>
      </c>
    </row>
    <row r="63" spans="1:5" ht="25.5">
      <c r="A63" s="35" t="s">
        <v>56</v>
      </c>
      <c r="E63" s="39" t="s">
        <v>7167</v>
      </c>
    </row>
    <row r="64" spans="1:5" ht="12.75">
      <c r="A64" s="35" t="s">
        <v>57</v>
      </c>
      <c r="E64" s="40" t="s">
        <v>5</v>
      </c>
    </row>
    <row r="65" spans="1:5" ht="12.75">
      <c r="A65" t="s">
        <v>59</v>
      </c>
      <c r="E65" s="39" t="s">
        <v>5</v>
      </c>
    </row>
    <row r="66" spans="1:16" ht="25.5">
      <c r="A66" t="s">
        <v>50</v>
      </c>
      <c s="34" t="s">
        <v>122</v>
      </c>
      <c s="34" t="s">
        <v>7168</v>
      </c>
      <c s="35" t="s">
        <v>5</v>
      </c>
      <c s="6" t="s">
        <v>7169</v>
      </c>
      <c s="36" t="s">
        <v>147</v>
      </c>
      <c s="37">
        <v>2</v>
      </c>
      <c s="36">
        <v>0</v>
      </c>
      <c s="36">
        <f>ROUND(G66*H66,6)</f>
      </c>
      <c r="L66" s="38">
        <v>0</v>
      </c>
      <c s="32">
        <f>ROUND(ROUND(L66,2)*ROUND(G66,3),2)</f>
      </c>
      <c s="36" t="s">
        <v>307</v>
      </c>
      <c>
        <f>(M66*21)/100</f>
      </c>
      <c t="s">
        <v>28</v>
      </c>
    </row>
    <row r="67" spans="1:5" ht="25.5">
      <c r="A67" s="35" t="s">
        <v>56</v>
      </c>
      <c r="E67" s="39" t="s">
        <v>7169</v>
      </c>
    </row>
    <row r="68" spans="1:5" ht="12.75">
      <c r="A68" s="35" t="s">
        <v>57</v>
      </c>
      <c r="E68" s="40" t="s">
        <v>5</v>
      </c>
    </row>
    <row r="69" spans="1:5" ht="12.75">
      <c r="A69" t="s">
        <v>59</v>
      </c>
      <c r="E69" s="39" t="s">
        <v>5</v>
      </c>
    </row>
    <row r="70" spans="1:16" ht="12.75">
      <c r="A70" t="s">
        <v>50</v>
      </c>
      <c s="34" t="s">
        <v>187</v>
      </c>
      <c s="34" t="s">
        <v>7170</v>
      </c>
      <c s="35" t="s">
        <v>5</v>
      </c>
      <c s="6" t="s">
        <v>7171</v>
      </c>
      <c s="36" t="s">
        <v>126</v>
      </c>
      <c s="37">
        <v>6.272</v>
      </c>
      <c s="36">
        <v>0</v>
      </c>
      <c s="36">
        <f>ROUND(G70*H70,6)</f>
      </c>
      <c r="L70" s="38">
        <v>0</v>
      </c>
      <c s="32">
        <f>ROUND(ROUND(L70,2)*ROUND(G70,3),2)</f>
      </c>
      <c s="36" t="s">
        <v>307</v>
      </c>
      <c>
        <f>(M70*21)/100</f>
      </c>
      <c t="s">
        <v>28</v>
      </c>
    </row>
    <row r="71" spans="1:5" ht="12.75">
      <c r="A71" s="35" t="s">
        <v>56</v>
      </c>
      <c r="E71" s="39" t="s">
        <v>7171</v>
      </c>
    </row>
    <row r="72" spans="1:5" ht="25.5">
      <c r="A72" s="35" t="s">
        <v>57</v>
      </c>
      <c r="E72" s="40" t="s">
        <v>7172</v>
      </c>
    </row>
    <row r="73" spans="1:5" ht="12.75">
      <c r="A73" t="s">
        <v>59</v>
      </c>
      <c r="E73" s="39" t="s">
        <v>5</v>
      </c>
    </row>
    <row r="74" spans="1:16" ht="25.5">
      <c r="A74" t="s">
        <v>50</v>
      </c>
      <c s="34" t="s">
        <v>130</v>
      </c>
      <c s="34" t="s">
        <v>7173</v>
      </c>
      <c s="35" t="s">
        <v>5</v>
      </c>
      <c s="6" t="s">
        <v>7174</v>
      </c>
      <c s="36" t="s">
        <v>116</v>
      </c>
      <c s="37">
        <v>7.2</v>
      </c>
      <c s="36">
        <v>0</v>
      </c>
      <c s="36">
        <f>ROUND(G74*H74,6)</f>
      </c>
      <c r="L74" s="38">
        <v>0</v>
      </c>
      <c s="32">
        <f>ROUND(ROUND(L74,2)*ROUND(G74,3),2)</f>
      </c>
      <c s="36" t="s">
        <v>55</v>
      </c>
      <c>
        <f>(M74*21)/100</f>
      </c>
      <c t="s">
        <v>28</v>
      </c>
    </row>
    <row r="75" spans="1:5" ht="25.5">
      <c r="A75" s="35" t="s">
        <v>56</v>
      </c>
      <c r="E75" s="39" t="s">
        <v>7174</v>
      </c>
    </row>
    <row r="76" spans="1:5" ht="25.5">
      <c r="A76" s="35" t="s">
        <v>57</v>
      </c>
      <c r="E76" s="40" t="s">
        <v>7175</v>
      </c>
    </row>
    <row r="77" spans="1:5" ht="12.75">
      <c r="A77" t="s">
        <v>59</v>
      </c>
      <c r="E77" s="39" t="s">
        <v>5</v>
      </c>
    </row>
    <row r="78" spans="1:16" ht="25.5">
      <c r="A78" t="s">
        <v>50</v>
      </c>
      <c s="34" t="s">
        <v>153</v>
      </c>
      <c s="34" t="s">
        <v>4390</v>
      </c>
      <c s="35" t="s">
        <v>5</v>
      </c>
      <c s="6" t="s">
        <v>4391</v>
      </c>
      <c s="36" t="s">
        <v>116</v>
      </c>
      <c s="37">
        <v>3.584</v>
      </c>
      <c s="36">
        <v>0</v>
      </c>
      <c s="36">
        <f>ROUND(G78*H78,6)</f>
      </c>
      <c r="L78" s="38">
        <v>0</v>
      </c>
      <c s="32">
        <f>ROUND(ROUND(L78,2)*ROUND(G78,3),2)</f>
      </c>
      <c s="36" t="s">
        <v>55</v>
      </c>
      <c>
        <f>(M78*21)/100</f>
      </c>
      <c t="s">
        <v>28</v>
      </c>
    </row>
    <row r="79" spans="1:5" ht="25.5">
      <c r="A79" s="35" t="s">
        <v>56</v>
      </c>
      <c r="E79" s="39" t="s">
        <v>4392</v>
      </c>
    </row>
    <row r="80" spans="1:5" ht="25.5">
      <c r="A80" s="35" t="s">
        <v>57</v>
      </c>
      <c r="E80" s="40" t="s">
        <v>7176</v>
      </c>
    </row>
    <row r="81" spans="1:5" ht="12.75">
      <c r="A81" t="s">
        <v>59</v>
      </c>
      <c r="E81" s="39" t="s">
        <v>5</v>
      </c>
    </row>
    <row r="82" spans="1:16" ht="25.5">
      <c r="A82" t="s">
        <v>50</v>
      </c>
      <c s="34" t="s">
        <v>231</v>
      </c>
      <c s="34" t="s">
        <v>7177</v>
      </c>
      <c s="35" t="s">
        <v>5</v>
      </c>
      <c s="6" t="s">
        <v>7178</v>
      </c>
      <c s="36" t="s">
        <v>116</v>
      </c>
      <c s="37">
        <v>176</v>
      </c>
      <c s="36">
        <v>0</v>
      </c>
      <c s="36">
        <f>ROUND(G82*H82,6)</f>
      </c>
      <c r="L82" s="38">
        <v>0</v>
      </c>
      <c s="32">
        <f>ROUND(ROUND(L82,2)*ROUND(G82,3),2)</f>
      </c>
      <c s="36" t="s">
        <v>307</v>
      </c>
      <c>
        <f>(M82*21)/100</f>
      </c>
      <c t="s">
        <v>28</v>
      </c>
    </row>
    <row r="83" spans="1:5" ht="25.5">
      <c r="A83" s="35" t="s">
        <v>56</v>
      </c>
      <c r="E83" s="39" t="s">
        <v>7178</v>
      </c>
    </row>
    <row r="84" spans="1:5" ht="25.5">
      <c r="A84" s="35" t="s">
        <v>57</v>
      </c>
      <c r="E84" s="40" t="s">
        <v>7179</v>
      </c>
    </row>
    <row r="85" spans="1:5" ht="12.75">
      <c r="A85" t="s">
        <v>59</v>
      </c>
      <c r="E85" s="39" t="s">
        <v>5</v>
      </c>
    </row>
    <row r="86" spans="1:16" ht="38.25">
      <c r="A86" t="s">
        <v>50</v>
      </c>
      <c s="34" t="s">
        <v>294</v>
      </c>
      <c s="34" t="s">
        <v>4394</v>
      </c>
      <c s="35" t="s">
        <v>5</v>
      </c>
      <c s="6" t="s">
        <v>432</v>
      </c>
      <c s="36" t="s">
        <v>116</v>
      </c>
      <c s="37">
        <v>176</v>
      </c>
      <c s="36">
        <v>0</v>
      </c>
      <c s="36">
        <f>ROUND(G86*H86,6)</f>
      </c>
      <c r="L86" s="38">
        <v>0</v>
      </c>
      <c s="32">
        <f>ROUND(ROUND(L86,2)*ROUND(G86,3),2)</f>
      </c>
      <c s="36" t="s">
        <v>307</v>
      </c>
      <c>
        <f>(M86*21)/100</f>
      </c>
      <c t="s">
        <v>28</v>
      </c>
    </row>
    <row r="87" spans="1:5" ht="38.25">
      <c r="A87" s="35" t="s">
        <v>56</v>
      </c>
      <c r="E87" s="39" t="s">
        <v>4395</v>
      </c>
    </row>
    <row r="88" spans="1:5" ht="12.75">
      <c r="A88" s="35" t="s">
        <v>57</v>
      </c>
      <c r="E88" s="40" t="s">
        <v>5</v>
      </c>
    </row>
    <row r="89" spans="1:5" ht="12.75">
      <c r="A89" t="s">
        <v>59</v>
      </c>
      <c r="E89" s="39" t="s">
        <v>5</v>
      </c>
    </row>
    <row r="90" spans="1:16" ht="25.5">
      <c r="A90" t="s">
        <v>50</v>
      </c>
      <c s="34" t="s">
        <v>299</v>
      </c>
      <c s="34" t="s">
        <v>4396</v>
      </c>
      <c s="35" t="s">
        <v>5</v>
      </c>
      <c s="6" t="s">
        <v>4397</v>
      </c>
      <c s="36" t="s">
        <v>116</v>
      </c>
      <c s="37">
        <v>176</v>
      </c>
      <c s="36">
        <v>0</v>
      </c>
      <c s="36">
        <f>ROUND(G90*H90,6)</f>
      </c>
      <c r="L90" s="38">
        <v>0</v>
      </c>
      <c s="32">
        <f>ROUND(ROUND(L90,2)*ROUND(G90,3),2)</f>
      </c>
      <c s="36" t="s">
        <v>307</v>
      </c>
      <c>
        <f>(M90*21)/100</f>
      </c>
      <c t="s">
        <v>28</v>
      </c>
    </row>
    <row r="91" spans="1:5" ht="25.5">
      <c r="A91" s="35" t="s">
        <v>56</v>
      </c>
      <c r="E91" s="39" t="s">
        <v>4397</v>
      </c>
    </row>
    <row r="92" spans="1:5" ht="12.75">
      <c r="A92" s="35" t="s">
        <v>57</v>
      </c>
      <c r="E92" s="40" t="s">
        <v>5</v>
      </c>
    </row>
    <row r="93" spans="1:5" ht="12.75">
      <c r="A93" t="s">
        <v>59</v>
      </c>
      <c r="E93" s="39" t="s">
        <v>5</v>
      </c>
    </row>
    <row r="94" spans="1:16" ht="25.5">
      <c r="A94" t="s">
        <v>50</v>
      </c>
      <c s="34" t="s">
        <v>315</v>
      </c>
      <c s="34" t="s">
        <v>4399</v>
      </c>
      <c s="35" t="s">
        <v>5</v>
      </c>
      <c s="6" t="s">
        <v>4400</v>
      </c>
      <c s="36" t="s">
        <v>116</v>
      </c>
      <c s="37">
        <v>176</v>
      </c>
      <c s="36">
        <v>0</v>
      </c>
      <c s="36">
        <f>ROUND(G94*H94,6)</f>
      </c>
      <c r="L94" s="38">
        <v>0</v>
      </c>
      <c s="32">
        <f>ROUND(ROUND(L94,2)*ROUND(G94,3),2)</f>
      </c>
      <c s="36" t="s">
        <v>307</v>
      </c>
      <c>
        <f>(M94*21)/100</f>
      </c>
      <c t="s">
        <v>28</v>
      </c>
    </row>
    <row r="95" spans="1:5" ht="25.5">
      <c r="A95" s="35" t="s">
        <v>56</v>
      </c>
      <c r="E95" s="39" t="s">
        <v>4400</v>
      </c>
    </row>
    <row r="96" spans="1:5" ht="12.75">
      <c r="A96" s="35" t="s">
        <v>57</v>
      </c>
      <c r="E96" s="40" t="s">
        <v>5</v>
      </c>
    </row>
    <row r="97" spans="1:5" ht="12.75">
      <c r="A97" t="s">
        <v>59</v>
      </c>
      <c r="E97" s="39" t="s">
        <v>5</v>
      </c>
    </row>
    <row r="98" spans="1:16" ht="25.5">
      <c r="A98" t="s">
        <v>50</v>
      </c>
      <c s="34" t="s">
        <v>318</v>
      </c>
      <c s="34" t="s">
        <v>4401</v>
      </c>
      <c s="35" t="s">
        <v>5</v>
      </c>
      <c s="6" t="s">
        <v>446</v>
      </c>
      <c s="36" t="s">
        <v>116</v>
      </c>
      <c s="37">
        <v>2.509</v>
      </c>
      <c s="36">
        <v>0</v>
      </c>
      <c s="36">
        <f>ROUND(G98*H98,6)</f>
      </c>
      <c r="L98" s="38">
        <v>0</v>
      </c>
      <c s="32">
        <f>ROUND(ROUND(L98,2)*ROUND(G98,3),2)</f>
      </c>
      <c s="36" t="s">
        <v>307</v>
      </c>
      <c>
        <f>(M98*21)/100</f>
      </c>
      <c t="s">
        <v>28</v>
      </c>
    </row>
    <row r="99" spans="1:5" ht="25.5">
      <c r="A99" s="35" t="s">
        <v>56</v>
      </c>
      <c r="E99" s="39" t="s">
        <v>446</v>
      </c>
    </row>
    <row r="100" spans="1:5" ht="25.5">
      <c r="A100" s="35" t="s">
        <v>57</v>
      </c>
      <c r="E100" s="40" t="s">
        <v>7180</v>
      </c>
    </row>
    <row r="101" spans="1:5" ht="12.75">
      <c r="A101" t="s">
        <v>59</v>
      </c>
      <c r="E101" s="39" t="s">
        <v>5</v>
      </c>
    </row>
    <row r="102" spans="1:16" ht="25.5">
      <c r="A102" t="s">
        <v>50</v>
      </c>
      <c s="34" t="s">
        <v>322</v>
      </c>
      <c s="34" t="s">
        <v>4402</v>
      </c>
      <c s="35" t="s">
        <v>5</v>
      </c>
      <c s="6" t="s">
        <v>4403</v>
      </c>
      <c s="36" t="s">
        <v>116</v>
      </c>
      <c s="37">
        <v>53.875</v>
      </c>
      <c s="36">
        <v>0</v>
      </c>
      <c s="36">
        <f>ROUND(G102*H102,6)</f>
      </c>
      <c r="L102" s="38">
        <v>0</v>
      </c>
      <c s="32">
        <f>ROUND(ROUND(L102,2)*ROUND(G102,3),2)</f>
      </c>
      <c s="36" t="s">
        <v>307</v>
      </c>
      <c>
        <f>(M102*21)/100</f>
      </c>
      <c t="s">
        <v>28</v>
      </c>
    </row>
    <row r="103" spans="1:5" ht="38.25">
      <c r="A103" s="35" t="s">
        <v>56</v>
      </c>
      <c r="E103" s="39" t="s">
        <v>4404</v>
      </c>
    </row>
    <row r="104" spans="1:5" ht="25.5">
      <c r="A104" s="35" t="s">
        <v>57</v>
      </c>
      <c r="E104" s="40" t="s">
        <v>7181</v>
      </c>
    </row>
    <row r="105" spans="1:5" ht="12.75">
      <c r="A105" t="s">
        <v>59</v>
      </c>
      <c r="E105" s="39" t="s">
        <v>5</v>
      </c>
    </row>
    <row r="106" spans="1:16" ht="12.75">
      <c r="A106" t="s">
        <v>50</v>
      </c>
      <c s="34" t="s">
        <v>326</v>
      </c>
      <c s="34" t="s">
        <v>7182</v>
      </c>
      <c s="35" t="s">
        <v>5</v>
      </c>
      <c s="6" t="s">
        <v>7183</v>
      </c>
      <c s="36" t="s">
        <v>54</v>
      </c>
      <c s="37">
        <v>53.875</v>
      </c>
      <c s="36">
        <v>1</v>
      </c>
      <c s="36">
        <f>ROUND(G106*H106,6)</f>
      </c>
      <c r="L106" s="38">
        <v>0</v>
      </c>
      <c s="32">
        <f>ROUND(ROUND(L106,2)*ROUND(G106,3),2)</f>
      </c>
      <c s="36" t="s">
        <v>55</v>
      </c>
      <c>
        <f>(M106*21)/100</f>
      </c>
      <c t="s">
        <v>28</v>
      </c>
    </row>
    <row r="107" spans="1:5" ht="12.75">
      <c r="A107" s="35" t="s">
        <v>56</v>
      </c>
      <c r="E107" s="39" t="s">
        <v>7183</v>
      </c>
    </row>
    <row r="108" spans="1:5" ht="12.75">
      <c r="A108" s="35" t="s">
        <v>57</v>
      </c>
      <c r="E108" s="40" t="s">
        <v>5</v>
      </c>
    </row>
    <row r="109" spans="1:5" ht="12.75">
      <c r="A109" t="s">
        <v>59</v>
      </c>
      <c r="E109" s="39" t="s">
        <v>5</v>
      </c>
    </row>
    <row r="110" spans="1:16" ht="25.5">
      <c r="A110" t="s">
        <v>50</v>
      </c>
      <c s="34" t="s">
        <v>330</v>
      </c>
      <c s="34" t="s">
        <v>7184</v>
      </c>
      <c s="35" t="s">
        <v>5</v>
      </c>
      <c s="6" t="s">
        <v>7185</v>
      </c>
      <c s="36" t="s">
        <v>126</v>
      </c>
      <c s="37">
        <v>5</v>
      </c>
      <c s="36">
        <v>0</v>
      </c>
      <c s="36">
        <f>ROUND(G110*H110,6)</f>
      </c>
      <c r="L110" s="38">
        <v>0</v>
      </c>
      <c s="32">
        <f>ROUND(ROUND(L110,2)*ROUND(G110,3),2)</f>
      </c>
      <c s="36" t="s">
        <v>307</v>
      </c>
      <c>
        <f>(M110*21)/100</f>
      </c>
      <c t="s">
        <v>28</v>
      </c>
    </row>
    <row r="111" spans="1:5" ht="25.5">
      <c r="A111" s="35" t="s">
        <v>56</v>
      </c>
      <c r="E111" s="39" t="s">
        <v>7185</v>
      </c>
    </row>
    <row r="112" spans="1:5" ht="12.75">
      <c r="A112" s="35" t="s">
        <v>57</v>
      </c>
      <c r="E112" s="40" t="s">
        <v>5</v>
      </c>
    </row>
    <row r="113" spans="1:5" ht="12.75">
      <c r="A113" t="s">
        <v>59</v>
      </c>
      <c r="E113" s="39" t="s">
        <v>5</v>
      </c>
    </row>
    <row r="114" spans="1:16" ht="25.5">
      <c r="A114" t="s">
        <v>50</v>
      </c>
      <c s="34" t="s">
        <v>304</v>
      </c>
      <c s="34" t="s">
        <v>7186</v>
      </c>
      <c s="35" t="s">
        <v>5</v>
      </c>
      <c s="6" t="s">
        <v>7187</v>
      </c>
      <c s="36" t="s">
        <v>126</v>
      </c>
      <c s="37">
        <v>5</v>
      </c>
      <c s="36">
        <v>0</v>
      </c>
      <c s="36">
        <f>ROUND(G114*H114,6)</f>
      </c>
      <c r="L114" s="38">
        <v>0</v>
      </c>
      <c s="32">
        <f>ROUND(ROUND(L114,2)*ROUND(G114,3),2)</f>
      </c>
      <c s="36" t="s">
        <v>307</v>
      </c>
      <c>
        <f>(M114*21)/100</f>
      </c>
      <c t="s">
        <v>28</v>
      </c>
    </row>
    <row r="115" spans="1:5" ht="25.5">
      <c r="A115" s="35" t="s">
        <v>56</v>
      </c>
      <c r="E115" s="39" t="s">
        <v>7187</v>
      </c>
    </row>
    <row r="116" spans="1:5" ht="12.75">
      <c r="A116" s="35" t="s">
        <v>57</v>
      </c>
      <c r="E116" s="40" t="s">
        <v>5</v>
      </c>
    </row>
    <row r="117" spans="1:5" ht="12.75">
      <c r="A117" t="s">
        <v>59</v>
      </c>
      <c r="E117" s="39" t="s">
        <v>5</v>
      </c>
    </row>
    <row r="118" spans="1:16" ht="12.75">
      <c r="A118" t="s">
        <v>50</v>
      </c>
      <c s="34" t="s">
        <v>309</v>
      </c>
      <c s="34" t="s">
        <v>7188</v>
      </c>
      <c s="35" t="s">
        <v>5</v>
      </c>
      <c s="6" t="s">
        <v>7189</v>
      </c>
      <c s="36" t="s">
        <v>373</v>
      </c>
      <c s="37">
        <v>0.1</v>
      </c>
      <c s="36">
        <v>0.001</v>
      </c>
      <c s="36">
        <f>ROUND(G118*H118,6)</f>
      </c>
      <c r="L118" s="38">
        <v>0</v>
      </c>
      <c s="32">
        <f>ROUND(ROUND(L118,2)*ROUND(G118,3),2)</f>
      </c>
      <c s="36" t="s">
        <v>307</v>
      </c>
      <c>
        <f>(M118*21)/100</f>
      </c>
      <c t="s">
        <v>28</v>
      </c>
    </row>
    <row r="119" spans="1:5" ht="12.75">
      <c r="A119" s="35" t="s">
        <v>56</v>
      </c>
      <c r="E119" s="39" t="s">
        <v>7189</v>
      </c>
    </row>
    <row r="120" spans="1:5" ht="12.75">
      <c r="A120" s="35" t="s">
        <v>57</v>
      </c>
      <c r="E120" s="40" t="s">
        <v>5</v>
      </c>
    </row>
    <row r="121" spans="1:5" ht="12.75">
      <c r="A121" t="s">
        <v>59</v>
      </c>
      <c r="E121" s="39" t="s">
        <v>5</v>
      </c>
    </row>
    <row r="122" spans="1:16" ht="25.5">
      <c r="A122" t="s">
        <v>50</v>
      </c>
      <c s="34" t="s">
        <v>511</v>
      </c>
      <c s="34" t="s">
        <v>4408</v>
      </c>
      <c s="35" t="s">
        <v>5</v>
      </c>
      <c s="6" t="s">
        <v>4409</v>
      </c>
      <c s="36" t="s">
        <v>126</v>
      </c>
      <c s="37">
        <v>3.584</v>
      </c>
      <c s="36">
        <v>0</v>
      </c>
      <c s="36">
        <f>ROUND(G122*H122,6)</f>
      </c>
      <c r="L122" s="38">
        <v>0</v>
      </c>
      <c s="32">
        <f>ROUND(ROUND(L122,2)*ROUND(G122,3),2)</f>
      </c>
      <c s="36" t="s">
        <v>307</v>
      </c>
      <c>
        <f>(M122*21)/100</f>
      </c>
      <c t="s">
        <v>28</v>
      </c>
    </row>
    <row r="123" spans="1:5" ht="25.5">
      <c r="A123" s="35" t="s">
        <v>56</v>
      </c>
      <c r="E123" s="39" t="s">
        <v>4409</v>
      </c>
    </row>
    <row r="124" spans="1:5" ht="25.5">
      <c r="A124" s="35" t="s">
        <v>57</v>
      </c>
      <c r="E124" s="40" t="s">
        <v>7190</v>
      </c>
    </row>
    <row r="125" spans="1:5" ht="12.75">
      <c r="A125" t="s">
        <v>59</v>
      </c>
      <c r="E125" s="39" t="s">
        <v>5</v>
      </c>
    </row>
    <row r="126" spans="1:16" ht="25.5">
      <c r="A126" t="s">
        <v>50</v>
      </c>
      <c s="34" t="s">
        <v>1013</v>
      </c>
      <c s="34" t="s">
        <v>87</v>
      </c>
      <c s="35" t="s">
        <v>88</v>
      </c>
      <c s="6" t="s">
        <v>451</v>
      </c>
      <c s="36" t="s">
        <v>54</v>
      </c>
      <c s="37">
        <v>264</v>
      </c>
      <c s="36">
        <v>0</v>
      </c>
      <c s="36">
        <f>ROUND(G126*H126,6)</f>
      </c>
      <c r="L126" s="38">
        <v>0</v>
      </c>
      <c s="32">
        <f>ROUND(ROUND(L126,2)*ROUND(G126,3),2)</f>
      </c>
      <c s="36" t="s">
        <v>55</v>
      </c>
      <c>
        <f>(M126*21)/100</f>
      </c>
      <c t="s">
        <v>28</v>
      </c>
    </row>
    <row r="127" spans="1:5" ht="25.5">
      <c r="A127" s="35" t="s">
        <v>56</v>
      </c>
      <c r="E127" s="39" t="s">
        <v>451</v>
      </c>
    </row>
    <row r="128" spans="1:5" ht="12.75">
      <c r="A128" s="35" t="s">
        <v>57</v>
      </c>
      <c r="E128" s="40" t="s">
        <v>5</v>
      </c>
    </row>
    <row r="129" spans="1:5" ht="140.25">
      <c r="A129" t="s">
        <v>59</v>
      </c>
      <c r="E129" s="39" t="s">
        <v>453</v>
      </c>
    </row>
    <row r="130" spans="1:13" ht="12.75">
      <c r="A130" t="s">
        <v>47</v>
      </c>
      <c r="C130" s="31" t="s">
        <v>6400</v>
      </c>
      <c r="E130" s="33" t="s">
        <v>6401</v>
      </c>
      <c r="J130" s="32">
        <f>0</f>
      </c>
      <c s="32">
        <f>0</f>
      </c>
      <c s="32">
        <f>0+L131+L135</f>
      </c>
      <c s="32">
        <f>0+M131+M135</f>
      </c>
    </row>
    <row r="131" spans="1:16" ht="25.5">
      <c r="A131" t="s">
        <v>50</v>
      </c>
      <c s="34" t="s">
        <v>600</v>
      </c>
      <c s="34" t="s">
        <v>6402</v>
      </c>
      <c s="35" t="s">
        <v>5</v>
      </c>
      <c s="6" t="s">
        <v>6403</v>
      </c>
      <c s="36" t="s">
        <v>162</v>
      </c>
      <c s="37">
        <v>5</v>
      </c>
      <c s="36">
        <v>0</v>
      </c>
      <c s="36">
        <f>ROUND(G131*H131,6)</f>
      </c>
      <c r="L131" s="38">
        <v>0</v>
      </c>
      <c s="32">
        <f>ROUND(ROUND(L131,2)*ROUND(G131,3),2)</f>
      </c>
      <c s="36" t="s">
        <v>307</v>
      </c>
      <c>
        <f>(M131*21)/100</f>
      </c>
      <c t="s">
        <v>28</v>
      </c>
    </row>
    <row r="132" spans="1:5" ht="25.5">
      <c r="A132" s="35" t="s">
        <v>56</v>
      </c>
      <c r="E132" s="39" t="s">
        <v>6403</v>
      </c>
    </row>
    <row r="133" spans="1:5" ht="12.75">
      <c r="A133" s="35" t="s">
        <v>57</v>
      </c>
      <c r="E133" s="40" t="s">
        <v>5</v>
      </c>
    </row>
    <row r="134" spans="1:5" ht="12.75">
      <c r="A134" t="s">
        <v>59</v>
      </c>
      <c r="E134" s="39" t="s">
        <v>5</v>
      </c>
    </row>
    <row r="135" spans="1:16" ht="12.75">
      <c r="A135" t="s">
        <v>50</v>
      </c>
      <c s="34" t="s">
        <v>603</v>
      </c>
      <c s="34" t="s">
        <v>6404</v>
      </c>
      <c s="35" t="s">
        <v>5</v>
      </c>
      <c s="6" t="s">
        <v>6405</v>
      </c>
      <c s="36" t="s">
        <v>162</v>
      </c>
      <c s="37">
        <v>5</v>
      </c>
      <c s="36">
        <v>0</v>
      </c>
      <c s="36">
        <f>ROUND(G135*H135,6)</f>
      </c>
      <c r="L135" s="38">
        <v>0</v>
      </c>
      <c s="32">
        <f>ROUND(ROUND(L135,2)*ROUND(G135,3),2)</f>
      </c>
      <c s="36" t="s">
        <v>55</v>
      </c>
      <c>
        <f>(M135*21)/100</f>
      </c>
      <c t="s">
        <v>28</v>
      </c>
    </row>
    <row r="136" spans="1:5" ht="12.75">
      <c r="A136" s="35" t="s">
        <v>56</v>
      </c>
      <c r="E136" s="39" t="s">
        <v>6405</v>
      </c>
    </row>
    <row r="137" spans="1:5" ht="12.75">
      <c r="A137" s="35" t="s">
        <v>57</v>
      </c>
      <c r="E137" s="40" t="s">
        <v>5</v>
      </c>
    </row>
    <row r="138" spans="1:5" ht="12.75">
      <c r="A138" t="s">
        <v>59</v>
      </c>
      <c r="E138" s="39" t="s">
        <v>5</v>
      </c>
    </row>
    <row r="139" spans="1:13" ht="12.75">
      <c r="A139" t="s">
        <v>47</v>
      </c>
      <c r="C139" s="31" t="s">
        <v>4411</v>
      </c>
      <c r="E139" s="33" t="s">
        <v>4412</v>
      </c>
      <c r="J139" s="32">
        <f>0</f>
      </c>
      <c s="32">
        <f>0</f>
      </c>
      <c s="32">
        <f>0+L140+L144+L148+L152+L156+L160+L164+L168+L172+L176+L180+L184+L188+L192+L196+L200+L204+L208+L212+L216+L220+L224+L228+L232+L236+L240+L244+L248+L252</f>
      </c>
      <c s="32">
        <f>0+M140+M144+M148+M152+M156+M160+M164+M168+M172+M176+M180+M184+M188+M192+M196+M200+M204+M208+M212+M216+M220+M224+M228+M232+M236+M240+M244+M248+M252</f>
      </c>
    </row>
    <row r="140" spans="1:16" ht="12.75">
      <c r="A140" t="s">
        <v>50</v>
      </c>
      <c s="34" t="s">
        <v>606</v>
      </c>
      <c s="34" t="s">
        <v>7191</v>
      </c>
      <c s="35" t="s">
        <v>5</v>
      </c>
      <c s="6" t="s">
        <v>7192</v>
      </c>
      <c s="36" t="s">
        <v>147</v>
      </c>
      <c s="37">
        <v>6.48</v>
      </c>
      <c s="36">
        <v>0</v>
      </c>
      <c s="36">
        <f>ROUND(G140*H140,6)</f>
      </c>
      <c r="L140" s="38">
        <v>0</v>
      </c>
      <c s="32">
        <f>ROUND(ROUND(L140,2)*ROUND(G140,3),2)</f>
      </c>
      <c s="36" t="s">
        <v>307</v>
      </c>
      <c>
        <f>(M140*21)/100</f>
      </c>
      <c t="s">
        <v>28</v>
      </c>
    </row>
    <row r="141" spans="1:5" ht="12.75">
      <c r="A141" s="35" t="s">
        <v>56</v>
      </c>
      <c r="E141" s="39" t="s">
        <v>7192</v>
      </c>
    </row>
    <row r="142" spans="1:5" ht="12.75">
      <c r="A142" s="35" t="s">
        <v>57</v>
      </c>
      <c r="E142" s="40" t="s">
        <v>5</v>
      </c>
    </row>
    <row r="143" spans="1:5" ht="12.75">
      <c r="A143" t="s">
        <v>59</v>
      </c>
      <c r="E143" s="39" t="s">
        <v>5</v>
      </c>
    </row>
    <row r="144" spans="1:16" ht="12.75">
      <c r="A144" t="s">
        <v>50</v>
      </c>
      <c s="34" t="s">
        <v>609</v>
      </c>
      <c s="34" t="s">
        <v>7193</v>
      </c>
      <c s="35" t="s">
        <v>5</v>
      </c>
      <c s="6" t="s">
        <v>7194</v>
      </c>
      <c s="36" t="s">
        <v>147</v>
      </c>
      <c s="37">
        <v>220</v>
      </c>
      <c s="36">
        <v>0</v>
      </c>
      <c s="36">
        <f>ROUND(G144*H144,6)</f>
      </c>
      <c r="L144" s="38">
        <v>0</v>
      </c>
      <c s="32">
        <f>ROUND(ROUND(L144,2)*ROUND(G144,3),2)</f>
      </c>
      <c s="36" t="s">
        <v>307</v>
      </c>
      <c>
        <f>(M144*21)/100</f>
      </c>
      <c t="s">
        <v>28</v>
      </c>
    </row>
    <row r="145" spans="1:5" ht="12.75">
      <c r="A145" s="35" t="s">
        <v>56</v>
      </c>
      <c r="E145" s="39" t="s">
        <v>7194</v>
      </c>
    </row>
    <row r="146" spans="1:5" ht="12.75">
      <c r="A146" s="35" t="s">
        <v>57</v>
      </c>
      <c r="E146" s="40" t="s">
        <v>5</v>
      </c>
    </row>
    <row r="147" spans="1:5" ht="12.75">
      <c r="A147" t="s">
        <v>59</v>
      </c>
      <c r="E147" s="39" t="s">
        <v>5</v>
      </c>
    </row>
    <row r="148" spans="1:16" ht="12.75">
      <c r="A148" t="s">
        <v>50</v>
      </c>
      <c s="34" t="s">
        <v>613</v>
      </c>
      <c s="34" t="s">
        <v>7195</v>
      </c>
      <c s="35" t="s">
        <v>5</v>
      </c>
      <c s="6" t="s">
        <v>7196</v>
      </c>
      <c s="36" t="s">
        <v>162</v>
      </c>
      <c s="37">
        <v>1</v>
      </c>
      <c s="36">
        <v>0.000424</v>
      </c>
      <c s="36">
        <f>ROUND(G148*H148,6)</f>
      </c>
      <c r="L148" s="38">
        <v>0</v>
      </c>
      <c s="32">
        <f>ROUND(ROUND(L148,2)*ROUND(G148,3),2)</f>
      </c>
      <c s="36" t="s">
        <v>307</v>
      </c>
      <c>
        <f>(M148*21)/100</f>
      </c>
      <c t="s">
        <v>28</v>
      </c>
    </row>
    <row r="149" spans="1:5" ht="12.75">
      <c r="A149" s="35" t="s">
        <v>56</v>
      </c>
      <c r="E149" s="39" t="s">
        <v>7196</v>
      </c>
    </row>
    <row r="150" spans="1:5" ht="12.75">
      <c r="A150" s="35" t="s">
        <v>57</v>
      </c>
      <c r="E150" s="40" t="s">
        <v>5</v>
      </c>
    </row>
    <row r="151" spans="1:5" ht="12.75">
      <c r="A151" t="s">
        <v>59</v>
      </c>
      <c r="E151" s="39" t="s">
        <v>5</v>
      </c>
    </row>
    <row r="152" spans="1:16" ht="12.75">
      <c r="A152" t="s">
        <v>50</v>
      </c>
      <c s="34" t="s">
        <v>616</v>
      </c>
      <c s="34" t="s">
        <v>7197</v>
      </c>
      <c s="35" t="s">
        <v>5</v>
      </c>
      <c s="6" t="s">
        <v>7198</v>
      </c>
      <c s="36" t="s">
        <v>162</v>
      </c>
      <c s="37">
        <v>1</v>
      </c>
      <c s="36">
        <v>0.005</v>
      </c>
      <c s="36">
        <f>ROUND(G152*H152,6)</f>
      </c>
      <c r="L152" s="38">
        <v>0</v>
      </c>
      <c s="32">
        <f>ROUND(ROUND(L152,2)*ROUND(G152,3),2)</f>
      </c>
      <c s="36" t="s">
        <v>55</v>
      </c>
      <c>
        <f>(M152*21)/100</f>
      </c>
      <c t="s">
        <v>28</v>
      </c>
    </row>
    <row r="153" spans="1:5" ht="12.75">
      <c r="A153" s="35" t="s">
        <v>56</v>
      </c>
      <c r="E153" s="39" t="s">
        <v>7198</v>
      </c>
    </row>
    <row r="154" spans="1:5" ht="12.75">
      <c r="A154" s="35" t="s">
        <v>57</v>
      </c>
      <c r="E154" s="40" t="s">
        <v>5</v>
      </c>
    </row>
    <row r="155" spans="1:5" ht="12.75">
      <c r="A155" t="s">
        <v>59</v>
      </c>
      <c r="E155" s="39" t="s">
        <v>5</v>
      </c>
    </row>
    <row r="156" spans="1:16" ht="25.5">
      <c r="A156" t="s">
        <v>50</v>
      </c>
      <c s="34" t="s">
        <v>620</v>
      </c>
      <c s="34" t="s">
        <v>7199</v>
      </c>
      <c s="35" t="s">
        <v>5</v>
      </c>
      <c s="6" t="s">
        <v>7200</v>
      </c>
      <c s="36" t="s">
        <v>147</v>
      </c>
      <c s="37">
        <v>6.48</v>
      </c>
      <c s="36">
        <v>0</v>
      </c>
      <c s="36">
        <f>ROUND(G156*H156,6)</f>
      </c>
      <c r="L156" s="38">
        <v>0</v>
      </c>
      <c s="32">
        <f>ROUND(ROUND(L156,2)*ROUND(G156,3),2)</f>
      </c>
      <c s="36" t="s">
        <v>307</v>
      </c>
      <c>
        <f>(M156*21)/100</f>
      </c>
      <c t="s">
        <v>28</v>
      </c>
    </row>
    <row r="157" spans="1:5" ht="25.5">
      <c r="A157" s="35" t="s">
        <v>56</v>
      </c>
      <c r="E157" s="39" t="s">
        <v>7200</v>
      </c>
    </row>
    <row r="158" spans="1:5" ht="12.75">
      <c r="A158" s="35" t="s">
        <v>57</v>
      </c>
      <c r="E158" s="40" t="s">
        <v>5</v>
      </c>
    </row>
    <row r="159" spans="1:5" ht="12.75">
      <c r="A159" t="s">
        <v>59</v>
      </c>
      <c r="E159" s="39" t="s">
        <v>5</v>
      </c>
    </row>
    <row r="160" spans="1:16" ht="12.75">
      <c r="A160" t="s">
        <v>50</v>
      </c>
      <c s="34" t="s">
        <v>622</v>
      </c>
      <c s="34" t="s">
        <v>7201</v>
      </c>
      <c s="35" t="s">
        <v>5</v>
      </c>
      <c s="6" t="s">
        <v>7202</v>
      </c>
      <c s="36" t="s">
        <v>147</v>
      </c>
      <c s="37">
        <v>6.48</v>
      </c>
      <c s="36">
        <v>0.00049</v>
      </c>
      <c s="36">
        <f>ROUND(G160*H160,6)</f>
      </c>
      <c r="L160" s="38">
        <v>0</v>
      </c>
      <c s="32">
        <f>ROUND(ROUND(L160,2)*ROUND(G160,3),2)</f>
      </c>
      <c s="36" t="s">
        <v>307</v>
      </c>
      <c>
        <f>(M160*21)/100</f>
      </c>
      <c t="s">
        <v>28</v>
      </c>
    </row>
    <row r="161" spans="1:5" ht="12.75">
      <c r="A161" s="35" t="s">
        <v>56</v>
      </c>
      <c r="E161" s="39" t="s">
        <v>7202</v>
      </c>
    </row>
    <row r="162" spans="1:5" ht="12.75">
      <c r="A162" s="35" t="s">
        <v>57</v>
      </c>
      <c r="E162" s="40" t="s">
        <v>5</v>
      </c>
    </row>
    <row r="163" spans="1:5" ht="12.75">
      <c r="A163" t="s">
        <v>59</v>
      </c>
      <c r="E163" s="39" t="s">
        <v>5</v>
      </c>
    </row>
    <row r="164" spans="1:16" ht="25.5">
      <c r="A164" t="s">
        <v>50</v>
      </c>
      <c s="34" t="s">
        <v>624</v>
      </c>
      <c s="34" t="s">
        <v>7203</v>
      </c>
      <c s="35" t="s">
        <v>5</v>
      </c>
      <c s="6" t="s">
        <v>7204</v>
      </c>
      <c s="36" t="s">
        <v>147</v>
      </c>
      <c s="37">
        <v>2</v>
      </c>
      <c s="36">
        <v>0</v>
      </c>
      <c s="36">
        <f>ROUND(G164*H164,6)</f>
      </c>
      <c r="L164" s="38">
        <v>0</v>
      </c>
      <c s="32">
        <f>ROUND(ROUND(L164,2)*ROUND(G164,3),2)</f>
      </c>
      <c s="36" t="s">
        <v>307</v>
      </c>
      <c>
        <f>(M164*21)/100</f>
      </c>
      <c t="s">
        <v>28</v>
      </c>
    </row>
    <row r="165" spans="1:5" ht="25.5">
      <c r="A165" s="35" t="s">
        <v>56</v>
      </c>
      <c r="E165" s="39" t="s">
        <v>7204</v>
      </c>
    </row>
    <row r="166" spans="1:5" ht="12.75">
      <c r="A166" s="35" t="s">
        <v>57</v>
      </c>
      <c r="E166" s="40" t="s">
        <v>5</v>
      </c>
    </row>
    <row r="167" spans="1:5" ht="12.75">
      <c r="A167" t="s">
        <v>59</v>
      </c>
      <c r="E167" s="39" t="s">
        <v>5</v>
      </c>
    </row>
    <row r="168" spans="1:16" ht="12.75">
      <c r="A168" t="s">
        <v>50</v>
      </c>
      <c s="34" t="s">
        <v>626</v>
      </c>
      <c s="34" t="s">
        <v>7205</v>
      </c>
      <c s="35" t="s">
        <v>5</v>
      </c>
      <c s="6" t="s">
        <v>7206</v>
      </c>
      <c s="36" t="s">
        <v>147</v>
      </c>
      <c s="37">
        <v>2</v>
      </c>
      <c s="36">
        <v>0.00044</v>
      </c>
      <c s="36">
        <f>ROUND(G168*H168,6)</f>
      </c>
      <c r="L168" s="38">
        <v>0</v>
      </c>
      <c s="32">
        <f>ROUND(ROUND(L168,2)*ROUND(G168,3),2)</f>
      </c>
      <c s="36" t="s">
        <v>307</v>
      </c>
      <c>
        <f>(M168*21)/100</f>
      </c>
      <c t="s">
        <v>28</v>
      </c>
    </row>
    <row r="169" spans="1:5" ht="12.75">
      <c r="A169" s="35" t="s">
        <v>56</v>
      </c>
      <c r="E169" s="39" t="s">
        <v>7206</v>
      </c>
    </row>
    <row r="170" spans="1:5" ht="12.75">
      <c r="A170" s="35" t="s">
        <v>57</v>
      </c>
      <c r="E170" s="40" t="s">
        <v>5</v>
      </c>
    </row>
    <row r="171" spans="1:5" ht="12.75">
      <c r="A171" t="s">
        <v>59</v>
      </c>
      <c r="E171" s="39" t="s">
        <v>5</v>
      </c>
    </row>
    <row r="172" spans="1:16" ht="25.5">
      <c r="A172" t="s">
        <v>50</v>
      </c>
      <c s="34" t="s">
        <v>627</v>
      </c>
      <c s="34" t="s">
        <v>7207</v>
      </c>
      <c s="35" t="s">
        <v>5</v>
      </c>
      <c s="6" t="s">
        <v>7208</v>
      </c>
      <c s="36" t="s">
        <v>147</v>
      </c>
      <c s="37">
        <v>220</v>
      </c>
      <c s="36">
        <v>0</v>
      </c>
      <c s="36">
        <f>ROUND(G172*H172,6)</f>
      </c>
      <c r="L172" s="38">
        <v>0</v>
      </c>
      <c s="32">
        <f>ROUND(ROUND(L172,2)*ROUND(G172,3),2)</f>
      </c>
      <c s="36" t="s">
        <v>307</v>
      </c>
      <c>
        <f>(M172*21)/100</f>
      </c>
      <c t="s">
        <v>28</v>
      </c>
    </row>
    <row r="173" spans="1:5" ht="25.5">
      <c r="A173" s="35" t="s">
        <v>56</v>
      </c>
      <c r="E173" s="39" t="s">
        <v>7208</v>
      </c>
    </row>
    <row r="174" spans="1:5" ht="12.75">
      <c r="A174" s="35" t="s">
        <v>57</v>
      </c>
      <c r="E174" s="40" t="s">
        <v>5</v>
      </c>
    </row>
    <row r="175" spans="1:5" ht="12.75">
      <c r="A175" t="s">
        <v>59</v>
      </c>
      <c r="E175" s="39" t="s">
        <v>5</v>
      </c>
    </row>
    <row r="176" spans="1:16" ht="12.75">
      <c r="A176" t="s">
        <v>50</v>
      </c>
      <c s="34" t="s">
        <v>631</v>
      </c>
      <c s="34" t="s">
        <v>7209</v>
      </c>
      <c s="35" t="s">
        <v>5</v>
      </c>
      <c s="6" t="s">
        <v>7210</v>
      </c>
      <c s="36" t="s">
        <v>147</v>
      </c>
      <c s="37">
        <v>220</v>
      </c>
      <c s="36">
        <v>0.00144</v>
      </c>
      <c s="36">
        <f>ROUND(G176*H176,6)</f>
      </c>
      <c r="L176" s="38">
        <v>0</v>
      </c>
      <c s="32">
        <f>ROUND(ROUND(L176,2)*ROUND(G176,3),2)</f>
      </c>
      <c s="36" t="s">
        <v>307</v>
      </c>
      <c>
        <f>(M176*21)/100</f>
      </c>
      <c t="s">
        <v>28</v>
      </c>
    </row>
    <row r="177" spans="1:5" ht="12.75">
      <c r="A177" s="35" t="s">
        <v>56</v>
      </c>
      <c r="E177" s="39" t="s">
        <v>7210</v>
      </c>
    </row>
    <row r="178" spans="1:5" ht="12.75">
      <c r="A178" s="35" t="s">
        <v>57</v>
      </c>
      <c r="E178" s="40" t="s">
        <v>5</v>
      </c>
    </row>
    <row r="179" spans="1:5" ht="12.75">
      <c r="A179" t="s">
        <v>59</v>
      </c>
      <c r="E179" s="39" t="s">
        <v>5</v>
      </c>
    </row>
    <row r="180" spans="1:16" ht="25.5">
      <c r="A180" t="s">
        <v>50</v>
      </c>
      <c s="34" t="s">
        <v>635</v>
      </c>
      <c s="34" t="s">
        <v>7211</v>
      </c>
      <c s="35" t="s">
        <v>5</v>
      </c>
      <c s="6" t="s">
        <v>7212</v>
      </c>
      <c s="36" t="s">
        <v>147</v>
      </c>
      <c s="37">
        <v>10</v>
      </c>
      <c s="36">
        <v>0</v>
      </c>
      <c s="36">
        <f>ROUND(G180*H180,6)</f>
      </c>
      <c r="L180" s="38">
        <v>0</v>
      </c>
      <c s="32">
        <f>ROUND(ROUND(L180,2)*ROUND(G180,3),2)</f>
      </c>
      <c s="36" t="s">
        <v>307</v>
      </c>
      <c>
        <f>(M180*21)/100</f>
      </c>
      <c t="s">
        <v>28</v>
      </c>
    </row>
    <row r="181" spans="1:5" ht="25.5">
      <c r="A181" s="35" t="s">
        <v>56</v>
      </c>
      <c r="E181" s="39" t="s">
        <v>7212</v>
      </c>
    </row>
    <row r="182" spans="1:5" ht="12.75">
      <c r="A182" s="35" t="s">
        <v>57</v>
      </c>
      <c r="E182" s="40" t="s">
        <v>5</v>
      </c>
    </row>
    <row r="183" spans="1:5" ht="12.75">
      <c r="A183" t="s">
        <v>59</v>
      </c>
      <c r="E183" s="39" t="s">
        <v>5</v>
      </c>
    </row>
    <row r="184" spans="1:16" ht="12.75">
      <c r="A184" t="s">
        <v>50</v>
      </c>
      <c s="34" t="s">
        <v>639</v>
      </c>
      <c s="34" t="s">
        <v>7213</v>
      </c>
      <c s="35" t="s">
        <v>5</v>
      </c>
      <c s="6" t="s">
        <v>7214</v>
      </c>
      <c s="36" t="s">
        <v>147</v>
      </c>
      <c s="37">
        <v>10</v>
      </c>
      <c s="36">
        <v>0.00145</v>
      </c>
      <c s="36">
        <f>ROUND(G184*H184,6)</f>
      </c>
      <c r="L184" s="38">
        <v>0</v>
      </c>
      <c s="32">
        <f>ROUND(ROUND(L184,2)*ROUND(G184,3),2)</f>
      </c>
      <c s="36" t="s">
        <v>307</v>
      </c>
      <c>
        <f>(M184*21)/100</f>
      </c>
      <c t="s">
        <v>28</v>
      </c>
    </row>
    <row r="185" spans="1:5" ht="12.75">
      <c r="A185" s="35" t="s">
        <v>56</v>
      </c>
      <c r="E185" s="39" t="s">
        <v>7214</v>
      </c>
    </row>
    <row r="186" spans="1:5" ht="12.75">
      <c r="A186" s="35" t="s">
        <v>57</v>
      </c>
      <c r="E186" s="40" t="s">
        <v>5</v>
      </c>
    </row>
    <row r="187" spans="1:5" ht="12.75">
      <c r="A187" t="s">
        <v>59</v>
      </c>
      <c r="E187" s="39" t="s">
        <v>5</v>
      </c>
    </row>
    <row r="188" spans="1:16" ht="25.5">
      <c r="A188" t="s">
        <v>50</v>
      </c>
      <c s="34" t="s">
        <v>643</v>
      </c>
      <c s="34" t="s">
        <v>7215</v>
      </c>
      <c s="35" t="s">
        <v>5</v>
      </c>
      <c s="6" t="s">
        <v>7216</v>
      </c>
      <c s="36" t="s">
        <v>162</v>
      </c>
      <c s="37">
        <v>3</v>
      </c>
      <c s="36">
        <v>0</v>
      </c>
      <c s="36">
        <f>ROUND(G188*H188,6)</f>
      </c>
      <c r="L188" s="38">
        <v>0</v>
      </c>
      <c s="32">
        <f>ROUND(ROUND(L188,2)*ROUND(G188,3),2)</f>
      </c>
      <c s="36" t="s">
        <v>307</v>
      </c>
      <c>
        <f>(M188*21)/100</f>
      </c>
      <c t="s">
        <v>28</v>
      </c>
    </row>
    <row r="189" spans="1:5" ht="25.5">
      <c r="A189" s="35" t="s">
        <v>56</v>
      </c>
      <c r="E189" s="39" t="s">
        <v>7216</v>
      </c>
    </row>
    <row r="190" spans="1:5" ht="12.75">
      <c r="A190" s="35" t="s">
        <v>57</v>
      </c>
      <c r="E190" s="40" t="s">
        <v>5</v>
      </c>
    </row>
    <row r="191" spans="1:5" ht="12.75">
      <c r="A191" t="s">
        <v>59</v>
      </c>
      <c r="E191" s="39" t="s">
        <v>5</v>
      </c>
    </row>
    <row r="192" spans="1:16" ht="12.75">
      <c r="A192" t="s">
        <v>50</v>
      </c>
      <c s="34" t="s">
        <v>646</v>
      </c>
      <c s="34" t="s">
        <v>7217</v>
      </c>
      <c s="35" t="s">
        <v>5</v>
      </c>
      <c s="6" t="s">
        <v>7218</v>
      </c>
      <c s="36" t="s">
        <v>162</v>
      </c>
      <c s="37">
        <v>1</v>
      </c>
      <c s="36">
        <v>5E-05</v>
      </c>
      <c s="36">
        <f>ROUND(G192*H192,6)</f>
      </c>
      <c r="L192" s="38">
        <v>0</v>
      </c>
      <c s="32">
        <f>ROUND(ROUND(L192,2)*ROUND(G192,3),2)</f>
      </c>
      <c s="36" t="s">
        <v>307</v>
      </c>
      <c>
        <f>(M192*21)/100</f>
      </c>
      <c t="s">
        <v>28</v>
      </c>
    </row>
    <row r="193" spans="1:5" ht="12.75">
      <c r="A193" s="35" t="s">
        <v>56</v>
      </c>
      <c r="E193" s="39" t="s">
        <v>7218</v>
      </c>
    </row>
    <row r="194" spans="1:5" ht="12.75">
      <c r="A194" s="35" t="s">
        <v>57</v>
      </c>
      <c r="E194" s="40" t="s">
        <v>5</v>
      </c>
    </row>
    <row r="195" spans="1:5" ht="12.75">
      <c r="A195" t="s">
        <v>59</v>
      </c>
      <c r="E195" s="39" t="s">
        <v>5</v>
      </c>
    </row>
    <row r="196" spans="1:16" ht="12.75">
      <c r="A196" t="s">
        <v>50</v>
      </c>
      <c s="34" t="s">
        <v>648</v>
      </c>
      <c s="34" t="s">
        <v>7219</v>
      </c>
      <c s="35" t="s">
        <v>5</v>
      </c>
      <c s="6" t="s">
        <v>7220</v>
      </c>
      <c s="36" t="s">
        <v>162</v>
      </c>
      <c s="37">
        <v>1</v>
      </c>
      <c s="36">
        <v>8E-05</v>
      </c>
      <c s="36">
        <f>ROUND(G196*H196,6)</f>
      </c>
      <c r="L196" s="38">
        <v>0</v>
      </c>
      <c s="32">
        <f>ROUND(ROUND(L196,2)*ROUND(G196,3),2)</f>
      </c>
      <c s="36" t="s">
        <v>307</v>
      </c>
      <c>
        <f>(M196*21)/100</f>
      </c>
      <c t="s">
        <v>28</v>
      </c>
    </row>
    <row r="197" spans="1:5" ht="12.75">
      <c r="A197" s="35" t="s">
        <v>56</v>
      </c>
      <c r="E197" s="39" t="s">
        <v>7220</v>
      </c>
    </row>
    <row r="198" spans="1:5" ht="12.75">
      <c r="A198" s="35" t="s">
        <v>57</v>
      </c>
      <c r="E198" s="40" t="s">
        <v>5</v>
      </c>
    </row>
    <row r="199" spans="1:5" ht="12.75">
      <c r="A199" t="s">
        <v>59</v>
      </c>
      <c r="E199" s="39" t="s">
        <v>5</v>
      </c>
    </row>
    <row r="200" spans="1:16" ht="12.75">
      <c r="A200" t="s">
        <v>50</v>
      </c>
      <c s="34" t="s">
        <v>652</v>
      </c>
      <c s="34" t="s">
        <v>7221</v>
      </c>
      <c s="35" t="s">
        <v>5</v>
      </c>
      <c s="6" t="s">
        <v>7222</v>
      </c>
      <c s="36" t="s">
        <v>162</v>
      </c>
      <c s="37">
        <v>1</v>
      </c>
      <c s="36">
        <v>0</v>
      </c>
      <c s="36">
        <f>ROUND(G200*H200,6)</f>
      </c>
      <c r="L200" s="38">
        <v>0</v>
      </c>
      <c s="32">
        <f>ROUND(ROUND(L200,2)*ROUND(G200,3),2)</f>
      </c>
      <c s="36" t="s">
        <v>55</v>
      </c>
      <c>
        <f>(M200*21)/100</f>
      </c>
      <c t="s">
        <v>28</v>
      </c>
    </row>
    <row r="201" spans="1:5" ht="12.75">
      <c r="A201" s="35" t="s">
        <v>56</v>
      </c>
      <c r="E201" s="39" t="s">
        <v>7222</v>
      </c>
    </row>
    <row r="202" spans="1:5" ht="12.75">
      <c r="A202" s="35" t="s">
        <v>57</v>
      </c>
      <c r="E202" s="40" t="s">
        <v>5</v>
      </c>
    </row>
    <row r="203" spans="1:5" ht="12.75">
      <c r="A203" t="s">
        <v>59</v>
      </c>
      <c r="E203" s="39" t="s">
        <v>5</v>
      </c>
    </row>
    <row r="204" spans="1:16" ht="25.5">
      <c r="A204" t="s">
        <v>50</v>
      </c>
      <c s="34" t="s">
        <v>656</v>
      </c>
      <c s="34" t="s">
        <v>7223</v>
      </c>
      <c s="35" t="s">
        <v>5</v>
      </c>
      <c s="6" t="s">
        <v>7224</v>
      </c>
      <c s="36" t="s">
        <v>162</v>
      </c>
      <c s="37">
        <v>10</v>
      </c>
      <c s="36">
        <v>0</v>
      </c>
      <c s="36">
        <f>ROUND(G204*H204,6)</f>
      </c>
      <c r="L204" s="38">
        <v>0</v>
      </c>
      <c s="32">
        <f>ROUND(ROUND(L204,2)*ROUND(G204,3),2)</f>
      </c>
      <c s="36" t="s">
        <v>307</v>
      </c>
      <c>
        <f>(M204*21)/100</f>
      </c>
      <c t="s">
        <v>28</v>
      </c>
    </row>
    <row r="205" spans="1:5" ht="25.5">
      <c r="A205" s="35" t="s">
        <v>56</v>
      </c>
      <c r="E205" s="39" t="s">
        <v>7224</v>
      </c>
    </row>
    <row r="206" spans="1:5" ht="12.75">
      <c r="A206" s="35" t="s">
        <v>57</v>
      </c>
      <c r="E206" s="40" t="s">
        <v>5</v>
      </c>
    </row>
    <row r="207" spans="1:5" ht="12.75">
      <c r="A207" t="s">
        <v>59</v>
      </c>
      <c r="E207" s="39" t="s">
        <v>5</v>
      </c>
    </row>
    <row r="208" spans="1:16" ht="12.75">
      <c r="A208" t="s">
        <v>50</v>
      </c>
      <c s="34" t="s">
        <v>660</v>
      </c>
      <c s="34" t="s">
        <v>7225</v>
      </c>
      <c s="35" t="s">
        <v>5</v>
      </c>
      <c s="6" t="s">
        <v>7226</v>
      </c>
      <c s="36" t="s">
        <v>162</v>
      </c>
      <c s="37">
        <v>5</v>
      </c>
      <c s="36">
        <v>0.00022</v>
      </c>
      <c s="36">
        <f>ROUND(G208*H208,6)</f>
      </c>
      <c r="L208" s="38">
        <v>0</v>
      </c>
      <c s="32">
        <f>ROUND(ROUND(L208,2)*ROUND(G208,3),2)</f>
      </c>
      <c s="36" t="s">
        <v>307</v>
      </c>
      <c>
        <f>(M208*21)/100</f>
      </c>
      <c t="s">
        <v>28</v>
      </c>
    </row>
    <row r="209" spans="1:5" ht="12.75">
      <c r="A209" s="35" t="s">
        <v>56</v>
      </c>
      <c r="E209" s="39" t="s">
        <v>7226</v>
      </c>
    </row>
    <row r="210" spans="1:5" ht="12.75">
      <c r="A210" s="35" t="s">
        <v>57</v>
      </c>
      <c r="E210" s="40" t="s">
        <v>5</v>
      </c>
    </row>
    <row r="211" spans="1:5" ht="12.75">
      <c r="A211" t="s">
        <v>59</v>
      </c>
      <c r="E211" s="39" t="s">
        <v>5</v>
      </c>
    </row>
    <row r="212" spans="1:16" ht="12.75">
      <c r="A212" t="s">
        <v>50</v>
      </c>
      <c s="34" t="s">
        <v>663</v>
      </c>
      <c s="34" t="s">
        <v>7227</v>
      </c>
      <c s="35" t="s">
        <v>5</v>
      </c>
      <c s="6" t="s">
        <v>7228</v>
      </c>
      <c s="36" t="s">
        <v>162</v>
      </c>
      <c s="37">
        <v>3</v>
      </c>
      <c s="36">
        <v>0.00032</v>
      </c>
      <c s="36">
        <f>ROUND(G212*H212,6)</f>
      </c>
      <c r="L212" s="38">
        <v>0</v>
      </c>
      <c s="32">
        <f>ROUND(ROUND(L212,2)*ROUND(G212,3),2)</f>
      </c>
      <c s="36" t="s">
        <v>307</v>
      </c>
      <c>
        <f>(M212*21)/100</f>
      </c>
      <c t="s">
        <v>28</v>
      </c>
    </row>
    <row r="213" spans="1:5" ht="12.75">
      <c r="A213" s="35" t="s">
        <v>56</v>
      </c>
      <c r="E213" s="39" t="s">
        <v>7228</v>
      </c>
    </row>
    <row r="214" spans="1:5" ht="12.75">
      <c r="A214" s="35" t="s">
        <v>57</v>
      </c>
      <c r="E214" s="40" t="s">
        <v>5</v>
      </c>
    </row>
    <row r="215" spans="1:5" ht="12.75">
      <c r="A215" t="s">
        <v>59</v>
      </c>
      <c r="E215" s="39" t="s">
        <v>5</v>
      </c>
    </row>
    <row r="216" spans="1:16" ht="12.75">
      <c r="A216" t="s">
        <v>50</v>
      </c>
      <c s="34" t="s">
        <v>667</v>
      </c>
      <c s="34" t="s">
        <v>7229</v>
      </c>
      <c s="35" t="s">
        <v>5</v>
      </c>
      <c s="6" t="s">
        <v>7230</v>
      </c>
      <c s="36" t="s">
        <v>162</v>
      </c>
      <c s="37">
        <v>1</v>
      </c>
      <c s="36">
        <v>0.00019</v>
      </c>
      <c s="36">
        <f>ROUND(G216*H216,6)</f>
      </c>
      <c r="L216" s="38">
        <v>0</v>
      </c>
      <c s="32">
        <f>ROUND(ROUND(L216,2)*ROUND(G216,3),2)</f>
      </c>
      <c s="36" t="s">
        <v>307</v>
      </c>
      <c>
        <f>(M216*21)/100</f>
      </c>
      <c t="s">
        <v>28</v>
      </c>
    </row>
    <row r="217" spans="1:5" ht="12.75">
      <c r="A217" s="35" t="s">
        <v>56</v>
      </c>
      <c r="E217" s="39" t="s">
        <v>7230</v>
      </c>
    </row>
    <row r="218" spans="1:5" ht="12.75">
      <c r="A218" s="35" t="s">
        <v>57</v>
      </c>
      <c r="E218" s="40" t="s">
        <v>5</v>
      </c>
    </row>
    <row r="219" spans="1:5" ht="12.75">
      <c r="A219" t="s">
        <v>59</v>
      </c>
      <c r="E219" s="39" t="s">
        <v>5</v>
      </c>
    </row>
    <row r="220" spans="1:16" ht="25.5">
      <c r="A220" t="s">
        <v>50</v>
      </c>
      <c s="34" t="s">
        <v>670</v>
      </c>
      <c s="34" t="s">
        <v>7231</v>
      </c>
      <c s="35" t="s">
        <v>5</v>
      </c>
      <c s="6" t="s">
        <v>7232</v>
      </c>
      <c s="36" t="s">
        <v>162</v>
      </c>
      <c s="37">
        <v>1</v>
      </c>
      <c s="36">
        <v>0.00047</v>
      </c>
      <c s="36">
        <f>ROUND(G220*H220,6)</f>
      </c>
      <c r="L220" s="38">
        <v>0</v>
      </c>
      <c s="32">
        <f>ROUND(ROUND(L220,2)*ROUND(G220,3),2)</f>
      </c>
      <c s="36" t="s">
        <v>55</v>
      </c>
      <c>
        <f>(M220*21)/100</f>
      </c>
      <c t="s">
        <v>28</v>
      </c>
    </row>
    <row r="221" spans="1:5" ht="25.5">
      <c r="A221" s="35" t="s">
        <v>56</v>
      </c>
      <c r="E221" s="39" t="s">
        <v>7232</v>
      </c>
    </row>
    <row r="222" spans="1:5" ht="12.75">
      <c r="A222" s="35" t="s">
        <v>57</v>
      </c>
      <c r="E222" s="40" t="s">
        <v>5</v>
      </c>
    </row>
    <row r="223" spans="1:5" ht="12.75">
      <c r="A223" t="s">
        <v>59</v>
      </c>
      <c r="E223" s="39" t="s">
        <v>5</v>
      </c>
    </row>
    <row r="224" spans="1:16" ht="25.5">
      <c r="A224" t="s">
        <v>50</v>
      </c>
      <c s="34" t="s">
        <v>675</v>
      </c>
      <c s="34" t="s">
        <v>6448</v>
      </c>
      <c s="35" t="s">
        <v>5</v>
      </c>
      <c s="6" t="s">
        <v>6449</v>
      </c>
      <c s="36" t="s">
        <v>162</v>
      </c>
      <c s="37">
        <v>2</v>
      </c>
      <c s="36">
        <v>0</v>
      </c>
      <c s="36">
        <f>ROUND(G224*H224,6)</f>
      </c>
      <c r="L224" s="38">
        <v>0</v>
      </c>
      <c s="32">
        <f>ROUND(ROUND(L224,2)*ROUND(G224,3),2)</f>
      </c>
      <c s="36" t="s">
        <v>307</v>
      </c>
      <c>
        <f>(M224*21)/100</f>
      </c>
      <c t="s">
        <v>28</v>
      </c>
    </row>
    <row r="225" spans="1:5" ht="25.5">
      <c r="A225" s="35" t="s">
        <v>56</v>
      </c>
      <c r="E225" s="39" t="s">
        <v>6449</v>
      </c>
    </row>
    <row r="226" spans="1:5" ht="12.75">
      <c r="A226" s="35" t="s">
        <v>57</v>
      </c>
      <c r="E226" s="40" t="s">
        <v>5</v>
      </c>
    </row>
    <row r="227" spans="1:5" ht="12.75">
      <c r="A227" t="s">
        <v>59</v>
      </c>
      <c r="E227" s="39" t="s">
        <v>5</v>
      </c>
    </row>
    <row r="228" spans="1:16" ht="12.75">
      <c r="A228" t="s">
        <v>50</v>
      </c>
      <c s="34" t="s">
        <v>680</v>
      </c>
      <c s="34" t="s">
        <v>7233</v>
      </c>
      <c s="35" t="s">
        <v>5</v>
      </c>
      <c s="6" t="s">
        <v>7234</v>
      </c>
      <c s="36" t="s">
        <v>162</v>
      </c>
      <c s="37">
        <v>1</v>
      </c>
      <c s="36">
        <v>0.00254</v>
      </c>
      <c s="36">
        <f>ROUND(G228*H228,6)</f>
      </c>
      <c r="L228" s="38">
        <v>0</v>
      </c>
      <c s="32">
        <f>ROUND(ROUND(L228,2)*ROUND(G228,3),2)</f>
      </c>
      <c s="36" t="s">
        <v>55</v>
      </c>
      <c>
        <f>(M228*21)/100</f>
      </c>
      <c t="s">
        <v>28</v>
      </c>
    </row>
    <row r="229" spans="1:5" ht="12.75">
      <c r="A229" s="35" t="s">
        <v>56</v>
      </c>
      <c r="E229" s="39" t="s">
        <v>7234</v>
      </c>
    </row>
    <row r="230" spans="1:5" ht="12.75">
      <c r="A230" s="35" t="s">
        <v>57</v>
      </c>
      <c r="E230" s="40" t="s">
        <v>5</v>
      </c>
    </row>
    <row r="231" spans="1:5" ht="12.75">
      <c r="A231" t="s">
        <v>59</v>
      </c>
      <c r="E231" s="39" t="s">
        <v>5</v>
      </c>
    </row>
    <row r="232" spans="1:16" ht="12.75">
      <c r="A232" t="s">
        <v>50</v>
      </c>
      <c s="34" t="s">
        <v>683</v>
      </c>
      <c s="34" t="s">
        <v>7235</v>
      </c>
      <c s="35" t="s">
        <v>5</v>
      </c>
      <c s="6" t="s">
        <v>7236</v>
      </c>
      <c s="36" t="s">
        <v>162</v>
      </c>
      <c s="37">
        <v>1</v>
      </c>
      <c s="36">
        <v>0.00043</v>
      </c>
      <c s="36">
        <f>ROUND(G232*H232,6)</f>
      </c>
      <c r="L232" s="38">
        <v>0</v>
      </c>
      <c s="32">
        <f>ROUND(ROUND(L232,2)*ROUND(G232,3),2)</f>
      </c>
      <c s="36" t="s">
        <v>307</v>
      </c>
      <c>
        <f>(M232*21)/100</f>
      </c>
      <c t="s">
        <v>28</v>
      </c>
    </row>
    <row r="233" spans="1:5" ht="12.75">
      <c r="A233" s="35" t="s">
        <v>56</v>
      </c>
      <c r="E233" s="39" t="s">
        <v>7236</v>
      </c>
    </row>
    <row r="234" spans="1:5" ht="12.75">
      <c r="A234" s="35" t="s">
        <v>57</v>
      </c>
      <c r="E234" s="40" t="s">
        <v>5</v>
      </c>
    </row>
    <row r="235" spans="1:5" ht="12.75">
      <c r="A235" t="s">
        <v>59</v>
      </c>
      <c r="E235" s="39" t="s">
        <v>5</v>
      </c>
    </row>
    <row r="236" spans="1:16" ht="12.75">
      <c r="A236" t="s">
        <v>50</v>
      </c>
      <c s="34" t="s">
        <v>690</v>
      </c>
      <c s="34" t="s">
        <v>6464</v>
      </c>
      <c s="35" t="s">
        <v>5</v>
      </c>
      <c s="6" t="s">
        <v>6465</v>
      </c>
      <c s="36" t="s">
        <v>162</v>
      </c>
      <c s="37">
        <v>1</v>
      </c>
      <c s="36">
        <v>0</v>
      </c>
      <c s="36">
        <f>ROUND(G236*H236,6)</f>
      </c>
      <c r="L236" s="38">
        <v>0</v>
      </c>
      <c s="32">
        <f>ROUND(ROUND(L236,2)*ROUND(G236,3),2)</f>
      </c>
      <c s="36" t="s">
        <v>307</v>
      </c>
      <c>
        <f>(M236*21)/100</f>
      </c>
      <c t="s">
        <v>28</v>
      </c>
    </row>
    <row r="237" spans="1:5" ht="12.75">
      <c r="A237" s="35" t="s">
        <v>56</v>
      </c>
      <c r="E237" s="39" t="s">
        <v>6465</v>
      </c>
    </row>
    <row r="238" spans="1:5" ht="12.75">
      <c r="A238" s="35" t="s">
        <v>57</v>
      </c>
      <c r="E238" s="40" t="s">
        <v>5</v>
      </c>
    </row>
    <row r="239" spans="1:5" ht="12.75">
      <c r="A239" t="s">
        <v>59</v>
      </c>
      <c r="E239" s="39" t="s">
        <v>5</v>
      </c>
    </row>
    <row r="240" spans="1:16" ht="12.75">
      <c r="A240" t="s">
        <v>50</v>
      </c>
      <c s="34" t="s">
        <v>695</v>
      </c>
      <c s="34" t="s">
        <v>6466</v>
      </c>
      <c s="35" t="s">
        <v>5</v>
      </c>
      <c s="6" t="s">
        <v>6467</v>
      </c>
      <c s="36" t="s">
        <v>162</v>
      </c>
      <c s="37">
        <v>1</v>
      </c>
      <c s="36">
        <v>0.00335</v>
      </c>
      <c s="36">
        <f>ROUND(G240*H240,6)</f>
      </c>
      <c r="L240" s="38">
        <v>0</v>
      </c>
      <c s="32">
        <f>ROUND(ROUND(L240,2)*ROUND(G240,3),2)</f>
      </c>
      <c s="36" t="s">
        <v>55</v>
      </c>
      <c>
        <f>(M240*21)/100</f>
      </c>
      <c t="s">
        <v>28</v>
      </c>
    </row>
    <row r="241" spans="1:5" ht="12.75">
      <c r="A241" s="35" t="s">
        <v>56</v>
      </c>
      <c r="E241" s="39" t="s">
        <v>6467</v>
      </c>
    </row>
    <row r="242" spans="1:5" ht="12.75">
      <c r="A242" s="35" t="s">
        <v>57</v>
      </c>
      <c r="E242" s="40" t="s">
        <v>5</v>
      </c>
    </row>
    <row r="243" spans="1:5" ht="12.75">
      <c r="A243" t="s">
        <v>59</v>
      </c>
      <c r="E243" s="39" t="s">
        <v>5</v>
      </c>
    </row>
    <row r="244" spans="1:16" ht="12.75">
      <c r="A244" t="s">
        <v>50</v>
      </c>
      <c s="34" t="s">
        <v>699</v>
      </c>
      <c s="34" t="s">
        <v>6470</v>
      </c>
      <c s="35" t="s">
        <v>5</v>
      </c>
      <c s="6" t="s">
        <v>6471</v>
      </c>
      <c s="36" t="s">
        <v>162</v>
      </c>
      <c s="37">
        <v>1</v>
      </c>
      <c s="36">
        <v>0</v>
      </c>
      <c s="36">
        <f>ROUND(G244*H244,6)</f>
      </c>
      <c r="L244" s="38">
        <v>0</v>
      </c>
      <c s="32">
        <f>ROUND(ROUND(L244,2)*ROUND(G244,3),2)</f>
      </c>
      <c s="36" t="s">
        <v>307</v>
      </c>
      <c>
        <f>(M244*21)/100</f>
      </c>
      <c t="s">
        <v>28</v>
      </c>
    </row>
    <row r="245" spans="1:5" ht="12.75">
      <c r="A245" s="35" t="s">
        <v>56</v>
      </c>
      <c r="E245" s="39" t="s">
        <v>6471</v>
      </c>
    </row>
    <row r="246" spans="1:5" ht="12.75">
      <c r="A246" s="35" t="s">
        <v>57</v>
      </c>
      <c r="E246" s="40" t="s">
        <v>5</v>
      </c>
    </row>
    <row r="247" spans="1:5" ht="12.75">
      <c r="A247" t="s">
        <v>59</v>
      </c>
      <c r="E247" s="39" t="s">
        <v>5</v>
      </c>
    </row>
    <row r="248" spans="1:16" ht="12.75">
      <c r="A248" t="s">
        <v>50</v>
      </c>
      <c s="34" t="s">
        <v>704</v>
      </c>
      <c s="34" t="s">
        <v>6472</v>
      </c>
      <c s="35" t="s">
        <v>5</v>
      </c>
      <c s="6" t="s">
        <v>6473</v>
      </c>
      <c s="36" t="s">
        <v>162</v>
      </c>
      <c s="37">
        <v>1</v>
      </c>
      <c s="36">
        <v>0.0049</v>
      </c>
      <c s="36">
        <f>ROUND(G248*H248,6)</f>
      </c>
      <c r="L248" s="38">
        <v>0</v>
      </c>
      <c s="32">
        <f>ROUND(ROUND(L248,2)*ROUND(G248,3),2)</f>
      </c>
      <c s="36" t="s">
        <v>55</v>
      </c>
      <c>
        <f>(M248*21)/100</f>
      </c>
      <c t="s">
        <v>28</v>
      </c>
    </row>
    <row r="249" spans="1:5" ht="12.75">
      <c r="A249" s="35" t="s">
        <v>56</v>
      </c>
      <c r="E249" s="39" t="s">
        <v>6473</v>
      </c>
    </row>
    <row r="250" spans="1:5" ht="12.75">
      <c r="A250" s="35" t="s">
        <v>57</v>
      </c>
      <c r="E250" s="40" t="s">
        <v>5</v>
      </c>
    </row>
    <row r="251" spans="1:5" ht="12.75">
      <c r="A251" t="s">
        <v>59</v>
      </c>
      <c r="E251" s="39" t="s">
        <v>5</v>
      </c>
    </row>
    <row r="252" spans="1:16" ht="12.75">
      <c r="A252" t="s">
        <v>50</v>
      </c>
      <c s="34" t="s">
        <v>708</v>
      </c>
      <c s="34" t="s">
        <v>7237</v>
      </c>
      <c s="35" t="s">
        <v>5</v>
      </c>
      <c s="6" t="s">
        <v>7238</v>
      </c>
      <c s="36" t="s">
        <v>147</v>
      </c>
      <c s="37">
        <v>226.48</v>
      </c>
      <c s="36">
        <v>0</v>
      </c>
      <c s="36">
        <f>ROUND(G252*H252,6)</f>
      </c>
      <c r="L252" s="38">
        <v>0</v>
      </c>
      <c s="32">
        <f>ROUND(ROUND(L252,2)*ROUND(G252,3),2)</f>
      </c>
      <c s="36" t="s">
        <v>55</v>
      </c>
      <c>
        <f>(M252*21)/100</f>
      </c>
      <c t="s">
        <v>28</v>
      </c>
    </row>
    <row r="253" spans="1:5" ht="12.75">
      <c r="A253" s="35" t="s">
        <v>56</v>
      </c>
      <c r="E253" s="39" t="s">
        <v>7238</v>
      </c>
    </row>
    <row r="254" spans="1:5" ht="25.5">
      <c r="A254" s="35" t="s">
        <v>57</v>
      </c>
      <c r="E254" s="40" t="s">
        <v>7239</v>
      </c>
    </row>
    <row r="255" spans="1:5" ht="12.75">
      <c r="A255" t="s">
        <v>59</v>
      </c>
      <c r="E255" s="39" t="s">
        <v>5</v>
      </c>
    </row>
    <row r="256" spans="1:13" ht="12.75">
      <c r="A256" t="s">
        <v>47</v>
      </c>
      <c r="C256" s="31" t="s">
        <v>66</v>
      </c>
      <c r="E256" s="33" t="s">
        <v>7240</v>
      </c>
      <c r="J256" s="32">
        <f>0</f>
      </c>
      <c s="32">
        <f>0</f>
      </c>
      <c s="32">
        <f>0+L257</f>
      </c>
      <c s="32">
        <f>0+M257</f>
      </c>
    </row>
    <row r="257" spans="1:16" ht="25.5">
      <c r="A257" t="s">
        <v>50</v>
      </c>
      <c s="34" t="s">
        <v>516</v>
      </c>
      <c s="34" t="s">
        <v>7241</v>
      </c>
      <c s="35" t="s">
        <v>5</v>
      </c>
      <c s="6" t="s">
        <v>7242</v>
      </c>
      <c s="36" t="s">
        <v>126</v>
      </c>
      <c s="37">
        <v>22</v>
      </c>
      <c s="36">
        <v>0</v>
      </c>
      <c s="36">
        <f>ROUND(G257*H257,6)</f>
      </c>
      <c r="L257" s="38">
        <v>0</v>
      </c>
      <c s="32">
        <f>ROUND(ROUND(L257,2)*ROUND(G257,3),2)</f>
      </c>
      <c s="36" t="s">
        <v>307</v>
      </c>
      <c>
        <f>(M257*21)/100</f>
      </c>
      <c t="s">
        <v>28</v>
      </c>
    </row>
    <row r="258" spans="1:5" ht="25.5">
      <c r="A258" s="35" t="s">
        <v>56</v>
      </c>
      <c r="E258" s="39" t="s">
        <v>7242</v>
      </c>
    </row>
    <row r="259" spans="1:5" ht="38.25">
      <c r="A259" s="35" t="s">
        <v>57</v>
      </c>
      <c r="E259" s="40" t="s">
        <v>7243</v>
      </c>
    </row>
    <row r="260" spans="1:5" ht="12.75">
      <c r="A260" t="s">
        <v>59</v>
      </c>
      <c r="E260" s="39" t="s">
        <v>5</v>
      </c>
    </row>
    <row r="261" spans="1:13" ht="12.75">
      <c r="A261" t="s">
        <v>47</v>
      </c>
      <c r="C261" s="31" t="s">
        <v>72</v>
      </c>
      <c r="E261" s="33" t="s">
        <v>6484</v>
      </c>
      <c r="J261" s="32">
        <f>0</f>
      </c>
      <c s="32">
        <f>0</f>
      </c>
      <c s="32">
        <f>0+L262+L266+L270+L274+L278+L282+L286+L290+L294+L298+L302+L306</f>
      </c>
      <c s="32">
        <f>0+M262+M266+M270+M274+M278+M282+M286+M290+M294+M298+M302+M306</f>
      </c>
    </row>
    <row r="262" spans="1:16" ht="25.5">
      <c r="A262" t="s">
        <v>50</v>
      </c>
      <c s="34" t="s">
        <v>520</v>
      </c>
      <c s="34" t="s">
        <v>7244</v>
      </c>
      <c s="35" t="s">
        <v>5</v>
      </c>
      <c s="6" t="s">
        <v>7245</v>
      </c>
      <c s="36" t="s">
        <v>126</v>
      </c>
      <c s="37">
        <v>176</v>
      </c>
      <c s="36">
        <v>0</v>
      </c>
      <c s="36">
        <f>ROUND(G262*H262,6)</f>
      </c>
      <c r="L262" s="38">
        <v>0</v>
      </c>
      <c s="32">
        <f>ROUND(ROUND(L262,2)*ROUND(G262,3),2)</f>
      </c>
      <c s="36" t="s">
        <v>307</v>
      </c>
      <c>
        <f>(M262*21)/100</f>
      </c>
      <c t="s">
        <v>28</v>
      </c>
    </row>
    <row r="263" spans="1:5" ht="25.5">
      <c r="A263" s="35" t="s">
        <v>56</v>
      </c>
      <c r="E263" s="39" t="s">
        <v>7245</v>
      </c>
    </row>
    <row r="264" spans="1:5" ht="25.5">
      <c r="A264" s="35" t="s">
        <v>57</v>
      </c>
      <c r="E264" s="40" t="s">
        <v>7246</v>
      </c>
    </row>
    <row r="265" spans="1:5" ht="12.75">
      <c r="A265" t="s">
        <v>59</v>
      </c>
      <c r="E265" s="39" t="s">
        <v>5</v>
      </c>
    </row>
    <row r="266" spans="1:16" ht="25.5">
      <c r="A266" t="s">
        <v>50</v>
      </c>
      <c s="34" t="s">
        <v>524</v>
      </c>
      <c s="34" t="s">
        <v>7247</v>
      </c>
      <c s="35" t="s">
        <v>5</v>
      </c>
      <c s="6" t="s">
        <v>7248</v>
      </c>
      <c s="36" t="s">
        <v>126</v>
      </c>
      <c s="37">
        <v>154</v>
      </c>
      <c s="36">
        <v>0</v>
      </c>
      <c s="36">
        <f>ROUND(G266*H266,6)</f>
      </c>
      <c r="L266" s="38">
        <v>0</v>
      </c>
      <c s="32">
        <f>ROUND(ROUND(L266,2)*ROUND(G266,3),2)</f>
      </c>
      <c s="36" t="s">
        <v>307</v>
      </c>
      <c>
        <f>(M266*21)/100</f>
      </c>
      <c t="s">
        <v>28</v>
      </c>
    </row>
    <row r="267" spans="1:5" ht="25.5">
      <c r="A267" s="35" t="s">
        <v>56</v>
      </c>
      <c r="E267" s="39" t="s">
        <v>7248</v>
      </c>
    </row>
    <row r="268" spans="1:5" ht="25.5">
      <c r="A268" s="35" t="s">
        <v>57</v>
      </c>
      <c r="E268" s="40" t="s">
        <v>7249</v>
      </c>
    </row>
    <row r="269" spans="1:5" ht="12.75">
      <c r="A269" t="s">
        <v>59</v>
      </c>
      <c r="E269" s="39" t="s">
        <v>5</v>
      </c>
    </row>
    <row r="270" spans="1:16" ht="25.5">
      <c r="A270" t="s">
        <v>50</v>
      </c>
      <c s="34" t="s">
        <v>526</v>
      </c>
      <c s="34" t="s">
        <v>6485</v>
      </c>
      <c s="35" t="s">
        <v>5</v>
      </c>
      <c s="6" t="s">
        <v>6486</v>
      </c>
      <c s="36" t="s">
        <v>126</v>
      </c>
      <c s="37">
        <v>22</v>
      </c>
      <c s="36">
        <v>0</v>
      </c>
      <c s="36">
        <f>ROUND(G270*H270,6)</f>
      </c>
      <c r="L270" s="38">
        <v>0</v>
      </c>
      <c s="32">
        <f>ROUND(ROUND(L270,2)*ROUND(G270,3),2)</f>
      </c>
      <c s="36" t="s">
        <v>307</v>
      </c>
      <c>
        <f>(M270*21)/100</f>
      </c>
      <c t="s">
        <v>28</v>
      </c>
    </row>
    <row r="271" spans="1:5" ht="25.5">
      <c r="A271" s="35" t="s">
        <v>56</v>
      </c>
      <c r="E271" s="39" t="s">
        <v>6486</v>
      </c>
    </row>
    <row r="272" spans="1:5" ht="25.5">
      <c r="A272" s="35" t="s">
        <v>57</v>
      </c>
      <c r="E272" s="40" t="s">
        <v>7250</v>
      </c>
    </row>
    <row r="273" spans="1:5" ht="12.75">
      <c r="A273" t="s">
        <v>59</v>
      </c>
      <c r="E273" s="39" t="s">
        <v>5</v>
      </c>
    </row>
    <row r="274" spans="1:16" ht="25.5">
      <c r="A274" t="s">
        <v>50</v>
      </c>
      <c s="34" t="s">
        <v>531</v>
      </c>
      <c s="34" t="s">
        <v>7251</v>
      </c>
      <c s="35" t="s">
        <v>5</v>
      </c>
      <c s="6" t="s">
        <v>7252</v>
      </c>
      <c s="36" t="s">
        <v>126</v>
      </c>
      <c s="37">
        <v>154</v>
      </c>
      <c s="36">
        <v>0</v>
      </c>
      <c s="36">
        <f>ROUND(G274*H274,6)</f>
      </c>
      <c r="L274" s="38">
        <v>0</v>
      </c>
      <c s="32">
        <f>ROUND(ROUND(L274,2)*ROUND(G274,3),2)</f>
      </c>
      <c s="36" t="s">
        <v>307</v>
      </c>
      <c>
        <f>(M274*21)/100</f>
      </c>
      <c t="s">
        <v>28</v>
      </c>
    </row>
    <row r="275" spans="1:5" ht="25.5">
      <c r="A275" s="35" t="s">
        <v>56</v>
      </c>
      <c r="E275" s="39" t="s">
        <v>7252</v>
      </c>
    </row>
    <row r="276" spans="1:5" ht="25.5">
      <c r="A276" s="35" t="s">
        <v>57</v>
      </c>
      <c r="E276" s="40" t="s">
        <v>7249</v>
      </c>
    </row>
    <row r="277" spans="1:5" ht="12.75">
      <c r="A277" t="s">
        <v>59</v>
      </c>
      <c r="E277" s="39" t="s">
        <v>5</v>
      </c>
    </row>
    <row r="278" spans="1:16" ht="25.5">
      <c r="A278" t="s">
        <v>50</v>
      </c>
      <c s="34" t="s">
        <v>535</v>
      </c>
      <c s="34" t="s">
        <v>7253</v>
      </c>
      <c s="35" t="s">
        <v>5</v>
      </c>
      <c s="6" t="s">
        <v>7254</v>
      </c>
      <c s="36" t="s">
        <v>126</v>
      </c>
      <c s="37">
        <v>2.8</v>
      </c>
      <c s="36">
        <v>0</v>
      </c>
      <c s="36">
        <f>ROUND(G278*H278,6)</f>
      </c>
      <c r="L278" s="38">
        <v>0</v>
      </c>
      <c s="32">
        <f>ROUND(ROUND(L278,2)*ROUND(G278,3),2)</f>
      </c>
      <c s="36" t="s">
        <v>307</v>
      </c>
      <c>
        <f>(M278*21)/100</f>
      </c>
      <c t="s">
        <v>28</v>
      </c>
    </row>
    <row r="279" spans="1:5" ht="25.5">
      <c r="A279" s="35" t="s">
        <v>56</v>
      </c>
      <c r="E279" s="39" t="s">
        <v>7254</v>
      </c>
    </row>
    <row r="280" spans="1:5" ht="25.5">
      <c r="A280" s="35" t="s">
        <v>57</v>
      </c>
      <c r="E280" s="40" t="s">
        <v>7255</v>
      </c>
    </row>
    <row r="281" spans="1:5" ht="12.75">
      <c r="A281" t="s">
        <v>59</v>
      </c>
      <c r="E281" s="39" t="s">
        <v>5</v>
      </c>
    </row>
    <row r="282" spans="1:16" ht="25.5">
      <c r="A282" t="s">
        <v>50</v>
      </c>
      <c s="34" t="s">
        <v>539</v>
      </c>
      <c s="34" t="s">
        <v>7256</v>
      </c>
      <c s="35" t="s">
        <v>5</v>
      </c>
      <c s="6" t="s">
        <v>7257</v>
      </c>
      <c s="36" t="s">
        <v>126</v>
      </c>
      <c s="37">
        <v>19.2</v>
      </c>
      <c s="36">
        <v>0</v>
      </c>
      <c s="36">
        <f>ROUND(G282*H282,6)</f>
      </c>
      <c r="L282" s="38">
        <v>0</v>
      </c>
      <c s="32">
        <f>ROUND(ROUND(L282,2)*ROUND(G282,3),2)</f>
      </c>
      <c s="36" t="s">
        <v>307</v>
      </c>
      <c>
        <f>(M282*21)/100</f>
      </c>
      <c t="s">
        <v>28</v>
      </c>
    </row>
    <row r="283" spans="1:5" ht="25.5">
      <c r="A283" s="35" t="s">
        <v>56</v>
      </c>
      <c r="E283" s="39" t="s">
        <v>7257</v>
      </c>
    </row>
    <row r="284" spans="1:5" ht="25.5">
      <c r="A284" s="35" t="s">
        <v>57</v>
      </c>
      <c r="E284" s="40" t="s">
        <v>7258</v>
      </c>
    </row>
    <row r="285" spans="1:5" ht="12.75">
      <c r="A285" t="s">
        <v>59</v>
      </c>
      <c r="E285" s="39" t="s">
        <v>5</v>
      </c>
    </row>
    <row r="286" spans="1:16" ht="25.5">
      <c r="A286" t="s">
        <v>50</v>
      </c>
      <c s="34" t="s">
        <v>543</v>
      </c>
      <c s="34" t="s">
        <v>7259</v>
      </c>
      <c s="35" t="s">
        <v>5</v>
      </c>
      <c s="6" t="s">
        <v>7260</v>
      </c>
      <c s="36" t="s">
        <v>126</v>
      </c>
      <c s="37">
        <v>154</v>
      </c>
      <c s="36">
        <v>0</v>
      </c>
      <c s="36">
        <f>ROUND(G286*H286,6)</f>
      </c>
      <c r="L286" s="38">
        <v>0</v>
      </c>
      <c s="32">
        <f>ROUND(ROUND(L286,2)*ROUND(G286,3),2)</f>
      </c>
      <c s="36" t="s">
        <v>307</v>
      </c>
      <c>
        <f>(M286*21)/100</f>
      </c>
      <c t="s">
        <v>28</v>
      </c>
    </row>
    <row r="287" spans="1:5" ht="25.5">
      <c r="A287" s="35" t="s">
        <v>56</v>
      </c>
      <c r="E287" s="39" t="s">
        <v>7261</v>
      </c>
    </row>
    <row r="288" spans="1:5" ht="25.5">
      <c r="A288" s="35" t="s">
        <v>57</v>
      </c>
      <c r="E288" s="40" t="s">
        <v>7249</v>
      </c>
    </row>
    <row r="289" spans="1:5" ht="12.75">
      <c r="A289" t="s">
        <v>59</v>
      </c>
      <c r="E289" s="39" t="s">
        <v>5</v>
      </c>
    </row>
    <row r="290" spans="1:16" ht="25.5">
      <c r="A290" t="s">
        <v>50</v>
      </c>
      <c s="34" t="s">
        <v>547</v>
      </c>
      <c s="34" t="s">
        <v>7262</v>
      </c>
      <c s="35" t="s">
        <v>5</v>
      </c>
      <c s="6" t="s">
        <v>7263</v>
      </c>
      <c s="36" t="s">
        <v>126</v>
      </c>
      <c s="37">
        <v>789</v>
      </c>
      <c s="36">
        <v>0</v>
      </c>
      <c s="36">
        <f>ROUND(G290*H290,6)</f>
      </c>
      <c r="L290" s="38">
        <v>0</v>
      </c>
      <c s="32">
        <f>ROUND(ROUND(L290,2)*ROUND(G290,3),2)</f>
      </c>
      <c s="36" t="s">
        <v>307</v>
      </c>
      <c>
        <f>(M290*21)/100</f>
      </c>
      <c t="s">
        <v>28</v>
      </c>
    </row>
    <row r="291" spans="1:5" ht="25.5">
      <c r="A291" s="35" t="s">
        <v>56</v>
      </c>
      <c r="E291" s="39" t="s">
        <v>7263</v>
      </c>
    </row>
    <row r="292" spans="1:5" ht="12.75">
      <c r="A292" s="35" t="s">
        <v>57</v>
      </c>
      <c r="E292" s="40" t="s">
        <v>5</v>
      </c>
    </row>
    <row r="293" spans="1:5" ht="12.75">
      <c r="A293" t="s">
        <v>59</v>
      </c>
      <c r="E293" s="39" t="s">
        <v>5</v>
      </c>
    </row>
    <row r="294" spans="1:16" ht="25.5">
      <c r="A294" t="s">
        <v>50</v>
      </c>
      <c s="34" t="s">
        <v>550</v>
      </c>
      <c s="34" t="s">
        <v>7264</v>
      </c>
      <c s="35" t="s">
        <v>5</v>
      </c>
      <c s="6" t="s">
        <v>7265</v>
      </c>
      <c s="36" t="s">
        <v>126</v>
      </c>
      <c s="37">
        <v>789</v>
      </c>
      <c s="36">
        <v>0</v>
      </c>
      <c s="36">
        <f>ROUND(G294*H294,6)</f>
      </c>
      <c r="L294" s="38">
        <v>0</v>
      </c>
      <c s="32">
        <f>ROUND(ROUND(L294,2)*ROUND(G294,3),2)</f>
      </c>
      <c s="36" t="s">
        <v>307</v>
      </c>
      <c>
        <f>(M294*21)/100</f>
      </c>
      <c t="s">
        <v>28</v>
      </c>
    </row>
    <row r="295" spans="1:5" ht="25.5">
      <c r="A295" s="35" t="s">
        <v>56</v>
      </c>
      <c r="E295" s="39" t="s">
        <v>7265</v>
      </c>
    </row>
    <row r="296" spans="1:5" ht="12.75">
      <c r="A296" s="35" t="s">
        <v>57</v>
      </c>
      <c r="E296" s="40" t="s">
        <v>5</v>
      </c>
    </row>
    <row r="297" spans="1:5" ht="12.75">
      <c r="A297" t="s">
        <v>59</v>
      </c>
      <c r="E297" s="39" t="s">
        <v>5</v>
      </c>
    </row>
    <row r="298" spans="1:16" ht="25.5">
      <c r="A298" t="s">
        <v>50</v>
      </c>
      <c s="34" t="s">
        <v>554</v>
      </c>
      <c s="34" t="s">
        <v>7266</v>
      </c>
      <c s="35" t="s">
        <v>5</v>
      </c>
      <c s="6" t="s">
        <v>7267</v>
      </c>
      <c s="36" t="s">
        <v>126</v>
      </c>
      <c s="37">
        <v>275.5</v>
      </c>
      <c s="36">
        <v>0</v>
      </c>
      <c s="36">
        <f>ROUND(G298*H298,6)</f>
      </c>
      <c r="L298" s="38">
        <v>0</v>
      </c>
      <c s="32">
        <f>ROUND(ROUND(L298,2)*ROUND(G298,3),2)</f>
      </c>
      <c s="36" t="s">
        <v>307</v>
      </c>
      <c>
        <f>(M298*21)/100</f>
      </c>
      <c t="s">
        <v>28</v>
      </c>
    </row>
    <row r="299" spans="1:5" ht="25.5">
      <c r="A299" s="35" t="s">
        <v>56</v>
      </c>
      <c r="E299" s="39" t="s">
        <v>7267</v>
      </c>
    </row>
    <row r="300" spans="1:5" ht="38.25">
      <c r="A300" s="35" t="s">
        <v>57</v>
      </c>
      <c r="E300" s="40" t="s">
        <v>7156</v>
      </c>
    </row>
    <row r="301" spans="1:5" ht="12.75">
      <c r="A301" t="s">
        <v>59</v>
      </c>
      <c r="E301" s="39" t="s">
        <v>5</v>
      </c>
    </row>
    <row r="302" spans="1:16" ht="25.5">
      <c r="A302" t="s">
        <v>50</v>
      </c>
      <c s="34" t="s">
        <v>558</v>
      </c>
      <c s="34" t="s">
        <v>7268</v>
      </c>
      <c s="35" t="s">
        <v>5</v>
      </c>
      <c s="6" t="s">
        <v>7269</v>
      </c>
      <c s="36" t="s">
        <v>126</v>
      </c>
      <c s="37">
        <v>118</v>
      </c>
      <c s="36">
        <v>0.09062</v>
      </c>
      <c s="36">
        <f>ROUND(G302*H302,6)</f>
      </c>
      <c r="L302" s="38">
        <v>0</v>
      </c>
      <c s="32">
        <f>ROUND(ROUND(L302,2)*ROUND(G302,3),2)</f>
      </c>
      <c s="36" t="s">
        <v>307</v>
      </c>
      <c>
        <f>(M302*21)/100</f>
      </c>
      <c t="s">
        <v>28</v>
      </c>
    </row>
    <row r="303" spans="1:5" ht="51">
      <c r="A303" s="35" t="s">
        <v>56</v>
      </c>
      <c r="E303" s="39" t="s">
        <v>7270</v>
      </c>
    </row>
    <row r="304" spans="1:5" ht="12.75">
      <c r="A304" s="35" t="s">
        <v>57</v>
      </c>
      <c r="E304" s="40" t="s">
        <v>5</v>
      </c>
    </row>
    <row r="305" spans="1:5" ht="12.75">
      <c r="A305" t="s">
        <v>59</v>
      </c>
      <c r="E305" s="39" t="s">
        <v>5</v>
      </c>
    </row>
    <row r="306" spans="1:16" ht="38.25">
      <c r="A306" t="s">
        <v>50</v>
      </c>
      <c s="34" t="s">
        <v>563</v>
      </c>
      <c s="34" t="s">
        <v>7271</v>
      </c>
      <c s="35" t="s">
        <v>5</v>
      </c>
      <c s="6" t="s">
        <v>7272</v>
      </c>
      <c s="36" t="s">
        <v>126</v>
      </c>
      <c s="37">
        <v>13</v>
      </c>
      <c s="36">
        <v>0.101</v>
      </c>
      <c s="36">
        <f>ROUND(G306*H306,6)</f>
      </c>
      <c r="L306" s="38">
        <v>0</v>
      </c>
      <c s="32">
        <f>ROUND(ROUND(L306,2)*ROUND(G306,3),2)</f>
      </c>
      <c s="36" t="s">
        <v>307</v>
      </c>
      <c>
        <f>(M306*21)/100</f>
      </c>
      <c t="s">
        <v>28</v>
      </c>
    </row>
    <row r="307" spans="1:5" ht="51">
      <c r="A307" s="35" t="s">
        <v>56</v>
      </c>
      <c r="E307" s="39" t="s">
        <v>7273</v>
      </c>
    </row>
    <row r="308" spans="1:5" ht="12.75">
      <c r="A308" s="35" t="s">
        <v>57</v>
      </c>
      <c r="E308" s="40" t="s">
        <v>5</v>
      </c>
    </row>
    <row r="309" spans="1:5" ht="12.75">
      <c r="A309" t="s">
        <v>59</v>
      </c>
      <c r="E309" s="39" t="s">
        <v>5</v>
      </c>
    </row>
    <row r="310" spans="1:13" ht="12.75">
      <c r="A310" t="s">
        <v>47</v>
      </c>
      <c r="C310" s="31" t="s">
        <v>4458</v>
      </c>
      <c r="E310" s="33" t="s">
        <v>4459</v>
      </c>
      <c r="J310" s="32">
        <f>0</f>
      </c>
      <c s="32">
        <f>0</f>
      </c>
      <c s="32">
        <f>0+L311+L315</f>
      </c>
      <c s="32">
        <f>0+M311+M315</f>
      </c>
    </row>
    <row r="311" spans="1:16" ht="12.75">
      <c r="A311" t="s">
        <v>50</v>
      </c>
      <c s="34" t="s">
        <v>594</v>
      </c>
      <c s="34" t="s">
        <v>4494</v>
      </c>
      <c s="35" t="s">
        <v>5</v>
      </c>
      <c s="6" t="s">
        <v>4495</v>
      </c>
      <c s="36" t="s">
        <v>162</v>
      </c>
      <c s="37">
        <v>1</v>
      </c>
      <c s="36">
        <v>0</v>
      </c>
      <c s="36">
        <f>ROUND(G311*H311,6)</f>
      </c>
      <c r="L311" s="38">
        <v>0</v>
      </c>
      <c s="32">
        <f>ROUND(ROUND(L311,2)*ROUND(G311,3),2)</f>
      </c>
      <c s="36" t="s">
        <v>307</v>
      </c>
      <c>
        <f>(M311*21)/100</f>
      </c>
      <c t="s">
        <v>28</v>
      </c>
    </row>
    <row r="312" spans="1:5" ht="12.75">
      <c r="A312" s="35" t="s">
        <v>56</v>
      </c>
      <c r="E312" s="39" t="s">
        <v>4495</v>
      </c>
    </row>
    <row r="313" spans="1:5" ht="12.75">
      <c r="A313" s="35" t="s">
        <v>57</v>
      </c>
      <c r="E313" s="40" t="s">
        <v>5</v>
      </c>
    </row>
    <row r="314" spans="1:5" ht="12.75">
      <c r="A314" t="s">
        <v>59</v>
      </c>
      <c r="E314" s="39" t="s">
        <v>5</v>
      </c>
    </row>
    <row r="315" spans="1:16" ht="25.5">
      <c r="A315" t="s">
        <v>50</v>
      </c>
      <c s="34" t="s">
        <v>597</v>
      </c>
      <c s="34" t="s">
        <v>4496</v>
      </c>
      <c s="35" t="s">
        <v>5</v>
      </c>
      <c s="6" t="s">
        <v>4497</v>
      </c>
      <c s="36" t="s">
        <v>162</v>
      </c>
      <c s="37">
        <v>1</v>
      </c>
      <c s="36">
        <v>0.00061</v>
      </c>
      <c s="36">
        <f>ROUND(G315*H315,6)</f>
      </c>
      <c r="L315" s="38">
        <v>0</v>
      </c>
      <c s="32">
        <f>ROUND(ROUND(L315,2)*ROUND(G315,3),2)</f>
      </c>
      <c s="36" t="s">
        <v>307</v>
      </c>
      <c>
        <f>(M315*21)/100</f>
      </c>
      <c t="s">
        <v>28</v>
      </c>
    </row>
    <row r="316" spans="1:5" ht="25.5">
      <c r="A316" s="35" t="s">
        <v>56</v>
      </c>
      <c r="E316" s="39" t="s">
        <v>4497</v>
      </c>
    </row>
    <row r="317" spans="1:5" ht="12.75">
      <c r="A317" s="35" t="s">
        <v>57</v>
      </c>
      <c r="E317" s="40" t="s">
        <v>5</v>
      </c>
    </row>
    <row r="318" spans="1:5" ht="12.75">
      <c r="A318" t="s">
        <v>59</v>
      </c>
      <c r="E318" s="39" t="s">
        <v>5</v>
      </c>
    </row>
    <row r="319" spans="1:13" ht="12.75">
      <c r="A319" t="s">
        <v>47</v>
      </c>
      <c r="C319" s="31" t="s">
        <v>86</v>
      </c>
      <c r="E319" s="33" t="s">
        <v>4535</v>
      </c>
      <c r="J319" s="32">
        <f>0</f>
      </c>
      <c s="32">
        <f>0</f>
      </c>
      <c s="32">
        <f>0+L320+L324</f>
      </c>
      <c s="32">
        <f>0+M320+M324</f>
      </c>
    </row>
    <row r="320" spans="1:16" ht="12.75">
      <c r="A320" t="s">
        <v>50</v>
      </c>
      <c s="34" t="s">
        <v>567</v>
      </c>
      <c s="34" t="s">
        <v>4536</v>
      </c>
      <c s="35" t="s">
        <v>5</v>
      </c>
      <c s="6" t="s">
        <v>4537</v>
      </c>
      <c s="36" t="s">
        <v>147</v>
      </c>
      <c s="37">
        <v>226.48</v>
      </c>
      <c s="36">
        <v>0.000192</v>
      </c>
      <c s="36">
        <f>ROUND(G320*H320,6)</f>
      </c>
      <c r="L320" s="38">
        <v>0</v>
      </c>
      <c s="32">
        <f>ROUND(ROUND(L320,2)*ROUND(G320,3),2)</f>
      </c>
      <c s="36" t="s">
        <v>307</v>
      </c>
      <c>
        <f>(M320*21)/100</f>
      </c>
      <c t="s">
        <v>28</v>
      </c>
    </row>
    <row r="321" spans="1:5" ht="12.75">
      <c r="A321" s="35" t="s">
        <v>56</v>
      </c>
      <c r="E321" s="39" t="s">
        <v>4537</v>
      </c>
    </row>
    <row r="322" spans="1:5" ht="25.5">
      <c r="A322" s="35" t="s">
        <v>57</v>
      </c>
      <c r="E322" s="40" t="s">
        <v>7239</v>
      </c>
    </row>
    <row r="323" spans="1:5" ht="12.75">
      <c r="A323" t="s">
        <v>59</v>
      </c>
      <c r="E323" s="39" t="s">
        <v>5</v>
      </c>
    </row>
    <row r="324" spans="1:16" ht="12.75">
      <c r="A324" t="s">
        <v>50</v>
      </c>
      <c s="34" t="s">
        <v>138</v>
      </c>
      <c s="34" t="s">
        <v>4538</v>
      </c>
      <c s="35" t="s">
        <v>5</v>
      </c>
      <c s="6" t="s">
        <v>4539</v>
      </c>
      <c s="36" t="s">
        <v>147</v>
      </c>
      <c s="37">
        <v>224.48</v>
      </c>
      <c s="36">
        <v>0.000126</v>
      </c>
      <c s="36">
        <f>ROUND(G324*H324,6)</f>
      </c>
      <c r="L324" s="38">
        <v>0</v>
      </c>
      <c s="32">
        <f>ROUND(ROUND(L324,2)*ROUND(G324,3),2)</f>
      </c>
      <c s="36" t="s">
        <v>307</v>
      </c>
      <c>
        <f>(M324*21)/100</f>
      </c>
      <c t="s">
        <v>28</v>
      </c>
    </row>
    <row r="325" spans="1:5" ht="12.75">
      <c r="A325" s="35" t="s">
        <v>56</v>
      </c>
      <c r="E325" s="39" t="s">
        <v>4539</v>
      </c>
    </row>
    <row r="326" spans="1:5" ht="25.5">
      <c r="A326" s="35" t="s">
        <v>57</v>
      </c>
      <c r="E326" s="40" t="s">
        <v>7274</v>
      </c>
    </row>
    <row r="327" spans="1:5" ht="12.75">
      <c r="A327" t="s">
        <v>59</v>
      </c>
      <c r="E327" s="39" t="s">
        <v>5</v>
      </c>
    </row>
    <row r="328" spans="1:13" ht="12.75">
      <c r="A328" t="s">
        <v>47</v>
      </c>
      <c r="C328" s="31" t="s">
        <v>149</v>
      </c>
      <c r="E328" s="33" t="s">
        <v>7275</v>
      </c>
      <c r="J328" s="32">
        <f>0</f>
      </c>
      <c s="32">
        <f>0</f>
      </c>
      <c s="32">
        <f>0+L329+L333+L337+L341</f>
      </c>
      <c s="32">
        <f>0+M329+M333+M337+M341</f>
      </c>
    </row>
    <row r="329" spans="1:16" ht="25.5">
      <c r="A329" t="s">
        <v>50</v>
      </c>
      <c s="34" t="s">
        <v>573</v>
      </c>
      <c s="34" t="s">
        <v>7276</v>
      </c>
      <c s="35" t="s">
        <v>5</v>
      </c>
      <c s="6" t="s">
        <v>7277</v>
      </c>
      <c s="36" t="s">
        <v>147</v>
      </c>
      <c s="37">
        <v>395</v>
      </c>
      <c s="36">
        <v>0.002764</v>
      </c>
      <c s="36">
        <f>ROUND(G329*H329,6)</f>
      </c>
      <c r="L329" s="38">
        <v>0</v>
      </c>
      <c s="32">
        <f>ROUND(ROUND(L329,2)*ROUND(G329,3),2)</f>
      </c>
      <c s="36" t="s">
        <v>307</v>
      </c>
      <c>
        <f>(M329*21)/100</f>
      </c>
      <c t="s">
        <v>28</v>
      </c>
    </row>
    <row r="330" spans="1:5" ht="25.5">
      <c r="A330" s="35" t="s">
        <v>56</v>
      </c>
      <c r="E330" s="39" t="s">
        <v>7277</v>
      </c>
    </row>
    <row r="331" spans="1:5" ht="38.25">
      <c r="A331" s="35" t="s">
        <v>57</v>
      </c>
      <c r="E331" s="40" t="s">
        <v>7278</v>
      </c>
    </row>
    <row r="332" spans="1:5" ht="12.75">
      <c r="A332" t="s">
        <v>59</v>
      </c>
      <c r="E332" s="39" t="s">
        <v>5</v>
      </c>
    </row>
    <row r="333" spans="1:16" ht="12.75">
      <c r="A333" t="s">
        <v>50</v>
      </c>
      <c s="34" t="s">
        <v>576</v>
      </c>
      <c s="34" t="s">
        <v>7279</v>
      </c>
      <c s="35" t="s">
        <v>5</v>
      </c>
      <c s="6" t="s">
        <v>7280</v>
      </c>
      <c s="36" t="s">
        <v>147</v>
      </c>
      <c s="37">
        <v>395</v>
      </c>
      <c s="36">
        <v>2E-06</v>
      </c>
      <c s="36">
        <f>ROUND(G333*H333,6)</f>
      </c>
      <c r="L333" s="38">
        <v>0</v>
      </c>
      <c s="32">
        <f>ROUND(ROUND(L333,2)*ROUND(G333,3),2)</f>
      </c>
      <c s="36" t="s">
        <v>307</v>
      </c>
      <c>
        <f>(M333*21)/100</f>
      </c>
      <c t="s">
        <v>28</v>
      </c>
    </row>
    <row r="334" spans="1:5" ht="12.75">
      <c r="A334" s="35" t="s">
        <v>56</v>
      </c>
      <c r="E334" s="39" t="s">
        <v>7280</v>
      </c>
    </row>
    <row r="335" spans="1:5" ht="38.25">
      <c r="A335" s="35" t="s">
        <v>57</v>
      </c>
      <c r="E335" s="40" t="s">
        <v>7278</v>
      </c>
    </row>
    <row r="336" spans="1:5" ht="12.75">
      <c r="A336" t="s">
        <v>59</v>
      </c>
      <c r="E336" s="39" t="s">
        <v>5</v>
      </c>
    </row>
    <row r="337" spans="1:16" ht="38.25">
      <c r="A337" t="s">
        <v>50</v>
      </c>
      <c s="34" t="s">
        <v>579</v>
      </c>
      <c s="34" t="s">
        <v>7281</v>
      </c>
      <c s="35" t="s">
        <v>5</v>
      </c>
      <c s="6" t="s">
        <v>7282</v>
      </c>
      <c s="36" t="s">
        <v>147</v>
      </c>
      <c s="37">
        <v>13</v>
      </c>
      <c s="36">
        <v>0</v>
      </c>
      <c s="36">
        <f>ROUND(G337*H337,6)</f>
      </c>
      <c r="L337" s="38">
        <v>0</v>
      </c>
      <c s="32">
        <f>ROUND(ROUND(L337,2)*ROUND(G337,3),2)</f>
      </c>
      <c s="36" t="s">
        <v>307</v>
      </c>
      <c>
        <f>(M337*21)/100</f>
      </c>
      <c t="s">
        <v>28</v>
      </c>
    </row>
    <row r="338" spans="1:5" ht="51">
      <c r="A338" s="35" t="s">
        <v>56</v>
      </c>
      <c r="E338" s="39" t="s">
        <v>7283</v>
      </c>
    </row>
    <row r="339" spans="1:5" ht="12.75">
      <c r="A339" s="35" t="s">
        <v>57</v>
      </c>
      <c r="E339" s="40" t="s">
        <v>5</v>
      </c>
    </row>
    <row r="340" spans="1:5" ht="12.75">
      <c r="A340" t="s">
        <v>59</v>
      </c>
      <c r="E340" s="39" t="s">
        <v>5</v>
      </c>
    </row>
    <row r="341" spans="1:16" ht="38.25">
      <c r="A341" t="s">
        <v>50</v>
      </c>
      <c s="34" t="s">
        <v>582</v>
      </c>
      <c s="34" t="s">
        <v>7284</v>
      </c>
      <c s="35" t="s">
        <v>5</v>
      </c>
      <c s="6" t="s">
        <v>7282</v>
      </c>
      <c s="36" t="s">
        <v>126</v>
      </c>
      <c s="37">
        <v>118</v>
      </c>
      <c s="36">
        <v>0</v>
      </c>
      <c s="36">
        <f>ROUND(G341*H341,6)</f>
      </c>
      <c r="L341" s="38">
        <v>0</v>
      </c>
      <c s="32">
        <f>ROUND(ROUND(L341,2)*ROUND(G341,3),2)</f>
      </c>
      <c s="36" t="s">
        <v>307</v>
      </c>
      <c>
        <f>(M341*21)/100</f>
      </c>
      <c t="s">
        <v>28</v>
      </c>
    </row>
    <row r="342" spans="1:5" ht="38.25">
      <c r="A342" s="35" t="s">
        <v>56</v>
      </c>
      <c r="E342" s="39" t="s">
        <v>7285</v>
      </c>
    </row>
    <row r="343" spans="1:5" ht="12.75">
      <c r="A343" s="35" t="s">
        <v>57</v>
      </c>
      <c r="E343" s="40" t="s">
        <v>5</v>
      </c>
    </row>
    <row r="344" spans="1:5" ht="12.75">
      <c r="A344" t="s">
        <v>59</v>
      </c>
      <c r="E344" s="39" t="s">
        <v>5</v>
      </c>
    </row>
    <row r="345" spans="1:13" ht="12.75">
      <c r="A345" t="s">
        <v>47</v>
      </c>
      <c r="C345" s="31" t="s">
        <v>7286</v>
      </c>
      <c r="E345" s="33" t="s">
        <v>7287</v>
      </c>
      <c r="J345" s="32">
        <f>0</f>
      </c>
      <c s="32">
        <f>0</f>
      </c>
      <c s="32">
        <f>0+L346+L350+L354</f>
      </c>
      <c s="32">
        <f>0+M346+M350+M354</f>
      </c>
    </row>
    <row r="346" spans="1:16" ht="25.5">
      <c r="A346" t="s">
        <v>50</v>
      </c>
      <c s="34" t="s">
        <v>585</v>
      </c>
      <c s="34" t="s">
        <v>7288</v>
      </c>
      <c s="35" t="s">
        <v>5</v>
      </c>
      <c s="6" t="s">
        <v>7289</v>
      </c>
      <c s="36" t="s">
        <v>54</v>
      </c>
      <c s="37">
        <v>182.473</v>
      </c>
      <c s="36">
        <v>0</v>
      </c>
      <c s="36">
        <f>ROUND(G346*H346,6)</f>
      </c>
      <c r="L346" s="38">
        <v>0</v>
      </c>
      <c s="32">
        <f>ROUND(ROUND(L346,2)*ROUND(G346,3),2)</f>
      </c>
      <c s="36" t="s">
        <v>307</v>
      </c>
      <c>
        <f>(M346*21)/100</f>
      </c>
      <c t="s">
        <v>28</v>
      </c>
    </row>
    <row r="347" spans="1:5" ht="25.5">
      <c r="A347" s="35" t="s">
        <v>56</v>
      </c>
      <c r="E347" s="39" t="s">
        <v>7289</v>
      </c>
    </row>
    <row r="348" spans="1:5" ht="12.75">
      <c r="A348" s="35" t="s">
        <v>57</v>
      </c>
      <c r="E348" s="40" t="s">
        <v>5</v>
      </c>
    </row>
    <row r="349" spans="1:5" ht="12.75">
      <c r="A349" t="s">
        <v>59</v>
      </c>
      <c r="E349" s="39" t="s">
        <v>5</v>
      </c>
    </row>
    <row r="350" spans="1:16" ht="25.5">
      <c r="A350" t="s">
        <v>50</v>
      </c>
      <c s="34" t="s">
        <v>588</v>
      </c>
      <c s="34" t="s">
        <v>7290</v>
      </c>
      <c s="35" t="s">
        <v>5</v>
      </c>
      <c s="6" t="s">
        <v>7291</v>
      </c>
      <c s="36" t="s">
        <v>54</v>
      </c>
      <c s="37">
        <v>1824.73</v>
      </c>
      <c s="36">
        <v>0</v>
      </c>
      <c s="36">
        <f>ROUND(G350*H350,6)</f>
      </c>
      <c r="L350" s="38">
        <v>0</v>
      </c>
      <c s="32">
        <f>ROUND(ROUND(L350,2)*ROUND(G350,3),2)</f>
      </c>
      <c s="36" t="s">
        <v>307</v>
      </c>
      <c>
        <f>(M350*21)/100</f>
      </c>
      <c t="s">
        <v>28</v>
      </c>
    </row>
    <row r="351" spans="1:5" ht="25.5">
      <c r="A351" s="35" t="s">
        <v>56</v>
      </c>
      <c r="E351" s="39" t="s">
        <v>7291</v>
      </c>
    </row>
    <row r="352" spans="1:5" ht="12.75">
      <c r="A352" s="35" t="s">
        <v>57</v>
      </c>
      <c r="E352" s="40" t="s">
        <v>5</v>
      </c>
    </row>
    <row r="353" spans="1:5" ht="12.75">
      <c r="A353" t="s">
        <v>59</v>
      </c>
      <c r="E353" s="39" t="s">
        <v>5</v>
      </c>
    </row>
    <row r="354" spans="1:16" ht="12.75">
      <c r="A354" t="s">
        <v>50</v>
      </c>
      <c s="34" t="s">
        <v>591</v>
      </c>
      <c s="34" t="s">
        <v>7292</v>
      </c>
      <c s="35" t="s">
        <v>5</v>
      </c>
      <c s="6" t="s">
        <v>7293</v>
      </c>
      <c s="36" t="s">
        <v>54</v>
      </c>
      <c s="37">
        <v>182.473</v>
      </c>
      <c s="36">
        <v>0</v>
      </c>
      <c s="36">
        <f>ROUND(G354*H354,6)</f>
      </c>
      <c r="L354" s="38">
        <v>0</v>
      </c>
      <c s="32">
        <f>ROUND(ROUND(L354,2)*ROUND(G354,3),2)</f>
      </c>
      <c s="36" t="s">
        <v>307</v>
      </c>
      <c>
        <f>(M354*21)/100</f>
      </c>
      <c t="s">
        <v>28</v>
      </c>
    </row>
    <row r="355" spans="1:5" ht="12.75">
      <c r="A355" s="35" t="s">
        <v>56</v>
      </c>
      <c r="E355" s="39" t="s">
        <v>7293</v>
      </c>
    </row>
    <row r="356" spans="1:5" ht="12.75">
      <c r="A356" s="35" t="s">
        <v>57</v>
      </c>
      <c r="E356" s="40" t="s">
        <v>5</v>
      </c>
    </row>
    <row r="357" spans="1:5" ht="12.75">
      <c r="A357" t="s">
        <v>59</v>
      </c>
      <c r="E357" s="39" t="s">
        <v>5</v>
      </c>
    </row>
    <row r="358" spans="1:13" ht="12.75">
      <c r="A358" t="s">
        <v>47</v>
      </c>
      <c r="C358" s="31" t="s">
        <v>4540</v>
      </c>
      <c r="E358" s="33" t="s">
        <v>4541</v>
      </c>
      <c r="J358" s="32">
        <f>0</f>
      </c>
      <c s="32">
        <f>0</f>
      </c>
      <c s="32">
        <f>0+L359+L363</f>
      </c>
      <c s="32">
        <f>0+M359+M363</f>
      </c>
    </row>
    <row r="359" spans="1:16" ht="25.5">
      <c r="A359" t="s">
        <v>50</v>
      </c>
      <c s="34" t="s">
        <v>1016</v>
      </c>
      <c s="34" t="s">
        <v>6009</v>
      </c>
      <c s="35" t="s">
        <v>5</v>
      </c>
      <c s="6" t="s">
        <v>6010</v>
      </c>
      <c s="36" t="s">
        <v>54</v>
      </c>
      <c s="37">
        <v>67.872</v>
      </c>
      <c s="36">
        <v>0</v>
      </c>
      <c s="36">
        <f>ROUND(G359*H359,6)</f>
      </c>
      <c r="L359" s="38">
        <v>0</v>
      </c>
      <c s="32">
        <f>ROUND(ROUND(L359,2)*ROUND(G359,3),2)</f>
      </c>
      <c s="36" t="s">
        <v>307</v>
      </c>
      <c>
        <f>(M359*21)/100</f>
      </c>
      <c t="s">
        <v>28</v>
      </c>
    </row>
    <row r="360" spans="1:5" ht="25.5">
      <c r="A360" s="35" t="s">
        <v>56</v>
      </c>
      <c r="E360" s="39" t="s">
        <v>6010</v>
      </c>
    </row>
    <row r="361" spans="1:5" ht="12.75">
      <c r="A361" s="35" t="s">
        <v>57</v>
      </c>
      <c r="E361" s="40" t="s">
        <v>5</v>
      </c>
    </row>
    <row r="362" spans="1:5" ht="12.75">
      <c r="A362" t="s">
        <v>59</v>
      </c>
      <c r="E362" s="39" t="s">
        <v>5</v>
      </c>
    </row>
    <row r="363" spans="1:16" ht="25.5">
      <c r="A363" t="s">
        <v>50</v>
      </c>
      <c s="34" t="s">
        <v>895</v>
      </c>
      <c s="34" t="s">
        <v>6007</v>
      </c>
      <c s="35" t="s">
        <v>5</v>
      </c>
      <c s="6" t="s">
        <v>6008</v>
      </c>
      <c s="36" t="s">
        <v>54</v>
      </c>
      <c s="37">
        <v>67.872</v>
      </c>
      <c s="36">
        <v>0</v>
      </c>
      <c s="36">
        <f>ROUND(G363*H363,6)</f>
      </c>
      <c r="L363" s="38">
        <v>0</v>
      </c>
      <c s="32">
        <f>ROUND(ROUND(L363,2)*ROUND(G363,3),2)</f>
      </c>
      <c s="36" t="s">
        <v>307</v>
      </c>
      <c>
        <f>(M363*21)/100</f>
      </c>
      <c t="s">
        <v>28</v>
      </c>
    </row>
    <row r="364" spans="1:5" ht="25.5">
      <c r="A364" s="35" t="s">
        <v>56</v>
      </c>
      <c r="E364" s="39" t="s">
        <v>6008</v>
      </c>
    </row>
    <row r="365" spans="1:5" ht="12.75">
      <c r="A365" s="35" t="s">
        <v>57</v>
      </c>
      <c r="E365" s="40" t="s">
        <v>5</v>
      </c>
    </row>
    <row r="366" spans="1:5" ht="12.75">
      <c r="A366" t="s">
        <v>59</v>
      </c>
      <c r="E366" s="39" t="s">
        <v>5</v>
      </c>
    </row>
    <row r="367" spans="1:13" ht="12.75">
      <c r="A367" t="s">
        <v>47</v>
      </c>
      <c r="C367" s="31" t="s">
        <v>2569</v>
      </c>
      <c r="E367" s="33" t="s">
        <v>4545</v>
      </c>
      <c r="J367" s="32">
        <f>0</f>
      </c>
      <c s="32">
        <f>0</f>
      </c>
      <c s="32">
        <f>0+L368+L372+L376</f>
      </c>
      <c s="32">
        <f>0+M368+M372+M376</f>
      </c>
    </row>
    <row r="368" spans="1:16" ht="25.5">
      <c r="A368" t="s">
        <v>50</v>
      </c>
      <c s="34" t="s">
        <v>712</v>
      </c>
      <c s="34" t="s">
        <v>4546</v>
      </c>
      <c s="35" t="s">
        <v>5</v>
      </c>
      <c s="6" t="s">
        <v>4547</v>
      </c>
      <c s="36" t="s">
        <v>4548</v>
      </c>
      <c s="37">
        <v>8</v>
      </c>
      <c s="36">
        <v>0</v>
      </c>
      <c s="36">
        <f>ROUND(G368*H368,6)</f>
      </c>
      <c r="L368" s="38">
        <v>0</v>
      </c>
      <c s="32">
        <f>ROUND(ROUND(L368,2)*ROUND(G368,3),2)</f>
      </c>
      <c s="36" t="s">
        <v>307</v>
      </c>
      <c>
        <f>(M368*21)/100</f>
      </c>
      <c t="s">
        <v>28</v>
      </c>
    </row>
    <row r="369" spans="1:5" ht="25.5">
      <c r="A369" s="35" t="s">
        <v>56</v>
      </c>
      <c r="E369" s="39" t="s">
        <v>4547</v>
      </c>
    </row>
    <row r="370" spans="1:5" ht="12.75">
      <c r="A370" s="35" t="s">
        <v>57</v>
      </c>
      <c r="E370" s="40" t="s">
        <v>5</v>
      </c>
    </row>
    <row r="371" spans="1:5" ht="12.75">
      <c r="A371" t="s">
        <v>59</v>
      </c>
      <c r="E371" s="39" t="s">
        <v>5</v>
      </c>
    </row>
    <row r="372" spans="1:16" ht="25.5">
      <c r="A372" t="s">
        <v>50</v>
      </c>
      <c s="34" t="s">
        <v>143</v>
      </c>
      <c s="34" t="s">
        <v>6508</v>
      </c>
      <c s="35" t="s">
        <v>5</v>
      </c>
      <c s="6" t="s">
        <v>6509</v>
      </c>
      <c s="36" t="s">
        <v>4548</v>
      </c>
      <c s="37">
        <v>8</v>
      </c>
      <c s="36">
        <v>0</v>
      </c>
      <c s="36">
        <f>ROUND(G372*H372,6)</f>
      </c>
      <c r="L372" s="38">
        <v>0</v>
      </c>
      <c s="32">
        <f>ROUND(ROUND(L372,2)*ROUND(G372,3),2)</f>
      </c>
      <c s="36" t="s">
        <v>307</v>
      </c>
      <c>
        <f>(M372*21)/100</f>
      </c>
      <c t="s">
        <v>28</v>
      </c>
    </row>
    <row r="373" spans="1:5" ht="25.5">
      <c r="A373" s="35" t="s">
        <v>56</v>
      </c>
      <c r="E373" s="39" t="s">
        <v>6509</v>
      </c>
    </row>
    <row r="374" spans="1:5" ht="12.75">
      <c r="A374" s="35" t="s">
        <v>57</v>
      </c>
      <c r="E374" s="40" t="s">
        <v>5</v>
      </c>
    </row>
    <row r="375" spans="1:5" ht="12.75">
      <c r="A375" t="s">
        <v>59</v>
      </c>
      <c r="E375" s="39" t="s">
        <v>5</v>
      </c>
    </row>
    <row r="376" spans="1:16" ht="25.5">
      <c r="A376" t="s">
        <v>50</v>
      </c>
      <c s="34" t="s">
        <v>716</v>
      </c>
      <c s="34" t="s">
        <v>4549</v>
      </c>
      <c s="35" t="s">
        <v>5</v>
      </c>
      <c s="6" t="s">
        <v>4550</v>
      </c>
      <c s="36" t="s">
        <v>4548</v>
      </c>
      <c s="37">
        <v>16</v>
      </c>
      <c s="36">
        <v>0</v>
      </c>
      <c s="36">
        <f>ROUND(G376*H376,6)</f>
      </c>
      <c r="L376" s="38">
        <v>0</v>
      </c>
      <c s="32">
        <f>ROUND(ROUND(L376,2)*ROUND(G376,3),2)</f>
      </c>
      <c s="36" t="s">
        <v>307</v>
      </c>
      <c>
        <f>(M376*21)/100</f>
      </c>
      <c t="s">
        <v>28</v>
      </c>
    </row>
    <row r="377" spans="1:5" ht="25.5">
      <c r="A377" s="35" t="s">
        <v>56</v>
      </c>
      <c r="E377" s="39" t="s">
        <v>4550</v>
      </c>
    </row>
    <row r="378" spans="1:5" ht="12.75">
      <c r="A378" s="35" t="s">
        <v>57</v>
      </c>
      <c r="E378" s="40" t="s">
        <v>5</v>
      </c>
    </row>
    <row r="379" spans="1:5" ht="12.75">
      <c r="A379" t="s">
        <v>59</v>
      </c>
      <c r="E379" s="39" t="s">
        <v>5</v>
      </c>
    </row>
    <row r="380" spans="1:13" ht="12.75">
      <c r="A380" t="s">
        <v>47</v>
      </c>
      <c r="C380" s="31" t="s">
        <v>7294</v>
      </c>
      <c r="E380" s="33" t="s">
        <v>7295</v>
      </c>
      <c r="J380" s="32">
        <f>0</f>
      </c>
      <c s="32">
        <f>0</f>
      </c>
      <c s="32">
        <f>0+L381</f>
      </c>
      <c s="32">
        <f>0+M381</f>
      </c>
    </row>
    <row r="381" spans="1:16" ht="12.75">
      <c r="A381" t="s">
        <v>50</v>
      </c>
      <c s="34" t="s">
        <v>157</v>
      </c>
      <c s="34" t="s">
        <v>7296</v>
      </c>
      <c s="35" t="s">
        <v>5</v>
      </c>
      <c s="6" t="s">
        <v>7297</v>
      </c>
      <c s="36" t="s">
        <v>99</v>
      </c>
      <c s="37">
        <v>1</v>
      </c>
      <c s="36">
        <v>0</v>
      </c>
      <c s="36">
        <f>ROUND(G381*H381,6)</f>
      </c>
      <c r="L381" s="38">
        <v>0</v>
      </c>
      <c s="32">
        <f>ROUND(ROUND(L381,2)*ROUND(G381,3),2)</f>
      </c>
      <c s="36" t="s">
        <v>307</v>
      </c>
      <c>
        <f>(M381*21)/100</f>
      </c>
      <c t="s">
        <v>28</v>
      </c>
    </row>
    <row r="382" spans="1:5" ht="12.75">
      <c r="A382" s="35" t="s">
        <v>56</v>
      </c>
      <c r="E382" s="39" t="s">
        <v>7297</v>
      </c>
    </row>
    <row r="383" spans="1:5" ht="12.75">
      <c r="A383" s="35" t="s">
        <v>57</v>
      </c>
      <c r="E383" s="40" t="s">
        <v>5</v>
      </c>
    </row>
    <row r="384" spans="1:5" ht="12.75">
      <c r="A384" t="s">
        <v>59</v>
      </c>
      <c r="E384" s="39" t="s">
        <v>5</v>
      </c>
    </row>
    <row r="385" spans="1:13" ht="12.75">
      <c r="A385" t="s">
        <v>47</v>
      </c>
      <c r="C385" s="31" t="s">
        <v>6510</v>
      </c>
      <c r="E385" s="33" t="s">
        <v>6511</v>
      </c>
      <c r="J385" s="32">
        <f>0</f>
      </c>
      <c s="32">
        <f>0</f>
      </c>
      <c s="32">
        <f>0+L386+L390+L394</f>
      </c>
      <c s="32">
        <f>0+M386+M390+M394</f>
      </c>
    </row>
    <row r="386" spans="1:16" ht="12.75">
      <c r="A386" t="s">
        <v>50</v>
      </c>
      <c s="34" t="s">
        <v>173</v>
      </c>
      <c s="34" t="s">
        <v>7298</v>
      </c>
      <c s="35" t="s">
        <v>5</v>
      </c>
      <c s="6" t="s">
        <v>7299</v>
      </c>
      <c s="36" t="s">
        <v>99</v>
      </c>
      <c s="37">
        <v>2</v>
      </c>
      <c s="36">
        <v>0</v>
      </c>
      <c s="36">
        <f>ROUND(G386*H386,6)</f>
      </c>
      <c r="L386" s="38">
        <v>0</v>
      </c>
      <c s="32">
        <f>ROUND(ROUND(L386,2)*ROUND(G386,3),2)</f>
      </c>
      <c s="36" t="s">
        <v>307</v>
      </c>
      <c>
        <f>(M386*21)/100</f>
      </c>
      <c t="s">
        <v>28</v>
      </c>
    </row>
    <row r="387" spans="1:5" ht="12.75">
      <c r="A387" s="35" t="s">
        <v>56</v>
      </c>
      <c r="E387" s="39" t="s">
        <v>7299</v>
      </c>
    </row>
    <row r="388" spans="1:5" ht="12.75">
      <c r="A388" s="35" t="s">
        <v>57</v>
      </c>
      <c r="E388" s="40" t="s">
        <v>5</v>
      </c>
    </row>
    <row r="389" spans="1:5" ht="12.75">
      <c r="A389" t="s">
        <v>59</v>
      </c>
      <c r="E389" s="39" t="s">
        <v>5</v>
      </c>
    </row>
    <row r="390" spans="1:16" ht="12.75">
      <c r="A390" t="s">
        <v>50</v>
      </c>
      <c s="34" t="s">
        <v>1005</v>
      </c>
      <c s="34" t="s">
        <v>6512</v>
      </c>
      <c s="35" t="s">
        <v>5</v>
      </c>
      <c s="6" t="s">
        <v>6513</v>
      </c>
      <c s="36" t="s">
        <v>99</v>
      </c>
      <c s="37">
        <v>1</v>
      </c>
      <c s="36">
        <v>0</v>
      </c>
      <c s="36">
        <f>ROUND(G390*H390,6)</f>
      </c>
      <c r="L390" s="38">
        <v>0</v>
      </c>
      <c s="32">
        <f>ROUND(ROUND(L390,2)*ROUND(G390,3),2)</f>
      </c>
      <c s="36" t="s">
        <v>307</v>
      </c>
      <c>
        <f>(M390*21)/100</f>
      </c>
      <c t="s">
        <v>28</v>
      </c>
    </row>
    <row r="391" spans="1:5" ht="12.75">
      <c r="A391" s="35" t="s">
        <v>56</v>
      </c>
      <c r="E391" s="39" t="s">
        <v>6513</v>
      </c>
    </row>
    <row r="392" spans="1:5" ht="12.75">
      <c r="A392" s="35" t="s">
        <v>57</v>
      </c>
      <c r="E392" s="40" t="s">
        <v>5</v>
      </c>
    </row>
    <row r="393" spans="1:5" ht="12.75">
      <c r="A393" t="s">
        <v>59</v>
      </c>
      <c r="E393" s="39" t="s">
        <v>5</v>
      </c>
    </row>
    <row r="394" spans="1:16" ht="12.75">
      <c r="A394" t="s">
        <v>50</v>
      </c>
      <c s="34" t="s">
        <v>1010</v>
      </c>
      <c s="34" t="s">
        <v>7300</v>
      </c>
      <c s="35" t="s">
        <v>5</v>
      </c>
      <c s="6" t="s">
        <v>7301</v>
      </c>
      <c s="36" t="s">
        <v>99</v>
      </c>
      <c s="37">
        <v>147200</v>
      </c>
      <c s="36">
        <v>0</v>
      </c>
      <c s="36">
        <f>ROUND(G394*H394,6)</f>
      </c>
      <c r="L394" s="38">
        <v>0</v>
      </c>
      <c s="32">
        <f>ROUND(ROUND(L394,2)*ROUND(G394,3),2)</f>
      </c>
      <c s="36" t="s">
        <v>307</v>
      </c>
      <c>
        <f>(M394*21)/100</f>
      </c>
      <c t="s">
        <v>28</v>
      </c>
    </row>
    <row r="395" spans="1:5" ht="12.75">
      <c r="A395" s="35" t="s">
        <v>56</v>
      </c>
      <c r="E395" s="39" t="s">
        <v>7301</v>
      </c>
    </row>
    <row r="396" spans="1:5" ht="38.25">
      <c r="A396" s="35" t="s">
        <v>57</v>
      </c>
      <c r="E396" s="42" t="s">
        <v>7302</v>
      </c>
    </row>
    <row r="397" spans="1:5" ht="12.75">
      <c r="A397" t="s">
        <v>59</v>
      </c>
      <c r="E3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7305</v>
      </c>
      <c r="E8" s="30" t="s">
        <v>7304</v>
      </c>
      <c r="J8" s="29">
        <f>0+J9</f>
      </c>
      <c s="29">
        <f>0+K9</f>
      </c>
      <c s="29">
        <f>0+L9</f>
      </c>
      <c s="29">
        <f>0+M9</f>
      </c>
    </row>
    <row r="9" spans="1:13" ht="12.75">
      <c r="A9" t="s">
        <v>47</v>
      </c>
      <c r="C9" s="31" t="s">
        <v>7306</v>
      </c>
      <c r="E9" s="33" t="s">
        <v>7307</v>
      </c>
      <c r="J9" s="32">
        <f>0</f>
      </c>
      <c s="32">
        <f>0</f>
      </c>
      <c s="32">
        <f>0+L10+L14+L18</f>
      </c>
      <c s="32">
        <f>0+M10+M14+M18</f>
      </c>
    </row>
    <row r="10" spans="1:16" ht="12.75">
      <c r="A10" t="s">
        <v>50</v>
      </c>
      <c s="34" t="s">
        <v>96</v>
      </c>
      <c s="34" t="s">
        <v>7308</v>
      </c>
      <c s="35" t="s">
        <v>5</v>
      </c>
      <c s="6" t="s">
        <v>7309</v>
      </c>
      <c s="36" t="s">
        <v>2427</v>
      </c>
      <c s="37">
        <v>1</v>
      </c>
      <c s="36">
        <v>0</v>
      </c>
      <c s="36">
        <f>ROUND(G10*H10,6)</f>
      </c>
      <c r="L10" s="38">
        <v>0</v>
      </c>
      <c s="32">
        <f>ROUND(ROUND(L10,2)*ROUND(G10,3),2)</f>
      </c>
      <c s="36" t="s">
        <v>55</v>
      </c>
      <c>
        <f>(M10*21)/100</f>
      </c>
      <c t="s">
        <v>28</v>
      </c>
    </row>
    <row r="11" spans="1:5" ht="12.75">
      <c r="A11" s="35" t="s">
        <v>56</v>
      </c>
      <c r="E11" s="39" t="s">
        <v>7309</v>
      </c>
    </row>
    <row r="12" spans="1:5" ht="12.75">
      <c r="A12" s="35" t="s">
        <v>57</v>
      </c>
      <c r="E12" s="40" t="s">
        <v>5</v>
      </c>
    </row>
    <row r="13" spans="1:5" ht="12.75">
      <c r="A13" t="s">
        <v>59</v>
      </c>
      <c r="E13" s="39" t="s">
        <v>7310</v>
      </c>
    </row>
    <row r="14" spans="1:16" ht="12.75">
      <c r="A14" t="s">
        <v>50</v>
      </c>
      <c s="34" t="s">
        <v>28</v>
      </c>
      <c s="34" t="s">
        <v>7311</v>
      </c>
      <c s="35" t="s">
        <v>5</v>
      </c>
      <c s="6" t="s">
        <v>7312</v>
      </c>
      <c s="36" t="s">
        <v>2427</v>
      </c>
      <c s="37">
        <v>1</v>
      </c>
      <c s="36">
        <v>0</v>
      </c>
      <c s="36">
        <f>ROUND(G14*H14,6)</f>
      </c>
      <c r="L14" s="38">
        <v>0</v>
      </c>
      <c s="32">
        <f>ROUND(ROUND(L14,2)*ROUND(G14,3),2)</f>
      </c>
      <c s="36" t="s">
        <v>55</v>
      </c>
      <c>
        <f>(M14*21)/100</f>
      </c>
      <c t="s">
        <v>28</v>
      </c>
    </row>
    <row r="15" spans="1:5" ht="12.75">
      <c r="A15" s="35" t="s">
        <v>56</v>
      </c>
      <c r="E15" s="39" t="s">
        <v>7312</v>
      </c>
    </row>
    <row r="16" spans="1:5" ht="12.75">
      <c r="A16" s="35" t="s">
        <v>57</v>
      </c>
      <c r="E16" s="40" t="s">
        <v>5</v>
      </c>
    </row>
    <row r="17" spans="1:5" ht="12.75">
      <c r="A17" t="s">
        <v>59</v>
      </c>
      <c r="E17" s="39" t="s">
        <v>7310</v>
      </c>
    </row>
    <row r="18" spans="1:16" ht="12.75">
      <c r="A18" t="s">
        <v>50</v>
      </c>
      <c s="34" t="s">
        <v>26</v>
      </c>
      <c s="34" t="s">
        <v>7313</v>
      </c>
      <c s="35" t="s">
        <v>5</v>
      </c>
      <c s="6" t="s">
        <v>7314</v>
      </c>
      <c s="36" t="s">
        <v>2427</v>
      </c>
      <c s="37">
        <v>1</v>
      </c>
      <c s="36">
        <v>0</v>
      </c>
      <c s="36">
        <f>ROUND(G18*H18,6)</f>
      </c>
      <c r="L18" s="38">
        <v>0</v>
      </c>
      <c s="32">
        <f>ROUND(ROUND(L18,2)*ROUND(G18,3),2)</f>
      </c>
      <c s="36" t="s">
        <v>55</v>
      </c>
      <c>
        <f>(M18*21)/100</f>
      </c>
      <c t="s">
        <v>28</v>
      </c>
    </row>
    <row r="19" spans="1:5" ht="12.75">
      <c r="A19" s="35" t="s">
        <v>56</v>
      </c>
      <c r="E19" s="39" t="s">
        <v>7314</v>
      </c>
    </row>
    <row r="20" spans="1:5" ht="12.75">
      <c r="A20" s="35" t="s">
        <v>57</v>
      </c>
      <c r="E20" s="40" t="s">
        <v>5</v>
      </c>
    </row>
    <row r="21" spans="1:5" ht="12.75">
      <c r="A21" t="s">
        <v>59</v>
      </c>
      <c r="E21" s="39" t="s">
        <v>7310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7317</v>
      </c>
      <c r="E8" s="30" t="s">
        <v>7316</v>
      </c>
      <c r="J8" s="29">
        <f>0+J9+J54+J75</f>
      </c>
      <c s="29">
        <f>0+K9+K54+K75</f>
      </c>
      <c s="29">
        <f>0+L9+L54+L75</f>
      </c>
      <c s="29">
        <f>0+M9+M54+M75</f>
      </c>
    </row>
    <row r="9" spans="1:13" ht="12.75">
      <c r="A9" t="s">
        <v>47</v>
      </c>
      <c r="C9" s="31" t="s">
        <v>5677</v>
      </c>
      <c r="E9" s="33" t="s">
        <v>7318</v>
      </c>
      <c r="J9" s="32">
        <f>0</f>
      </c>
      <c s="32">
        <f>0</f>
      </c>
      <c s="32">
        <f>0+L10+L14+L18+L22+L26+L30+L34+L38+L42+L46+L50</f>
      </c>
      <c s="32">
        <f>0+M10+M14+M18+M22+M26+M30+M34+M38+M42+M46+M50</f>
      </c>
    </row>
    <row r="10" spans="1:16" ht="12.75">
      <c r="A10" t="s">
        <v>50</v>
      </c>
      <c s="34" t="s">
        <v>187</v>
      </c>
      <c s="34" t="s">
        <v>7319</v>
      </c>
      <c s="35" t="s">
        <v>5</v>
      </c>
      <c s="6" t="s">
        <v>7320</v>
      </c>
      <c s="36" t="s">
        <v>244</v>
      </c>
      <c s="37">
        <v>16</v>
      </c>
      <c s="36">
        <v>0</v>
      </c>
      <c s="36">
        <f>ROUND(G10*H10,6)</f>
      </c>
      <c r="L10" s="38">
        <v>0</v>
      </c>
      <c s="32">
        <f>ROUND(ROUND(L10,2)*ROUND(G10,3),2)</f>
      </c>
      <c s="36" t="s">
        <v>1582</v>
      </c>
      <c>
        <f>(M10*21)/100</f>
      </c>
      <c t="s">
        <v>28</v>
      </c>
    </row>
    <row r="11" spans="1:5" ht="12.75">
      <c r="A11" s="35" t="s">
        <v>56</v>
      </c>
      <c r="E11" s="39" t="s">
        <v>7320</v>
      </c>
    </row>
    <row r="12" spans="1:5" ht="12.75">
      <c r="A12" s="35" t="s">
        <v>57</v>
      </c>
      <c r="E12" s="40" t="s">
        <v>5</v>
      </c>
    </row>
    <row r="13" spans="1:5" ht="12.75">
      <c r="A13" t="s">
        <v>59</v>
      </c>
      <c r="E13" s="39" t="s">
        <v>7321</v>
      </c>
    </row>
    <row r="14" spans="1:16" ht="25.5">
      <c r="A14" t="s">
        <v>50</v>
      </c>
      <c s="34" t="s">
        <v>130</v>
      </c>
      <c s="34" t="s">
        <v>7322</v>
      </c>
      <c s="35" t="s">
        <v>5</v>
      </c>
      <c s="6" t="s">
        <v>7323</v>
      </c>
      <c s="36" t="s">
        <v>244</v>
      </c>
      <c s="37">
        <v>16</v>
      </c>
      <c s="36">
        <v>0</v>
      </c>
      <c s="36">
        <f>ROUND(G14*H14,6)</f>
      </c>
      <c r="L14" s="38">
        <v>0</v>
      </c>
      <c s="32">
        <f>ROUND(ROUND(L14,2)*ROUND(G14,3),2)</f>
      </c>
      <c s="36" t="s">
        <v>1582</v>
      </c>
      <c>
        <f>(M14*21)/100</f>
      </c>
      <c t="s">
        <v>28</v>
      </c>
    </row>
    <row r="15" spans="1:5" ht="25.5">
      <c r="A15" s="35" t="s">
        <v>56</v>
      </c>
      <c r="E15" s="39" t="s">
        <v>7323</v>
      </c>
    </row>
    <row r="16" spans="1:5" ht="12.75">
      <c r="A16" s="35" t="s">
        <v>57</v>
      </c>
      <c r="E16" s="40" t="s">
        <v>5</v>
      </c>
    </row>
    <row r="17" spans="1:5" ht="12.75">
      <c r="A17" t="s">
        <v>59</v>
      </c>
      <c r="E17" s="39" t="s">
        <v>7324</v>
      </c>
    </row>
    <row r="18" spans="1:16" ht="25.5">
      <c r="A18" t="s">
        <v>50</v>
      </c>
      <c s="34" t="s">
        <v>153</v>
      </c>
      <c s="34" t="s">
        <v>7325</v>
      </c>
      <c s="35" t="s">
        <v>5</v>
      </c>
      <c s="6" t="s">
        <v>7326</v>
      </c>
      <c s="36" t="s">
        <v>244</v>
      </c>
      <c s="37">
        <v>16</v>
      </c>
      <c s="36">
        <v>0</v>
      </c>
      <c s="36">
        <f>ROUND(G18*H18,6)</f>
      </c>
      <c r="L18" s="38">
        <v>0</v>
      </c>
      <c s="32">
        <f>ROUND(ROUND(L18,2)*ROUND(G18,3),2)</f>
      </c>
      <c s="36" t="s">
        <v>1582</v>
      </c>
      <c>
        <f>(M18*21)/100</f>
      </c>
      <c t="s">
        <v>28</v>
      </c>
    </row>
    <row r="19" spans="1:5" ht="25.5">
      <c r="A19" s="35" t="s">
        <v>56</v>
      </c>
      <c r="E19" s="39" t="s">
        <v>7326</v>
      </c>
    </row>
    <row r="20" spans="1:5" ht="12.75">
      <c r="A20" s="35" t="s">
        <v>57</v>
      </c>
      <c r="E20" s="40" t="s">
        <v>5</v>
      </c>
    </row>
    <row r="21" spans="1:5" ht="12.75">
      <c r="A21" t="s">
        <v>59</v>
      </c>
      <c r="E21" s="39" t="s">
        <v>5</v>
      </c>
    </row>
    <row r="22" spans="1:16" ht="12.75">
      <c r="A22" t="s">
        <v>50</v>
      </c>
      <c s="34" t="s">
        <v>231</v>
      </c>
      <c s="34" t="s">
        <v>7327</v>
      </c>
      <c s="35" t="s">
        <v>5</v>
      </c>
      <c s="6" t="s">
        <v>7328</v>
      </c>
      <c s="36" t="s">
        <v>244</v>
      </c>
      <c s="37">
        <v>17</v>
      </c>
      <c s="36">
        <v>0</v>
      </c>
      <c s="36">
        <f>ROUND(G22*H22,6)</f>
      </c>
      <c r="L22" s="38">
        <v>0</v>
      </c>
      <c s="32">
        <f>ROUND(ROUND(L22,2)*ROUND(G22,3),2)</f>
      </c>
      <c s="36" t="s">
        <v>1582</v>
      </c>
      <c>
        <f>(M22*21)/100</f>
      </c>
      <c t="s">
        <v>28</v>
      </c>
    </row>
    <row r="23" spans="1:5" ht="12.75">
      <c r="A23" s="35" t="s">
        <v>56</v>
      </c>
      <c r="E23" s="39" t="s">
        <v>7328</v>
      </c>
    </row>
    <row r="24" spans="1:5" ht="12.75">
      <c r="A24" s="35" t="s">
        <v>57</v>
      </c>
      <c r="E24" s="40" t="s">
        <v>5</v>
      </c>
    </row>
    <row r="25" spans="1:5" ht="12.75">
      <c r="A25" t="s">
        <v>59</v>
      </c>
      <c r="E25" s="39" t="s">
        <v>7329</v>
      </c>
    </row>
    <row r="26" spans="1:16" ht="25.5">
      <c r="A26" t="s">
        <v>50</v>
      </c>
      <c s="34" t="s">
        <v>294</v>
      </c>
      <c s="34" t="s">
        <v>7330</v>
      </c>
      <c s="35" t="s">
        <v>5</v>
      </c>
      <c s="6" t="s">
        <v>7331</v>
      </c>
      <c s="36" t="s">
        <v>244</v>
      </c>
      <c s="37">
        <v>16</v>
      </c>
      <c s="36">
        <v>0</v>
      </c>
      <c s="36">
        <f>ROUND(G26*H26,6)</f>
      </c>
      <c r="L26" s="38">
        <v>0</v>
      </c>
      <c s="32">
        <f>ROUND(ROUND(L26,2)*ROUND(G26,3),2)</f>
      </c>
      <c s="36" t="s">
        <v>1582</v>
      </c>
      <c>
        <f>(M26*21)/100</f>
      </c>
      <c t="s">
        <v>28</v>
      </c>
    </row>
    <row r="27" spans="1:5" ht="25.5">
      <c r="A27" s="35" t="s">
        <v>56</v>
      </c>
      <c r="E27" s="39" t="s">
        <v>7331</v>
      </c>
    </row>
    <row r="28" spans="1:5" ht="12.75">
      <c r="A28" s="35" t="s">
        <v>57</v>
      </c>
      <c r="E28" s="40" t="s">
        <v>5</v>
      </c>
    </row>
    <row r="29" spans="1:5" ht="12.75">
      <c r="A29" t="s">
        <v>59</v>
      </c>
      <c r="E29" s="39" t="s">
        <v>5</v>
      </c>
    </row>
    <row r="30" spans="1:16" ht="12.75">
      <c r="A30" t="s">
        <v>50</v>
      </c>
      <c s="34" t="s">
        <v>299</v>
      </c>
      <c s="34" t="s">
        <v>7332</v>
      </c>
      <c s="35" t="s">
        <v>5</v>
      </c>
      <c s="6" t="s">
        <v>7333</v>
      </c>
      <c s="36" t="s">
        <v>244</v>
      </c>
      <c s="37">
        <v>16</v>
      </c>
      <c s="36">
        <v>0</v>
      </c>
      <c s="36">
        <f>ROUND(G30*H30,6)</f>
      </c>
      <c r="L30" s="38">
        <v>0</v>
      </c>
      <c s="32">
        <f>ROUND(ROUND(L30,2)*ROUND(G30,3),2)</f>
      </c>
      <c s="36" t="s">
        <v>1582</v>
      </c>
      <c>
        <f>(M30*21)/100</f>
      </c>
      <c t="s">
        <v>28</v>
      </c>
    </row>
    <row r="31" spans="1:5" ht="12.75">
      <c r="A31" s="35" t="s">
        <v>56</v>
      </c>
      <c r="E31" s="39" t="s">
        <v>7333</v>
      </c>
    </row>
    <row r="32" spans="1:5" ht="12.75">
      <c r="A32" s="35" t="s">
        <v>57</v>
      </c>
      <c r="E32" s="40" t="s">
        <v>5</v>
      </c>
    </row>
    <row r="33" spans="1:5" ht="12.75">
      <c r="A33" t="s">
        <v>59</v>
      </c>
      <c r="E33" s="39" t="s">
        <v>5</v>
      </c>
    </row>
    <row r="34" spans="1:16" ht="12.75">
      <c r="A34" t="s">
        <v>50</v>
      </c>
      <c s="34" t="s">
        <v>315</v>
      </c>
      <c s="34" t="s">
        <v>7334</v>
      </c>
      <c s="35" t="s">
        <v>5</v>
      </c>
      <c s="6" t="s">
        <v>7335</v>
      </c>
      <c s="36" t="s">
        <v>244</v>
      </c>
      <c s="37">
        <v>10</v>
      </c>
      <c s="36">
        <v>0</v>
      </c>
      <c s="36">
        <f>ROUND(G34*H34,6)</f>
      </c>
      <c r="L34" s="38">
        <v>0</v>
      </c>
      <c s="32">
        <f>ROUND(ROUND(L34,2)*ROUND(G34,3),2)</f>
      </c>
      <c s="36" t="s">
        <v>1582</v>
      </c>
      <c>
        <f>(M34*21)/100</f>
      </c>
      <c t="s">
        <v>28</v>
      </c>
    </row>
    <row r="35" spans="1:5" ht="12.75">
      <c r="A35" s="35" t="s">
        <v>56</v>
      </c>
      <c r="E35" s="39" t="s">
        <v>7335</v>
      </c>
    </row>
    <row r="36" spans="1:5" ht="12.75">
      <c r="A36" s="35" t="s">
        <v>57</v>
      </c>
      <c r="E36" s="40" t="s">
        <v>5</v>
      </c>
    </row>
    <row r="37" spans="1:5" ht="12.75">
      <c r="A37" t="s">
        <v>59</v>
      </c>
      <c r="E37" s="39" t="s">
        <v>5</v>
      </c>
    </row>
    <row r="38" spans="1:16" ht="25.5">
      <c r="A38" t="s">
        <v>50</v>
      </c>
      <c s="34" t="s">
        <v>395</v>
      </c>
      <c s="34" t="s">
        <v>7336</v>
      </c>
      <c s="35" t="s">
        <v>5</v>
      </c>
      <c s="6" t="s">
        <v>7337</v>
      </c>
      <c s="36" t="s">
        <v>244</v>
      </c>
      <c s="37">
        <v>10</v>
      </c>
      <c s="36">
        <v>0</v>
      </c>
      <c s="36">
        <f>ROUND(G38*H38,6)</f>
      </c>
      <c r="L38" s="38">
        <v>0</v>
      </c>
      <c s="32">
        <f>ROUND(ROUND(L38,2)*ROUND(G38,3),2)</f>
      </c>
      <c s="36" t="s">
        <v>1582</v>
      </c>
      <c>
        <f>(M38*21)/100</f>
      </c>
      <c t="s">
        <v>28</v>
      </c>
    </row>
    <row r="39" spans="1:5" ht="25.5">
      <c r="A39" s="35" t="s">
        <v>56</v>
      </c>
      <c r="E39" s="39" t="s">
        <v>7337</v>
      </c>
    </row>
    <row r="40" spans="1:5" ht="12.75">
      <c r="A40" s="35" t="s">
        <v>57</v>
      </c>
      <c r="E40" s="40" t="s">
        <v>5</v>
      </c>
    </row>
    <row r="41" spans="1:5" ht="12.75">
      <c r="A41" t="s">
        <v>59</v>
      </c>
      <c r="E41" s="39" t="s">
        <v>5</v>
      </c>
    </row>
    <row r="42" spans="1:16" ht="25.5">
      <c r="A42" t="s">
        <v>50</v>
      </c>
      <c s="34" t="s">
        <v>318</v>
      </c>
      <c s="34" t="s">
        <v>7338</v>
      </c>
      <c s="35" t="s">
        <v>5</v>
      </c>
      <c s="6" t="s">
        <v>7339</v>
      </c>
      <c s="36" t="s">
        <v>244</v>
      </c>
      <c s="37">
        <v>9</v>
      </c>
      <c s="36">
        <v>0</v>
      </c>
      <c s="36">
        <f>ROUND(G42*H42,6)</f>
      </c>
      <c r="L42" s="38">
        <v>0</v>
      </c>
      <c s="32">
        <f>ROUND(ROUND(L42,2)*ROUND(G42,3),2)</f>
      </c>
      <c s="36" t="s">
        <v>1582</v>
      </c>
      <c>
        <f>(M42*21)/100</f>
      </c>
      <c t="s">
        <v>28</v>
      </c>
    </row>
    <row r="43" spans="1:5" ht="25.5">
      <c r="A43" s="35" t="s">
        <v>56</v>
      </c>
      <c r="E43" s="39" t="s">
        <v>7339</v>
      </c>
    </row>
    <row r="44" spans="1:5" ht="12.75">
      <c r="A44" s="35" t="s">
        <v>57</v>
      </c>
      <c r="E44" s="40" t="s">
        <v>5</v>
      </c>
    </row>
    <row r="45" spans="1:5" ht="12.75">
      <c r="A45" t="s">
        <v>59</v>
      </c>
      <c r="E45" s="39" t="s">
        <v>7340</v>
      </c>
    </row>
    <row r="46" spans="1:16" ht="12.75">
      <c r="A46" t="s">
        <v>50</v>
      </c>
      <c s="34" t="s">
        <v>322</v>
      </c>
      <c s="34" t="s">
        <v>7341</v>
      </c>
      <c s="35" t="s">
        <v>5</v>
      </c>
      <c s="6" t="s">
        <v>7342</v>
      </c>
      <c s="36" t="s">
        <v>244</v>
      </c>
      <c s="37">
        <v>9</v>
      </c>
      <c s="36">
        <v>0</v>
      </c>
      <c s="36">
        <f>ROUND(G46*H46,6)</f>
      </c>
      <c r="L46" s="38">
        <v>0</v>
      </c>
      <c s="32">
        <f>ROUND(ROUND(L46,2)*ROUND(G46,3),2)</f>
      </c>
      <c s="36" t="s">
        <v>1582</v>
      </c>
      <c>
        <f>(M46*21)/100</f>
      </c>
      <c t="s">
        <v>28</v>
      </c>
    </row>
    <row r="47" spans="1:5" ht="12.75">
      <c r="A47" s="35" t="s">
        <v>56</v>
      </c>
      <c r="E47" s="39" t="s">
        <v>7342</v>
      </c>
    </row>
    <row r="48" spans="1:5" ht="12.75">
      <c r="A48" s="35" t="s">
        <v>57</v>
      </c>
      <c r="E48" s="40" t="s">
        <v>5</v>
      </c>
    </row>
    <row r="49" spans="1:5" ht="12.75">
      <c r="A49" t="s">
        <v>59</v>
      </c>
      <c r="E49" s="39" t="s">
        <v>7340</v>
      </c>
    </row>
    <row r="50" spans="1:16" ht="12.75">
      <c r="A50" t="s">
        <v>50</v>
      </c>
      <c s="34" t="s">
        <v>326</v>
      </c>
      <c s="34" t="s">
        <v>7343</v>
      </c>
      <c s="35" t="s">
        <v>5</v>
      </c>
      <c s="6" t="s">
        <v>7344</v>
      </c>
      <c s="36" t="s">
        <v>244</v>
      </c>
      <c s="37">
        <v>10</v>
      </c>
      <c s="36">
        <v>0</v>
      </c>
      <c s="36">
        <f>ROUND(G50*H50,6)</f>
      </c>
      <c r="L50" s="38">
        <v>0</v>
      </c>
      <c s="32">
        <f>ROUND(ROUND(L50,2)*ROUND(G50,3),2)</f>
      </c>
      <c s="36" t="s">
        <v>1582</v>
      </c>
      <c>
        <f>(M50*21)/100</f>
      </c>
      <c t="s">
        <v>28</v>
      </c>
    </row>
    <row r="51" spans="1:5" ht="12.75">
      <c r="A51" s="35" t="s">
        <v>56</v>
      </c>
      <c r="E51" s="39" t="s">
        <v>7344</v>
      </c>
    </row>
    <row r="52" spans="1:5" ht="12.75">
      <c r="A52" s="35" t="s">
        <v>57</v>
      </c>
      <c r="E52" s="40" t="s">
        <v>5</v>
      </c>
    </row>
    <row r="53" spans="1:5" ht="12.75">
      <c r="A53" t="s">
        <v>59</v>
      </c>
      <c r="E53" s="39" t="s">
        <v>7345</v>
      </c>
    </row>
    <row r="54" spans="1:13" ht="12.75">
      <c r="A54" t="s">
        <v>47</v>
      </c>
      <c r="C54" s="31" t="s">
        <v>149</v>
      </c>
      <c r="E54" s="33" t="s">
        <v>7275</v>
      </c>
      <c r="J54" s="32">
        <f>0</f>
      </c>
      <c s="32">
        <f>0</f>
      </c>
      <c s="32">
        <f>0+L55+L59+L63+L67+L71</f>
      </c>
      <c s="32">
        <f>0+M55+M59+M63+M67+M71</f>
      </c>
    </row>
    <row r="55" spans="1:16" ht="12.75">
      <c r="A55" t="s">
        <v>50</v>
      </c>
      <c s="34" t="s">
        <v>96</v>
      </c>
      <c s="34" t="s">
        <v>7346</v>
      </c>
      <c s="35" t="s">
        <v>5</v>
      </c>
      <c s="6" t="s">
        <v>7347</v>
      </c>
      <c s="36" t="s">
        <v>162</v>
      </c>
      <c s="37">
        <v>45</v>
      </c>
      <c s="36">
        <v>0.000176</v>
      </c>
      <c s="36">
        <f>ROUND(G55*H55,6)</f>
      </c>
      <c r="L55" s="38">
        <v>0</v>
      </c>
      <c s="32">
        <f>ROUND(ROUND(L55,2)*ROUND(G55,3),2)</f>
      </c>
      <c s="36" t="s">
        <v>307</v>
      </c>
      <c>
        <f>(M55*21)/100</f>
      </c>
      <c t="s">
        <v>28</v>
      </c>
    </row>
    <row r="56" spans="1:5" ht="12.75">
      <c r="A56" s="35" t="s">
        <v>56</v>
      </c>
      <c r="E56" s="39" t="s">
        <v>7347</v>
      </c>
    </row>
    <row r="57" spans="1:5" ht="12.75">
      <c r="A57" s="35" t="s">
        <v>57</v>
      </c>
      <c r="E57" s="40" t="s">
        <v>7348</v>
      </c>
    </row>
    <row r="58" spans="1:5" ht="12.75">
      <c r="A58" t="s">
        <v>59</v>
      </c>
      <c r="E58" s="39" t="s">
        <v>5</v>
      </c>
    </row>
    <row r="59" spans="1:16" ht="12.75">
      <c r="A59" t="s">
        <v>50</v>
      </c>
      <c s="34" t="s">
        <v>28</v>
      </c>
      <c s="34" t="s">
        <v>7349</v>
      </c>
      <c s="35" t="s">
        <v>5</v>
      </c>
      <c s="6" t="s">
        <v>7350</v>
      </c>
      <c s="36" t="s">
        <v>162</v>
      </c>
      <c s="37">
        <v>16</v>
      </c>
      <c s="36">
        <v>0.012</v>
      </c>
      <c s="36">
        <f>ROUND(G59*H59,6)</f>
      </c>
      <c r="L59" s="38">
        <v>0</v>
      </c>
      <c s="32">
        <f>ROUND(ROUND(L59,2)*ROUND(G59,3),2)</f>
      </c>
      <c s="36" t="s">
        <v>55</v>
      </c>
      <c>
        <f>(M59*21)/100</f>
      </c>
      <c t="s">
        <v>28</v>
      </c>
    </row>
    <row r="60" spans="1:5" ht="12.75">
      <c r="A60" s="35" t="s">
        <v>56</v>
      </c>
      <c r="E60" s="39" t="s">
        <v>7350</v>
      </c>
    </row>
    <row r="61" spans="1:5" ht="25.5">
      <c r="A61" s="35" t="s">
        <v>57</v>
      </c>
      <c r="E61" s="40" t="s">
        <v>7351</v>
      </c>
    </row>
    <row r="62" spans="1:5" ht="12.75">
      <c r="A62" t="s">
        <v>59</v>
      </c>
      <c r="E62" s="39" t="s">
        <v>7352</v>
      </c>
    </row>
    <row r="63" spans="1:16" ht="12.75">
      <c r="A63" t="s">
        <v>50</v>
      </c>
      <c s="34" t="s">
        <v>26</v>
      </c>
      <c s="34" t="s">
        <v>7353</v>
      </c>
      <c s="35" t="s">
        <v>5</v>
      </c>
      <c s="6" t="s">
        <v>7354</v>
      </c>
      <c s="36" t="s">
        <v>162</v>
      </c>
      <c s="37">
        <v>2</v>
      </c>
      <c s="36">
        <v>0.011</v>
      </c>
      <c s="36">
        <f>ROUND(G63*H63,6)</f>
      </c>
      <c r="L63" s="38">
        <v>0</v>
      </c>
      <c s="32">
        <f>ROUND(ROUND(L63,2)*ROUND(G63,3),2)</f>
      </c>
      <c s="36" t="s">
        <v>55</v>
      </c>
      <c>
        <f>(M63*21)/100</f>
      </c>
      <c t="s">
        <v>28</v>
      </c>
    </row>
    <row r="64" spans="1:5" ht="12.75">
      <c r="A64" s="35" t="s">
        <v>56</v>
      </c>
      <c r="E64" s="39" t="s">
        <v>7354</v>
      </c>
    </row>
    <row r="65" spans="1:5" ht="38.25">
      <c r="A65" s="35" t="s">
        <v>57</v>
      </c>
      <c r="E65" s="40" t="s">
        <v>7355</v>
      </c>
    </row>
    <row r="66" spans="1:5" ht="12.75">
      <c r="A66" t="s">
        <v>59</v>
      </c>
      <c r="E66" s="39" t="s">
        <v>5</v>
      </c>
    </row>
    <row r="67" spans="1:16" ht="12.75">
      <c r="A67" t="s">
        <v>50</v>
      </c>
      <c s="34" t="s">
        <v>66</v>
      </c>
      <c s="34" t="s">
        <v>7356</v>
      </c>
      <c s="35" t="s">
        <v>5</v>
      </c>
      <c s="6" t="s">
        <v>7357</v>
      </c>
      <c s="36" t="s">
        <v>162</v>
      </c>
      <c s="37">
        <v>20</v>
      </c>
      <c s="36">
        <v>0.008</v>
      </c>
      <c s="36">
        <f>ROUND(G67*H67,6)</f>
      </c>
      <c r="L67" s="38">
        <v>0</v>
      </c>
      <c s="32">
        <f>ROUND(ROUND(L67,2)*ROUND(G67,3),2)</f>
      </c>
      <c s="36" t="s">
        <v>55</v>
      </c>
      <c>
        <f>(M67*21)/100</f>
      </c>
      <c t="s">
        <v>28</v>
      </c>
    </row>
    <row r="68" spans="1:5" ht="12.75">
      <c r="A68" s="35" t="s">
        <v>56</v>
      </c>
      <c r="E68" s="39" t="s">
        <v>7357</v>
      </c>
    </row>
    <row r="69" spans="1:5" ht="51">
      <c r="A69" s="35" t="s">
        <v>57</v>
      </c>
      <c r="E69" s="40" t="s">
        <v>7358</v>
      </c>
    </row>
    <row r="70" spans="1:5" ht="12.75">
      <c r="A70" t="s">
        <v>59</v>
      </c>
      <c r="E70" s="39" t="s">
        <v>7352</v>
      </c>
    </row>
    <row r="71" spans="1:16" ht="12.75">
      <c r="A71" t="s">
        <v>50</v>
      </c>
      <c s="34" t="s">
        <v>72</v>
      </c>
      <c s="34" t="s">
        <v>7359</v>
      </c>
      <c s="35" t="s">
        <v>5</v>
      </c>
      <c s="6" t="s">
        <v>7360</v>
      </c>
      <c s="36" t="s">
        <v>162</v>
      </c>
      <c s="37">
        <v>7</v>
      </c>
      <c s="36">
        <v>0.009</v>
      </c>
      <c s="36">
        <f>ROUND(G71*H71,6)</f>
      </c>
      <c r="L71" s="38">
        <v>0</v>
      </c>
      <c s="32">
        <f>ROUND(ROUND(L71,2)*ROUND(G71,3),2)</f>
      </c>
      <c s="36" t="s">
        <v>55</v>
      </c>
      <c>
        <f>(M71*21)/100</f>
      </c>
      <c t="s">
        <v>28</v>
      </c>
    </row>
    <row r="72" spans="1:5" ht="12.75">
      <c r="A72" s="35" t="s">
        <v>56</v>
      </c>
      <c r="E72" s="39" t="s">
        <v>7360</v>
      </c>
    </row>
    <row r="73" spans="1:5" ht="38.25">
      <c r="A73" s="35" t="s">
        <v>57</v>
      </c>
      <c r="E73" s="40" t="s">
        <v>7361</v>
      </c>
    </row>
    <row r="74" spans="1:5" ht="12.75">
      <c r="A74" t="s">
        <v>59</v>
      </c>
      <c r="E74" s="39" t="s">
        <v>5</v>
      </c>
    </row>
    <row r="75" spans="1:13" ht="12.75">
      <c r="A75" t="s">
        <v>47</v>
      </c>
      <c r="C75" s="31" t="s">
        <v>2002</v>
      </c>
      <c r="E75" s="33" t="s">
        <v>2003</v>
      </c>
      <c r="J75" s="32">
        <f>0</f>
      </c>
      <c s="32">
        <f>0</f>
      </c>
      <c s="32">
        <f>0+L76+L80+L84+L88+L92+L96+L100+L104+L108+L112</f>
      </c>
      <c s="32">
        <f>0+M76+M80+M84+M88+M92+M96+M100+M104+M108+M112</f>
      </c>
    </row>
    <row r="76" spans="1:16" ht="12.75">
      <c r="A76" t="s">
        <v>50</v>
      </c>
      <c s="34" t="s">
        <v>27</v>
      </c>
      <c s="34" t="s">
        <v>7362</v>
      </c>
      <c s="35" t="s">
        <v>5</v>
      </c>
      <c s="6" t="s">
        <v>7363</v>
      </c>
      <c s="36" t="s">
        <v>162</v>
      </c>
      <c s="37">
        <v>1</v>
      </c>
      <c s="36">
        <v>0</v>
      </c>
      <c s="36">
        <f>ROUND(G76*H76,6)</f>
      </c>
      <c r="L76" s="38">
        <v>0</v>
      </c>
      <c s="32">
        <f>ROUND(ROUND(L76,2)*ROUND(G76,3),2)</f>
      </c>
      <c s="36" t="s">
        <v>55</v>
      </c>
      <c>
        <f>(M76*21)/100</f>
      </c>
      <c t="s">
        <v>28</v>
      </c>
    </row>
    <row r="77" spans="1:5" ht="12.75">
      <c r="A77" s="35" t="s">
        <v>56</v>
      </c>
      <c r="E77" s="39" t="s">
        <v>7363</v>
      </c>
    </row>
    <row r="78" spans="1:5" ht="12.75">
      <c r="A78" s="35" t="s">
        <v>57</v>
      </c>
      <c r="E78" s="40" t="s">
        <v>5</v>
      </c>
    </row>
    <row r="79" spans="1:5" ht="38.25">
      <c r="A79" t="s">
        <v>59</v>
      </c>
      <c r="E79" s="39" t="s">
        <v>7364</v>
      </c>
    </row>
    <row r="80" spans="1:16" ht="12.75">
      <c r="A80" t="s">
        <v>50</v>
      </c>
      <c s="34" t="s">
        <v>81</v>
      </c>
      <c s="34" t="s">
        <v>7365</v>
      </c>
      <c s="35" t="s">
        <v>5</v>
      </c>
      <c s="6" t="s">
        <v>7366</v>
      </c>
      <c s="36" t="s">
        <v>162</v>
      </c>
      <c s="37">
        <v>1</v>
      </c>
      <c s="36">
        <v>0</v>
      </c>
      <c s="36">
        <f>ROUND(G80*H80,6)</f>
      </c>
      <c r="L80" s="38">
        <v>0</v>
      </c>
      <c s="32">
        <f>ROUND(ROUND(L80,2)*ROUND(G80,3),2)</f>
      </c>
      <c s="36" t="s">
        <v>1582</v>
      </c>
      <c>
        <f>(M80*21)/100</f>
      </c>
      <c t="s">
        <v>28</v>
      </c>
    </row>
    <row r="81" spans="1:5" ht="12.75">
      <c r="A81" s="35" t="s">
        <v>56</v>
      </c>
      <c r="E81" s="39" t="s">
        <v>7366</v>
      </c>
    </row>
    <row r="82" spans="1:5" ht="12.75">
      <c r="A82" s="35" t="s">
        <v>57</v>
      </c>
      <c r="E82" s="40" t="s">
        <v>5</v>
      </c>
    </row>
    <row r="83" spans="1:5" ht="25.5">
      <c r="A83" t="s">
        <v>59</v>
      </c>
      <c r="E83" s="39" t="s">
        <v>7367</v>
      </c>
    </row>
    <row r="84" spans="1:16" ht="12.75">
      <c r="A84" t="s">
        <v>50</v>
      </c>
      <c s="34" t="s">
        <v>86</v>
      </c>
      <c s="34" t="s">
        <v>7368</v>
      </c>
      <c s="35" t="s">
        <v>5</v>
      </c>
      <c s="6" t="s">
        <v>7369</v>
      </c>
      <c s="36" t="s">
        <v>162</v>
      </c>
      <c s="37">
        <v>1</v>
      </c>
      <c s="36">
        <v>0</v>
      </c>
      <c s="36">
        <f>ROUND(G84*H84,6)</f>
      </c>
      <c r="L84" s="38">
        <v>0</v>
      </c>
      <c s="32">
        <f>ROUND(ROUND(L84,2)*ROUND(G84,3),2)</f>
      </c>
      <c s="36" t="s">
        <v>1582</v>
      </c>
      <c>
        <f>(M84*21)/100</f>
      </c>
      <c t="s">
        <v>28</v>
      </c>
    </row>
    <row r="85" spans="1:5" ht="12.75">
      <c r="A85" s="35" t="s">
        <v>56</v>
      </c>
      <c r="E85" s="39" t="s">
        <v>7369</v>
      </c>
    </row>
    <row r="86" spans="1:5" ht="12.75">
      <c r="A86" s="35" t="s">
        <v>57</v>
      </c>
      <c r="E86" s="40" t="s">
        <v>5</v>
      </c>
    </row>
    <row r="87" spans="1:5" ht="38.25">
      <c r="A87" t="s">
        <v>59</v>
      </c>
      <c r="E87" s="39" t="s">
        <v>7364</v>
      </c>
    </row>
    <row r="88" spans="1:16" ht="12.75">
      <c r="A88" t="s">
        <v>50</v>
      </c>
      <c s="34" t="s">
        <v>149</v>
      </c>
      <c s="34" t="s">
        <v>7370</v>
      </c>
      <c s="35" t="s">
        <v>5</v>
      </c>
      <c s="6" t="s">
        <v>7371</v>
      </c>
      <c s="36" t="s">
        <v>162</v>
      </c>
      <c s="37">
        <v>1</v>
      </c>
      <c s="36">
        <v>0</v>
      </c>
      <c s="36">
        <f>ROUND(G88*H88,6)</f>
      </c>
      <c r="L88" s="38">
        <v>0</v>
      </c>
      <c s="32">
        <f>ROUND(ROUND(L88,2)*ROUND(G88,3),2)</f>
      </c>
      <c s="36" t="s">
        <v>1582</v>
      </c>
      <c>
        <f>(M88*21)/100</f>
      </c>
      <c t="s">
        <v>28</v>
      </c>
    </row>
    <row r="89" spans="1:5" ht="12.75">
      <c r="A89" s="35" t="s">
        <v>56</v>
      </c>
      <c r="E89" s="39" t="s">
        <v>7371</v>
      </c>
    </row>
    <row r="90" spans="1:5" ht="12.75">
      <c r="A90" s="35" t="s">
        <v>57</v>
      </c>
      <c r="E90" s="40" t="s">
        <v>5</v>
      </c>
    </row>
    <row r="91" spans="1:5" ht="25.5">
      <c r="A91" t="s">
        <v>59</v>
      </c>
      <c r="E91" s="39" t="s">
        <v>7367</v>
      </c>
    </row>
    <row r="92" spans="1:16" ht="12.75">
      <c r="A92" t="s">
        <v>50</v>
      </c>
      <c s="34" t="s">
        <v>159</v>
      </c>
      <c s="34" t="s">
        <v>7372</v>
      </c>
      <c s="35" t="s">
        <v>5</v>
      </c>
      <c s="6" t="s">
        <v>7373</v>
      </c>
      <c s="36" t="s">
        <v>162</v>
      </c>
      <c s="37">
        <v>1</v>
      </c>
      <c s="36">
        <v>0</v>
      </c>
      <c s="36">
        <f>ROUND(G92*H92,6)</f>
      </c>
      <c r="L92" s="38">
        <v>0</v>
      </c>
      <c s="32">
        <f>ROUND(ROUND(L92,2)*ROUND(G92,3),2)</f>
      </c>
      <c s="36" t="s">
        <v>1582</v>
      </c>
      <c>
        <f>(M92*21)/100</f>
      </c>
      <c t="s">
        <v>28</v>
      </c>
    </row>
    <row r="93" spans="1:5" ht="12.75">
      <c r="A93" s="35" t="s">
        <v>56</v>
      </c>
      <c r="E93" s="39" t="s">
        <v>7373</v>
      </c>
    </row>
    <row r="94" spans="1:5" ht="12.75">
      <c r="A94" s="35" t="s">
        <v>57</v>
      </c>
      <c r="E94" s="40" t="s">
        <v>5</v>
      </c>
    </row>
    <row r="95" spans="1:5" ht="38.25">
      <c r="A95" t="s">
        <v>59</v>
      </c>
      <c r="E95" s="39" t="s">
        <v>7364</v>
      </c>
    </row>
    <row r="96" spans="1:16" ht="12.75">
      <c r="A96" t="s">
        <v>50</v>
      </c>
      <c s="34" t="s">
        <v>164</v>
      </c>
      <c s="34" t="s">
        <v>7374</v>
      </c>
      <c s="35" t="s">
        <v>5</v>
      </c>
      <c s="6" t="s">
        <v>7375</v>
      </c>
      <c s="36" t="s">
        <v>162</v>
      </c>
      <c s="37">
        <v>1</v>
      </c>
      <c s="36">
        <v>0</v>
      </c>
      <c s="36">
        <f>ROUND(G96*H96,6)</f>
      </c>
      <c r="L96" s="38">
        <v>0</v>
      </c>
      <c s="32">
        <f>ROUND(ROUND(L96,2)*ROUND(G96,3),2)</f>
      </c>
      <c s="36" t="s">
        <v>1582</v>
      </c>
      <c>
        <f>(M96*21)/100</f>
      </c>
      <c t="s">
        <v>28</v>
      </c>
    </row>
    <row r="97" spans="1:5" ht="12.75">
      <c r="A97" s="35" t="s">
        <v>56</v>
      </c>
      <c r="E97" s="39" t="s">
        <v>7375</v>
      </c>
    </row>
    <row r="98" spans="1:5" ht="12.75">
      <c r="A98" s="35" t="s">
        <v>57</v>
      </c>
      <c r="E98" s="40" t="s">
        <v>5</v>
      </c>
    </row>
    <row r="99" spans="1:5" ht="38.25">
      <c r="A99" t="s">
        <v>59</v>
      </c>
      <c r="E99" s="39" t="s">
        <v>7376</v>
      </c>
    </row>
    <row r="100" spans="1:16" ht="12.75">
      <c r="A100" t="s">
        <v>50</v>
      </c>
      <c s="34" t="s">
        <v>167</v>
      </c>
      <c s="34" t="s">
        <v>7377</v>
      </c>
      <c s="35" t="s">
        <v>5</v>
      </c>
      <c s="6" t="s">
        <v>7378</v>
      </c>
      <c s="36" t="s">
        <v>162</v>
      </c>
      <c s="37">
        <v>1</v>
      </c>
      <c s="36">
        <v>0</v>
      </c>
      <c s="36">
        <f>ROUND(G100*H100,6)</f>
      </c>
      <c r="L100" s="38">
        <v>0</v>
      </c>
      <c s="32">
        <f>ROUND(ROUND(L100,2)*ROUND(G100,3),2)</f>
      </c>
      <c s="36" t="s">
        <v>1582</v>
      </c>
      <c>
        <f>(M100*21)/100</f>
      </c>
      <c t="s">
        <v>28</v>
      </c>
    </row>
    <row r="101" spans="1:5" ht="12.75">
      <c r="A101" s="35" t="s">
        <v>56</v>
      </c>
      <c r="E101" s="39" t="s">
        <v>7378</v>
      </c>
    </row>
    <row r="102" spans="1:5" ht="12.75">
      <c r="A102" s="35" t="s">
        <v>57</v>
      </c>
      <c r="E102" s="40" t="s">
        <v>5</v>
      </c>
    </row>
    <row r="103" spans="1:5" ht="38.25">
      <c r="A103" t="s">
        <v>59</v>
      </c>
      <c r="E103" s="39" t="s">
        <v>7364</v>
      </c>
    </row>
    <row r="104" spans="1:16" ht="12.75">
      <c r="A104" t="s">
        <v>50</v>
      </c>
      <c s="34" t="s">
        <v>112</v>
      </c>
      <c s="34" t="s">
        <v>7379</v>
      </c>
      <c s="35" t="s">
        <v>5</v>
      </c>
      <c s="6" t="s">
        <v>7380</v>
      </c>
      <c s="36" t="s">
        <v>162</v>
      </c>
      <c s="37">
        <v>1</v>
      </c>
      <c s="36">
        <v>0</v>
      </c>
      <c s="36">
        <f>ROUND(G104*H104,6)</f>
      </c>
      <c r="L104" s="38">
        <v>0</v>
      </c>
      <c s="32">
        <f>ROUND(ROUND(L104,2)*ROUND(G104,3),2)</f>
      </c>
      <c s="36" t="s">
        <v>1582</v>
      </c>
      <c>
        <f>(M104*21)/100</f>
      </c>
      <c t="s">
        <v>28</v>
      </c>
    </row>
    <row r="105" spans="1:5" ht="12.75">
      <c r="A105" s="35" t="s">
        <v>56</v>
      </c>
      <c r="E105" s="39" t="s">
        <v>7380</v>
      </c>
    </row>
    <row r="106" spans="1:5" ht="12.75">
      <c r="A106" s="35" t="s">
        <v>57</v>
      </c>
      <c r="E106" s="40" t="s">
        <v>5</v>
      </c>
    </row>
    <row r="107" spans="1:5" ht="38.25">
      <c r="A107" t="s">
        <v>59</v>
      </c>
      <c r="E107" s="39" t="s">
        <v>7376</v>
      </c>
    </row>
    <row r="108" spans="1:16" ht="12.75">
      <c r="A108" t="s">
        <v>50</v>
      </c>
      <c s="34" t="s">
        <v>175</v>
      </c>
      <c s="34" t="s">
        <v>7381</v>
      </c>
      <c s="35" t="s">
        <v>5</v>
      </c>
      <c s="6" t="s">
        <v>7382</v>
      </c>
      <c s="36" t="s">
        <v>162</v>
      </c>
      <c s="37">
        <v>1</v>
      </c>
      <c s="36">
        <v>0</v>
      </c>
      <c s="36">
        <f>ROUND(G108*H108,6)</f>
      </c>
      <c r="L108" s="38">
        <v>0</v>
      </c>
      <c s="32">
        <f>ROUND(ROUND(L108,2)*ROUND(G108,3),2)</f>
      </c>
      <c s="36" t="s">
        <v>1582</v>
      </c>
      <c>
        <f>(M108*21)/100</f>
      </c>
      <c t="s">
        <v>28</v>
      </c>
    </row>
    <row r="109" spans="1:5" ht="12.75">
      <c r="A109" s="35" t="s">
        <v>56</v>
      </c>
      <c r="E109" s="39" t="s">
        <v>7382</v>
      </c>
    </row>
    <row r="110" spans="1:5" ht="12.75">
      <c r="A110" s="35" t="s">
        <v>57</v>
      </c>
      <c r="E110" s="40" t="s">
        <v>5</v>
      </c>
    </row>
    <row r="111" spans="1:5" ht="38.25">
      <c r="A111" t="s">
        <v>59</v>
      </c>
      <c r="E111" s="39" t="s">
        <v>7364</v>
      </c>
    </row>
    <row r="112" spans="1:16" ht="12.75">
      <c r="A112" t="s">
        <v>50</v>
      </c>
      <c s="34" t="s">
        <v>122</v>
      </c>
      <c s="34" t="s">
        <v>7383</v>
      </c>
      <c s="35" t="s">
        <v>5</v>
      </c>
      <c s="6" t="s">
        <v>7384</v>
      </c>
      <c s="36" t="s">
        <v>162</v>
      </c>
      <c s="37">
        <v>1</v>
      </c>
      <c s="36">
        <v>0</v>
      </c>
      <c s="36">
        <f>ROUND(G112*H112,6)</f>
      </c>
      <c r="L112" s="38">
        <v>0</v>
      </c>
      <c s="32">
        <f>ROUND(ROUND(L112,2)*ROUND(G112,3),2)</f>
      </c>
      <c s="36" t="s">
        <v>1582</v>
      </c>
      <c>
        <f>(M112*21)/100</f>
      </c>
      <c t="s">
        <v>28</v>
      </c>
    </row>
    <row r="113" spans="1:5" ht="12.75">
      <c r="A113" s="35" t="s">
        <v>56</v>
      </c>
      <c r="E113" s="39" t="s">
        <v>7384</v>
      </c>
    </row>
    <row r="114" spans="1:5" ht="12.75">
      <c r="A114" s="35" t="s">
        <v>57</v>
      </c>
      <c r="E114" s="40" t="s">
        <v>5</v>
      </c>
    </row>
    <row r="115" spans="1:5" ht="38.25">
      <c r="A115" t="s">
        <v>59</v>
      </c>
      <c r="E115" s="39" t="s">
        <v>7376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COUNTIFS(L8:L206,"=0",A8:A206,"P")+COUNTIFS(L8:L206,"",A8:A206,"P")+SUM(Q8:Q206)</f>
      </c>
    </row>
    <row r="8" spans="1:13" ht="12.75">
      <c r="A8" t="s">
        <v>45</v>
      </c>
      <c r="C8" s="28" t="s">
        <v>7387</v>
      </c>
      <c r="E8" s="30" t="s">
        <v>7386</v>
      </c>
      <c r="J8" s="29">
        <f>0+J9+J34+J107+J124+J165</f>
      </c>
      <c s="29">
        <f>0+K9+K34+K107+K124+K165</f>
      </c>
      <c s="29">
        <f>0+L9+L34+L107+L124+L165</f>
      </c>
      <c s="29">
        <f>0+M9+M34+M107+M124+M165</f>
      </c>
    </row>
    <row r="9" spans="1:13" ht="12.75">
      <c r="A9" t="s">
        <v>47</v>
      </c>
      <c r="C9" s="31" t="s">
        <v>7388</v>
      </c>
      <c r="E9" s="33" t="s">
        <v>7389</v>
      </c>
      <c r="J9" s="32">
        <f>0</f>
      </c>
      <c s="32">
        <f>0</f>
      </c>
      <c s="32">
        <f>0+L10+L14+L18+L22+L26+L30</f>
      </c>
      <c s="32">
        <f>0+M10+M14+M18+M22+M26+M30</f>
      </c>
    </row>
    <row r="10" spans="1:16" ht="12.75">
      <c r="A10" t="s">
        <v>50</v>
      </c>
      <c s="34" t="s">
        <v>96</v>
      </c>
      <c s="34" t="s">
        <v>7390</v>
      </c>
      <c s="35" t="s">
        <v>5</v>
      </c>
      <c s="6" t="s">
        <v>7391</v>
      </c>
      <c s="36" t="s">
        <v>147</v>
      </c>
      <c s="37">
        <v>54.9</v>
      </c>
      <c s="36">
        <v>0</v>
      </c>
      <c s="36">
        <f>ROUND(G10*H10,6)</f>
      </c>
      <c r="L10" s="38">
        <v>0</v>
      </c>
      <c s="32">
        <f>ROUND(ROUND(L10,2)*ROUND(G10,3),2)</f>
      </c>
      <c s="36" t="s">
        <v>307</v>
      </c>
      <c>
        <f>(M10*21)/100</f>
      </c>
      <c t="s">
        <v>28</v>
      </c>
    </row>
    <row r="11" spans="1:5" ht="12.75">
      <c r="A11" s="35" t="s">
        <v>56</v>
      </c>
      <c r="E11" s="39" t="s">
        <v>7391</v>
      </c>
    </row>
    <row r="12" spans="1:5" ht="76.5">
      <c r="A12" s="35" t="s">
        <v>57</v>
      </c>
      <c r="E12" s="40" t="s">
        <v>7392</v>
      </c>
    </row>
    <row r="13" spans="1:5" ht="38.25">
      <c r="A13" t="s">
        <v>59</v>
      </c>
      <c r="E13" s="39" t="s">
        <v>7393</v>
      </c>
    </row>
    <row r="14" spans="1:16" ht="25.5">
      <c r="A14" t="s">
        <v>50</v>
      </c>
      <c s="34" t="s">
        <v>28</v>
      </c>
      <c s="34" t="s">
        <v>305</v>
      </c>
      <c s="35" t="s">
        <v>5</v>
      </c>
      <c s="6" t="s">
        <v>306</v>
      </c>
      <c s="36" t="s">
        <v>116</v>
      </c>
      <c s="37">
        <v>5.429</v>
      </c>
      <c s="36">
        <v>0</v>
      </c>
      <c s="36">
        <f>ROUND(G14*H14,6)</f>
      </c>
      <c r="L14" s="38">
        <v>0</v>
      </c>
      <c s="32">
        <f>ROUND(ROUND(L14,2)*ROUND(G14,3),2)</f>
      </c>
      <c s="36" t="s">
        <v>307</v>
      </c>
      <c>
        <f>(M14*21)/100</f>
      </c>
      <c t="s">
        <v>28</v>
      </c>
    </row>
    <row r="15" spans="1:5" ht="25.5">
      <c r="A15" s="35" t="s">
        <v>56</v>
      </c>
      <c r="E15" s="39" t="s">
        <v>306</v>
      </c>
    </row>
    <row r="16" spans="1:5" ht="114.75">
      <c r="A16" s="35" t="s">
        <v>57</v>
      </c>
      <c r="E16" s="40" t="s">
        <v>7394</v>
      </c>
    </row>
    <row r="17" spans="1:5" ht="51">
      <c r="A17" t="s">
        <v>59</v>
      </c>
      <c r="E17" s="39" t="s">
        <v>4844</v>
      </c>
    </row>
    <row r="18" spans="1:16" ht="25.5">
      <c r="A18" t="s">
        <v>50</v>
      </c>
      <c s="34" t="s">
        <v>26</v>
      </c>
      <c s="34" t="s">
        <v>7395</v>
      </c>
      <c s="35" t="s">
        <v>5</v>
      </c>
      <c s="6" t="s">
        <v>7396</v>
      </c>
      <c s="36" t="s">
        <v>116</v>
      </c>
      <c s="37">
        <v>5.429</v>
      </c>
      <c s="36">
        <v>2.501872</v>
      </c>
      <c s="36">
        <f>ROUND(G18*H18,6)</f>
      </c>
      <c r="L18" s="38">
        <v>0</v>
      </c>
      <c s="32">
        <f>ROUND(ROUND(L18,2)*ROUND(G18,3),2)</f>
      </c>
      <c s="36" t="s">
        <v>307</v>
      </c>
      <c>
        <f>(M18*21)/100</f>
      </c>
      <c t="s">
        <v>28</v>
      </c>
    </row>
    <row r="19" spans="1:5" ht="25.5">
      <c r="A19" s="35" t="s">
        <v>56</v>
      </c>
      <c r="E19" s="39" t="s">
        <v>7396</v>
      </c>
    </row>
    <row r="20" spans="1:5" ht="140.25">
      <c r="A20" s="35" t="s">
        <v>57</v>
      </c>
      <c r="E20" s="40" t="s">
        <v>7397</v>
      </c>
    </row>
    <row r="21" spans="1:5" ht="153">
      <c r="A21" t="s">
        <v>59</v>
      </c>
      <c r="E21" s="39" t="s">
        <v>510</v>
      </c>
    </row>
    <row r="22" spans="1:16" ht="38.25">
      <c r="A22" t="s">
        <v>50</v>
      </c>
      <c s="34" t="s">
        <v>66</v>
      </c>
      <c s="34" t="s">
        <v>431</v>
      </c>
      <c s="35" t="s">
        <v>5</v>
      </c>
      <c s="6" t="s">
        <v>432</v>
      </c>
      <c s="36" t="s">
        <v>116</v>
      </c>
      <c s="37">
        <v>47.225</v>
      </c>
      <c s="36">
        <v>0</v>
      </c>
      <c s="36">
        <f>ROUND(G22*H22,6)</f>
      </c>
      <c r="L22" s="38">
        <v>0</v>
      </c>
      <c s="32">
        <f>ROUND(ROUND(L22,2)*ROUND(G22,3),2)</f>
      </c>
      <c s="36" t="s">
        <v>307</v>
      </c>
      <c>
        <f>(M22*21)/100</f>
      </c>
      <c t="s">
        <v>28</v>
      </c>
    </row>
    <row r="23" spans="1:5" ht="38.25">
      <c r="A23" s="35" t="s">
        <v>56</v>
      </c>
      <c r="E23" s="39" t="s">
        <v>433</v>
      </c>
    </row>
    <row r="24" spans="1:5" ht="102">
      <c r="A24" s="35" t="s">
        <v>57</v>
      </c>
      <c r="E24" s="40" t="s">
        <v>7398</v>
      </c>
    </row>
    <row r="25" spans="1:5" ht="63.75">
      <c r="A25" t="s">
        <v>59</v>
      </c>
      <c r="E25" s="39" t="s">
        <v>435</v>
      </c>
    </row>
    <row r="26" spans="1:16" ht="25.5">
      <c r="A26" t="s">
        <v>50</v>
      </c>
      <c s="34" t="s">
        <v>72</v>
      </c>
      <c s="34" t="s">
        <v>7399</v>
      </c>
      <c s="35" t="s">
        <v>5</v>
      </c>
      <c s="6" t="s">
        <v>7400</v>
      </c>
      <c s="36" t="s">
        <v>54</v>
      </c>
      <c s="37">
        <v>13.583</v>
      </c>
      <c s="36">
        <v>0</v>
      </c>
      <c s="36">
        <f>ROUND(G26*H26,6)</f>
      </c>
      <c r="L26" s="38">
        <v>0</v>
      </c>
      <c s="32">
        <f>ROUND(ROUND(L26,2)*ROUND(G26,3),2)</f>
      </c>
      <c s="36" t="s">
        <v>307</v>
      </c>
      <c>
        <f>(M26*21)/100</f>
      </c>
      <c t="s">
        <v>28</v>
      </c>
    </row>
    <row r="27" spans="1:5" ht="38.25">
      <c r="A27" s="35" t="s">
        <v>56</v>
      </c>
      <c r="E27" s="39" t="s">
        <v>7401</v>
      </c>
    </row>
    <row r="28" spans="1:5" ht="12.75">
      <c r="A28" s="35" t="s">
        <v>57</v>
      </c>
      <c r="E28" s="40" t="s">
        <v>5</v>
      </c>
    </row>
    <row r="29" spans="1:5" ht="25.5">
      <c r="A29" t="s">
        <v>59</v>
      </c>
      <c r="E29" s="39" t="s">
        <v>7402</v>
      </c>
    </row>
    <row r="30" spans="1:16" ht="38.25">
      <c r="A30" t="s">
        <v>50</v>
      </c>
      <c s="34" t="s">
        <v>27</v>
      </c>
      <c s="34" t="s">
        <v>67</v>
      </c>
      <c s="35" t="s">
        <v>68</v>
      </c>
      <c s="6" t="s">
        <v>4856</v>
      </c>
      <c s="36" t="s">
        <v>54</v>
      </c>
      <c s="37">
        <v>94.449</v>
      </c>
      <c s="36">
        <v>0</v>
      </c>
      <c s="36">
        <f>ROUND(G30*H30,6)</f>
      </c>
      <c r="L30" s="38">
        <v>0</v>
      </c>
      <c s="32">
        <f>ROUND(ROUND(L30,2)*ROUND(G30,3),2)</f>
      </c>
      <c s="36" t="s">
        <v>55</v>
      </c>
      <c>
        <f>(M30*21)/100</f>
      </c>
      <c t="s">
        <v>28</v>
      </c>
    </row>
    <row r="31" spans="1:5" ht="38.25">
      <c r="A31" s="35" t="s">
        <v>56</v>
      </c>
      <c r="E31" s="39" t="s">
        <v>4856</v>
      </c>
    </row>
    <row r="32" spans="1:5" ht="12.75">
      <c r="A32" s="35" t="s">
        <v>57</v>
      </c>
      <c r="E32" s="40" t="s">
        <v>7403</v>
      </c>
    </row>
    <row r="33" spans="1:5" ht="127.5">
      <c r="A33" t="s">
        <v>59</v>
      </c>
      <c r="E33" s="39" t="s">
        <v>456</v>
      </c>
    </row>
    <row r="34" spans="1:13" ht="12.75">
      <c r="A34" t="s">
        <v>47</v>
      </c>
      <c r="C34" s="31" t="s">
        <v>7404</v>
      </c>
      <c r="E34" s="33" t="s">
        <v>7405</v>
      </c>
      <c r="J34" s="32">
        <f>0</f>
      </c>
      <c s="32">
        <f>0</f>
      </c>
      <c s="32">
        <f>0+L35+L39+L43+L47+L51+L55+L59+L63+L67+L71+L75+L79+L83+L87+L91+L95+L99+L103</f>
      </c>
      <c s="32">
        <f>0+M35+M39+M43+M47+M51+M55+M59+M63+M67+M71+M75+M79+M83+M87+M91+M95+M99+M103</f>
      </c>
    </row>
    <row r="35" spans="1:16" ht="12.75">
      <c r="A35" t="s">
        <v>50</v>
      </c>
      <c s="34" t="s">
        <v>81</v>
      </c>
      <c s="34" t="s">
        <v>7406</v>
      </c>
      <c s="35" t="s">
        <v>5</v>
      </c>
      <c s="6" t="s">
        <v>7407</v>
      </c>
      <c s="36" t="s">
        <v>162</v>
      </c>
      <c s="37">
        <v>79</v>
      </c>
      <c s="36">
        <v>0.174888</v>
      </c>
      <c s="36">
        <f>ROUND(G35*H35,6)</f>
      </c>
      <c r="L35" s="38">
        <v>0</v>
      </c>
      <c s="32">
        <f>ROUND(ROUND(L35,2)*ROUND(G35,3),2)</f>
      </c>
      <c s="36" t="s">
        <v>55</v>
      </c>
      <c>
        <f>(M35*21)/100</f>
      </c>
      <c t="s">
        <v>28</v>
      </c>
    </row>
    <row r="36" spans="1:5" ht="12.75">
      <c r="A36" s="35" t="s">
        <v>56</v>
      </c>
      <c r="E36" s="39" t="s">
        <v>7407</v>
      </c>
    </row>
    <row r="37" spans="1:5" ht="51">
      <c r="A37" s="35" t="s">
        <v>57</v>
      </c>
      <c r="E37" s="40" t="s">
        <v>7408</v>
      </c>
    </row>
    <row r="38" spans="1:5" ht="127.5">
      <c r="A38" t="s">
        <v>59</v>
      </c>
      <c r="E38" s="39" t="s">
        <v>7409</v>
      </c>
    </row>
    <row r="39" spans="1:16" ht="12.75">
      <c r="A39" t="s">
        <v>50</v>
      </c>
      <c s="34" t="s">
        <v>86</v>
      </c>
      <c s="34" t="s">
        <v>7410</v>
      </c>
      <c s="35" t="s">
        <v>5</v>
      </c>
      <c s="6" t="s">
        <v>7411</v>
      </c>
      <c s="36" t="s">
        <v>162</v>
      </c>
      <c s="37">
        <v>58</v>
      </c>
      <c s="36">
        <v>0.0111</v>
      </c>
      <c s="36">
        <f>ROUND(G39*H39,6)</f>
      </c>
      <c r="L39" s="38">
        <v>0</v>
      </c>
      <c s="32">
        <f>ROUND(ROUND(L39,2)*ROUND(G39,3),2)</f>
      </c>
      <c s="36" t="s">
        <v>55</v>
      </c>
      <c>
        <f>(M39*21)/100</f>
      </c>
      <c t="s">
        <v>28</v>
      </c>
    </row>
    <row r="40" spans="1:5" ht="12.75">
      <c r="A40" s="35" t="s">
        <v>56</v>
      </c>
      <c r="E40" s="39" t="s">
        <v>7411</v>
      </c>
    </row>
    <row r="41" spans="1:5" ht="51">
      <c r="A41" s="35" t="s">
        <v>57</v>
      </c>
      <c r="E41" s="40" t="s">
        <v>7412</v>
      </c>
    </row>
    <row r="42" spans="1:5" ht="38.25">
      <c r="A42" t="s">
        <v>59</v>
      </c>
      <c r="E42" s="39" t="s">
        <v>7413</v>
      </c>
    </row>
    <row r="43" spans="1:16" ht="12.75">
      <c r="A43" t="s">
        <v>50</v>
      </c>
      <c s="34" t="s">
        <v>149</v>
      </c>
      <c s="34" t="s">
        <v>7414</v>
      </c>
      <c s="35" t="s">
        <v>5</v>
      </c>
      <c s="6" t="s">
        <v>7415</v>
      </c>
      <c s="36" t="s">
        <v>162</v>
      </c>
      <c s="37">
        <v>21</v>
      </c>
      <c s="36">
        <v>0.01</v>
      </c>
      <c s="36">
        <f>ROUND(G43*H43,6)</f>
      </c>
      <c r="L43" s="38">
        <v>0</v>
      </c>
      <c s="32">
        <f>ROUND(ROUND(L43,2)*ROUND(G43,3),2)</f>
      </c>
      <c s="36" t="s">
        <v>55</v>
      </c>
      <c>
        <f>(M43*21)/100</f>
      </c>
      <c t="s">
        <v>28</v>
      </c>
    </row>
    <row r="44" spans="1:5" ht="12.75">
      <c r="A44" s="35" t="s">
        <v>56</v>
      </c>
      <c r="E44" s="39" t="s">
        <v>7415</v>
      </c>
    </row>
    <row r="45" spans="1:5" ht="51">
      <c r="A45" s="35" t="s">
        <v>57</v>
      </c>
      <c r="E45" s="40" t="s">
        <v>7416</v>
      </c>
    </row>
    <row r="46" spans="1:5" ht="38.25">
      <c r="A46" t="s">
        <v>59</v>
      </c>
      <c r="E46" s="39" t="s">
        <v>7417</v>
      </c>
    </row>
    <row r="47" spans="1:16" ht="12.75">
      <c r="A47" t="s">
        <v>50</v>
      </c>
      <c s="34" t="s">
        <v>159</v>
      </c>
      <c s="34" t="s">
        <v>7418</v>
      </c>
      <c s="35" t="s">
        <v>5</v>
      </c>
      <c s="6" t="s">
        <v>7419</v>
      </c>
      <c s="36" t="s">
        <v>162</v>
      </c>
      <c s="37">
        <v>58</v>
      </c>
      <c s="36">
        <v>0.0012</v>
      </c>
      <c s="36">
        <f>ROUND(G47*H47,6)</f>
      </c>
      <c r="L47" s="38">
        <v>0</v>
      </c>
      <c s="32">
        <f>ROUND(ROUND(L47,2)*ROUND(G47,3),2)</f>
      </c>
      <c s="36" t="s">
        <v>307</v>
      </c>
      <c>
        <f>(M47*21)/100</f>
      </c>
      <c t="s">
        <v>28</v>
      </c>
    </row>
    <row r="48" spans="1:5" ht="12.75">
      <c r="A48" s="35" t="s">
        <v>56</v>
      </c>
      <c r="E48" s="39" t="s">
        <v>7419</v>
      </c>
    </row>
    <row r="49" spans="1:5" ht="51">
      <c r="A49" s="35" t="s">
        <v>57</v>
      </c>
      <c r="E49" s="40" t="s">
        <v>7420</v>
      </c>
    </row>
    <row r="50" spans="1:5" ht="76.5">
      <c r="A50" t="s">
        <v>59</v>
      </c>
      <c r="E50" s="39" t="s">
        <v>7421</v>
      </c>
    </row>
    <row r="51" spans="1:16" ht="12.75">
      <c r="A51" t="s">
        <v>50</v>
      </c>
      <c s="34" t="s">
        <v>164</v>
      </c>
      <c s="34" t="s">
        <v>7422</v>
      </c>
      <c s="35" t="s">
        <v>5</v>
      </c>
      <c s="6" t="s">
        <v>7423</v>
      </c>
      <c s="36" t="s">
        <v>162</v>
      </c>
      <c s="37">
        <v>58</v>
      </c>
      <c s="36">
        <v>0.096</v>
      </c>
      <c s="36">
        <f>ROUND(G51*H51,6)</f>
      </c>
      <c r="L51" s="38">
        <v>0</v>
      </c>
      <c s="32">
        <f>ROUND(ROUND(L51,2)*ROUND(G51,3),2)</f>
      </c>
      <c s="36" t="s">
        <v>55</v>
      </c>
      <c>
        <f>(M51*21)/100</f>
      </c>
      <c t="s">
        <v>28</v>
      </c>
    </row>
    <row r="52" spans="1:5" ht="12.75">
      <c r="A52" s="35" t="s">
        <v>56</v>
      </c>
      <c r="E52" s="39" t="s">
        <v>7423</v>
      </c>
    </row>
    <row r="53" spans="1:5" ht="12.75">
      <c r="A53" s="35" t="s">
        <v>57</v>
      </c>
      <c r="E53" s="40" t="s">
        <v>5</v>
      </c>
    </row>
    <row r="54" spans="1:5" ht="25.5">
      <c r="A54" t="s">
        <v>59</v>
      </c>
      <c r="E54" s="39" t="s">
        <v>7424</v>
      </c>
    </row>
    <row r="55" spans="1:16" ht="25.5">
      <c r="A55" t="s">
        <v>50</v>
      </c>
      <c s="34" t="s">
        <v>167</v>
      </c>
      <c s="34" t="s">
        <v>7425</v>
      </c>
      <c s="35" t="s">
        <v>5</v>
      </c>
      <c s="6" t="s">
        <v>7426</v>
      </c>
      <c s="36" t="s">
        <v>147</v>
      </c>
      <c s="37">
        <v>127</v>
      </c>
      <c s="36">
        <v>0</v>
      </c>
      <c s="36">
        <f>ROUND(G55*H55,6)</f>
      </c>
      <c r="L55" s="38">
        <v>0</v>
      </c>
      <c s="32">
        <f>ROUND(ROUND(L55,2)*ROUND(G55,3),2)</f>
      </c>
      <c s="36" t="s">
        <v>307</v>
      </c>
      <c>
        <f>(M55*21)/100</f>
      </c>
      <c t="s">
        <v>28</v>
      </c>
    </row>
    <row r="56" spans="1:5" ht="25.5">
      <c r="A56" s="35" t="s">
        <v>56</v>
      </c>
      <c r="E56" s="39" t="s">
        <v>7426</v>
      </c>
    </row>
    <row r="57" spans="1:5" ht="12.75">
      <c r="A57" s="35" t="s">
        <v>57</v>
      </c>
      <c r="E57" s="40" t="s">
        <v>7427</v>
      </c>
    </row>
    <row r="58" spans="1:5" ht="25.5">
      <c r="A58" t="s">
        <v>59</v>
      </c>
      <c r="E58" s="39" t="s">
        <v>7428</v>
      </c>
    </row>
    <row r="59" spans="1:16" ht="25.5">
      <c r="A59" t="s">
        <v>50</v>
      </c>
      <c s="34" t="s">
        <v>112</v>
      </c>
      <c s="34" t="s">
        <v>7429</v>
      </c>
      <c s="35" t="s">
        <v>5</v>
      </c>
      <c s="6" t="s">
        <v>7430</v>
      </c>
      <c s="36" t="s">
        <v>162</v>
      </c>
      <c s="37">
        <v>50.8</v>
      </c>
      <c s="36">
        <v>0.0191</v>
      </c>
      <c s="36">
        <f>ROUND(G59*H59,6)</f>
      </c>
      <c r="L59" s="38">
        <v>0</v>
      </c>
      <c s="32">
        <f>ROUND(ROUND(L59,2)*ROUND(G59,3),2)</f>
      </c>
      <c s="36" t="s">
        <v>55</v>
      </c>
      <c>
        <f>(M59*21)/100</f>
      </c>
      <c t="s">
        <v>28</v>
      </c>
    </row>
    <row r="60" spans="1:5" ht="25.5">
      <c r="A60" s="35" t="s">
        <v>56</v>
      </c>
      <c r="E60" s="39" t="s">
        <v>7430</v>
      </c>
    </row>
    <row r="61" spans="1:5" ht="12.75">
      <c r="A61" s="35" t="s">
        <v>57</v>
      </c>
      <c r="E61" s="40" t="s">
        <v>5</v>
      </c>
    </row>
    <row r="62" spans="1:5" ht="38.25">
      <c r="A62" t="s">
        <v>59</v>
      </c>
      <c r="E62" s="39" t="s">
        <v>7431</v>
      </c>
    </row>
    <row r="63" spans="1:16" ht="12.75">
      <c r="A63" t="s">
        <v>50</v>
      </c>
      <c s="34" t="s">
        <v>175</v>
      </c>
      <c s="34" t="s">
        <v>7432</v>
      </c>
      <c s="35" t="s">
        <v>5</v>
      </c>
      <c s="6" t="s">
        <v>7433</v>
      </c>
      <c s="36" t="s">
        <v>147</v>
      </c>
      <c s="37">
        <v>39.37</v>
      </c>
      <c s="36">
        <v>0</v>
      </c>
      <c s="36">
        <f>ROUND(G63*H63,6)</f>
      </c>
      <c r="L63" s="38">
        <v>0</v>
      </c>
      <c s="32">
        <f>ROUND(ROUND(L63,2)*ROUND(G63,3),2)</f>
      </c>
      <c s="36" t="s">
        <v>307</v>
      </c>
      <c>
        <f>(M63*21)/100</f>
      </c>
      <c t="s">
        <v>28</v>
      </c>
    </row>
    <row r="64" spans="1:5" ht="12.75">
      <c r="A64" s="35" t="s">
        <v>56</v>
      </c>
      <c r="E64" s="39" t="s">
        <v>7433</v>
      </c>
    </row>
    <row r="65" spans="1:5" ht="25.5">
      <c r="A65" s="35" t="s">
        <v>57</v>
      </c>
      <c r="E65" s="40" t="s">
        <v>7434</v>
      </c>
    </row>
    <row r="66" spans="1:5" ht="25.5">
      <c r="A66" t="s">
        <v>59</v>
      </c>
      <c r="E66" s="39" t="s">
        <v>7428</v>
      </c>
    </row>
    <row r="67" spans="1:16" ht="12.75">
      <c r="A67" t="s">
        <v>50</v>
      </c>
      <c s="34" t="s">
        <v>122</v>
      </c>
      <c s="34" t="s">
        <v>7435</v>
      </c>
      <c s="35" t="s">
        <v>5</v>
      </c>
      <c s="6" t="s">
        <v>7436</v>
      </c>
      <c s="36" t="s">
        <v>162</v>
      </c>
      <c s="37">
        <v>20</v>
      </c>
      <c s="36">
        <v>0.025</v>
      </c>
      <c s="36">
        <f>ROUND(G67*H67,6)</f>
      </c>
      <c r="L67" s="38">
        <v>0</v>
      </c>
      <c s="32">
        <f>ROUND(ROUND(L67,2)*ROUND(G67,3),2)</f>
      </c>
      <c s="36" t="s">
        <v>55</v>
      </c>
      <c>
        <f>(M67*21)/100</f>
      </c>
      <c t="s">
        <v>28</v>
      </c>
    </row>
    <row r="68" spans="1:5" ht="12.75">
      <c r="A68" s="35" t="s">
        <v>56</v>
      </c>
      <c r="E68" s="39" t="s">
        <v>7436</v>
      </c>
    </row>
    <row r="69" spans="1:5" ht="12.75">
      <c r="A69" s="35" t="s">
        <v>57</v>
      </c>
      <c r="E69" s="40" t="s">
        <v>7437</v>
      </c>
    </row>
    <row r="70" spans="1:5" ht="51">
      <c r="A70" t="s">
        <v>59</v>
      </c>
      <c r="E70" s="39" t="s">
        <v>7438</v>
      </c>
    </row>
    <row r="71" spans="1:16" ht="25.5">
      <c r="A71" t="s">
        <v>50</v>
      </c>
      <c s="34" t="s">
        <v>187</v>
      </c>
      <c s="34" t="s">
        <v>7439</v>
      </c>
      <c s="35" t="s">
        <v>5</v>
      </c>
      <c s="6" t="s">
        <v>7440</v>
      </c>
      <c s="36" t="s">
        <v>147</v>
      </c>
      <c s="37">
        <v>39.37</v>
      </c>
      <c s="36">
        <v>0</v>
      </c>
      <c s="36">
        <f>ROUND(G71*H71,6)</f>
      </c>
      <c r="L71" s="38">
        <v>0</v>
      </c>
      <c s="32">
        <f>ROUND(ROUND(L71,2)*ROUND(G71,3),2)</f>
      </c>
      <c s="36" t="s">
        <v>307</v>
      </c>
      <c>
        <f>(M71*21)/100</f>
      </c>
      <c t="s">
        <v>28</v>
      </c>
    </row>
    <row r="72" spans="1:5" ht="25.5">
      <c r="A72" s="35" t="s">
        <v>56</v>
      </c>
      <c r="E72" s="39" t="s">
        <v>7440</v>
      </c>
    </row>
    <row r="73" spans="1:5" ht="25.5">
      <c r="A73" s="35" t="s">
        <v>57</v>
      </c>
      <c r="E73" s="40" t="s">
        <v>7441</v>
      </c>
    </row>
    <row r="74" spans="1:5" ht="25.5">
      <c r="A74" t="s">
        <v>59</v>
      </c>
      <c r="E74" s="39" t="s">
        <v>7428</v>
      </c>
    </row>
    <row r="75" spans="1:16" ht="12.75">
      <c r="A75" t="s">
        <v>50</v>
      </c>
      <c s="34" t="s">
        <v>130</v>
      </c>
      <c s="34" t="s">
        <v>7442</v>
      </c>
      <c s="35" t="s">
        <v>5</v>
      </c>
      <c s="6" t="s">
        <v>7443</v>
      </c>
      <c s="36" t="s">
        <v>162</v>
      </c>
      <c s="37">
        <v>20</v>
      </c>
      <c s="36">
        <v>0.034</v>
      </c>
      <c s="36">
        <f>ROUND(G75*H75,6)</f>
      </c>
      <c r="L75" s="38">
        <v>0</v>
      </c>
      <c s="32">
        <f>ROUND(ROUND(L75,2)*ROUND(G75,3),2)</f>
      </c>
      <c s="36" t="s">
        <v>55</v>
      </c>
      <c>
        <f>(M75*21)/100</f>
      </c>
      <c t="s">
        <v>28</v>
      </c>
    </row>
    <row r="76" spans="1:5" ht="12.75">
      <c r="A76" s="35" t="s">
        <v>56</v>
      </c>
      <c r="E76" s="39" t="s">
        <v>7443</v>
      </c>
    </row>
    <row r="77" spans="1:5" ht="12.75">
      <c r="A77" s="35" t="s">
        <v>57</v>
      </c>
      <c r="E77" s="40" t="s">
        <v>7437</v>
      </c>
    </row>
    <row r="78" spans="1:5" ht="51">
      <c r="A78" t="s">
        <v>59</v>
      </c>
      <c r="E78" s="39" t="s">
        <v>7438</v>
      </c>
    </row>
    <row r="79" spans="1:16" ht="25.5">
      <c r="A79" t="s">
        <v>50</v>
      </c>
      <c s="34" t="s">
        <v>153</v>
      </c>
      <c s="34" t="s">
        <v>7444</v>
      </c>
      <c s="35" t="s">
        <v>5</v>
      </c>
      <c s="6" t="s">
        <v>7445</v>
      </c>
      <c s="36" t="s">
        <v>162</v>
      </c>
      <c s="37">
        <v>1</v>
      </c>
      <c s="36">
        <v>0</v>
      </c>
      <c s="36">
        <f>ROUND(G79*H79,6)</f>
      </c>
      <c r="L79" s="38">
        <v>0</v>
      </c>
      <c s="32">
        <f>ROUND(ROUND(L79,2)*ROUND(G79,3),2)</f>
      </c>
      <c s="36" t="s">
        <v>307</v>
      </c>
      <c>
        <f>(M79*21)/100</f>
      </c>
      <c t="s">
        <v>28</v>
      </c>
    </row>
    <row r="80" spans="1:5" ht="25.5">
      <c r="A80" s="35" t="s">
        <v>56</v>
      </c>
      <c r="E80" s="39" t="s">
        <v>7445</v>
      </c>
    </row>
    <row r="81" spans="1:5" ht="12.75">
      <c r="A81" s="35" t="s">
        <v>57</v>
      </c>
      <c r="E81" s="40" t="s">
        <v>5</v>
      </c>
    </row>
    <row r="82" spans="1:5" ht="63.75">
      <c r="A82" t="s">
        <v>59</v>
      </c>
      <c r="E82" s="39" t="s">
        <v>7446</v>
      </c>
    </row>
    <row r="83" spans="1:16" ht="12.75">
      <c r="A83" t="s">
        <v>50</v>
      </c>
      <c s="34" t="s">
        <v>231</v>
      </c>
      <c s="34" t="s">
        <v>7447</v>
      </c>
      <c s="35" t="s">
        <v>5</v>
      </c>
      <c s="6" t="s">
        <v>7448</v>
      </c>
      <c s="36" t="s">
        <v>162</v>
      </c>
      <c s="37">
        <v>1</v>
      </c>
      <c s="36">
        <v>0.025</v>
      </c>
      <c s="36">
        <f>ROUND(G83*H83,6)</f>
      </c>
      <c r="L83" s="38">
        <v>0</v>
      </c>
      <c s="32">
        <f>ROUND(ROUND(L83,2)*ROUND(G83,3),2)</f>
      </c>
      <c s="36" t="s">
        <v>55</v>
      </c>
      <c>
        <f>(M83*21)/100</f>
      </c>
      <c t="s">
        <v>28</v>
      </c>
    </row>
    <row r="84" spans="1:5" ht="12.75">
      <c r="A84" s="35" t="s">
        <v>56</v>
      </c>
      <c r="E84" s="39" t="s">
        <v>7448</v>
      </c>
    </row>
    <row r="85" spans="1:5" ht="12.75">
      <c r="A85" s="35" t="s">
        <v>57</v>
      </c>
      <c r="E85" s="40" t="s">
        <v>5</v>
      </c>
    </row>
    <row r="86" spans="1:5" ht="63.75">
      <c r="A86" t="s">
        <v>59</v>
      </c>
      <c r="E86" s="39" t="s">
        <v>7449</v>
      </c>
    </row>
    <row r="87" spans="1:16" ht="25.5">
      <c r="A87" t="s">
        <v>50</v>
      </c>
      <c s="34" t="s">
        <v>294</v>
      </c>
      <c s="34" t="s">
        <v>7450</v>
      </c>
      <c s="35" t="s">
        <v>5</v>
      </c>
      <c s="6" t="s">
        <v>7451</v>
      </c>
      <c s="36" t="s">
        <v>162</v>
      </c>
      <c s="37">
        <v>1</v>
      </c>
      <c s="36">
        <v>0</v>
      </c>
      <c s="36">
        <f>ROUND(G87*H87,6)</f>
      </c>
      <c r="L87" s="38">
        <v>0</v>
      </c>
      <c s="32">
        <f>ROUND(ROUND(L87,2)*ROUND(G87,3),2)</f>
      </c>
      <c s="36" t="s">
        <v>307</v>
      </c>
      <c>
        <f>(M87*21)/100</f>
      </c>
      <c t="s">
        <v>28</v>
      </c>
    </row>
    <row r="88" spans="1:5" ht="25.5">
      <c r="A88" s="35" t="s">
        <v>56</v>
      </c>
      <c r="E88" s="39" t="s">
        <v>7451</v>
      </c>
    </row>
    <row r="89" spans="1:5" ht="12.75">
      <c r="A89" s="35" t="s">
        <v>57</v>
      </c>
      <c r="E89" s="40" t="s">
        <v>2566</v>
      </c>
    </row>
    <row r="90" spans="1:5" ht="63.75">
      <c r="A90" t="s">
        <v>59</v>
      </c>
      <c r="E90" s="39" t="s">
        <v>7446</v>
      </c>
    </row>
    <row r="91" spans="1:16" ht="12.75">
      <c r="A91" t="s">
        <v>50</v>
      </c>
      <c s="34" t="s">
        <v>299</v>
      </c>
      <c s="34" t="s">
        <v>7452</v>
      </c>
      <c s="35" t="s">
        <v>5</v>
      </c>
      <c s="6" t="s">
        <v>7453</v>
      </c>
      <c s="36" t="s">
        <v>162</v>
      </c>
      <c s="37">
        <v>1</v>
      </c>
      <c s="36">
        <v>0.186</v>
      </c>
      <c s="36">
        <f>ROUND(G91*H91,6)</f>
      </c>
      <c r="L91" s="38">
        <v>0</v>
      </c>
      <c s="32">
        <f>ROUND(ROUND(L91,2)*ROUND(G91,3),2)</f>
      </c>
      <c s="36" t="s">
        <v>55</v>
      </c>
      <c>
        <f>(M91*21)/100</f>
      </c>
      <c t="s">
        <v>28</v>
      </c>
    </row>
    <row r="92" spans="1:5" ht="12.75">
      <c r="A92" s="35" t="s">
        <v>56</v>
      </c>
      <c r="E92" s="39" t="s">
        <v>7453</v>
      </c>
    </row>
    <row r="93" spans="1:5" ht="12.75">
      <c r="A93" s="35" t="s">
        <v>57</v>
      </c>
      <c r="E93" s="40" t="s">
        <v>5</v>
      </c>
    </row>
    <row r="94" spans="1:5" ht="63.75">
      <c r="A94" t="s">
        <v>59</v>
      </c>
      <c r="E94" s="39" t="s">
        <v>7454</v>
      </c>
    </row>
    <row r="95" spans="1:16" ht="12.75">
      <c r="A95" t="s">
        <v>50</v>
      </c>
      <c s="34" t="s">
        <v>315</v>
      </c>
      <c s="34" t="s">
        <v>7455</v>
      </c>
      <c s="35" t="s">
        <v>5</v>
      </c>
      <c s="6" t="s">
        <v>7456</v>
      </c>
      <c s="36" t="s">
        <v>162</v>
      </c>
      <c s="37">
        <v>2</v>
      </c>
      <c s="36">
        <v>0</v>
      </c>
      <c s="36">
        <f>ROUND(G95*H95,6)</f>
      </c>
      <c r="L95" s="38">
        <v>0</v>
      </c>
      <c s="32">
        <f>ROUND(ROUND(L95,2)*ROUND(G95,3),2)</f>
      </c>
      <c s="36" t="s">
        <v>55</v>
      </c>
      <c>
        <f>(M95*21)/100</f>
      </c>
      <c t="s">
        <v>28</v>
      </c>
    </row>
    <row r="96" spans="1:5" ht="12.75">
      <c r="A96" s="35" t="s">
        <v>56</v>
      </c>
      <c r="E96" s="39" t="s">
        <v>7456</v>
      </c>
    </row>
    <row r="97" spans="1:5" ht="51">
      <c r="A97" s="35" t="s">
        <v>57</v>
      </c>
      <c r="E97" s="40" t="s">
        <v>7457</v>
      </c>
    </row>
    <row r="98" spans="1:5" ht="153">
      <c r="A98" t="s">
        <v>59</v>
      </c>
      <c r="E98" s="39" t="s">
        <v>7458</v>
      </c>
    </row>
    <row r="99" spans="1:16" ht="12.75">
      <c r="A99" t="s">
        <v>50</v>
      </c>
      <c s="34" t="s">
        <v>395</v>
      </c>
      <c s="34" t="s">
        <v>7459</v>
      </c>
      <c s="35" t="s">
        <v>5</v>
      </c>
      <c s="6" t="s">
        <v>7460</v>
      </c>
      <c s="36" t="s">
        <v>162</v>
      </c>
      <c s="37">
        <v>2</v>
      </c>
      <c s="36">
        <v>0.0308</v>
      </c>
      <c s="36">
        <f>ROUND(G99*H99,6)</f>
      </c>
      <c r="L99" s="38">
        <v>0</v>
      </c>
      <c s="32">
        <f>ROUND(ROUND(L99,2)*ROUND(G99,3),2)</f>
      </c>
      <c s="36" t="s">
        <v>55</v>
      </c>
      <c>
        <f>(M99*21)/100</f>
      </c>
      <c t="s">
        <v>28</v>
      </c>
    </row>
    <row r="100" spans="1:5" ht="12.75">
      <c r="A100" s="35" t="s">
        <v>56</v>
      </c>
      <c r="E100" s="39" t="s">
        <v>7460</v>
      </c>
    </row>
    <row r="101" spans="1:5" ht="51">
      <c r="A101" s="35" t="s">
        <v>57</v>
      </c>
      <c r="E101" s="40" t="s">
        <v>7457</v>
      </c>
    </row>
    <row r="102" spans="1:5" ht="38.25">
      <c r="A102" t="s">
        <v>59</v>
      </c>
      <c r="E102" s="39" t="s">
        <v>7413</v>
      </c>
    </row>
    <row r="103" spans="1:16" ht="25.5">
      <c r="A103" t="s">
        <v>50</v>
      </c>
      <c s="34" t="s">
        <v>318</v>
      </c>
      <c s="34" t="s">
        <v>7399</v>
      </c>
      <c s="35" t="s">
        <v>5</v>
      </c>
      <c s="6" t="s">
        <v>7400</v>
      </c>
      <c s="36" t="s">
        <v>54</v>
      </c>
      <c s="37">
        <v>22.73</v>
      </c>
      <c s="36">
        <v>0</v>
      </c>
      <c s="36">
        <f>ROUND(G103*H103,6)</f>
      </c>
      <c r="L103" s="38">
        <v>0</v>
      </c>
      <c s="32">
        <f>ROUND(ROUND(L103,2)*ROUND(G103,3),2)</f>
      </c>
      <c s="36" t="s">
        <v>307</v>
      </c>
      <c>
        <f>(M103*21)/100</f>
      </c>
      <c t="s">
        <v>28</v>
      </c>
    </row>
    <row r="104" spans="1:5" ht="38.25">
      <c r="A104" s="35" t="s">
        <v>56</v>
      </c>
      <c r="E104" s="39" t="s">
        <v>7401</v>
      </c>
    </row>
    <row r="105" spans="1:5" ht="12.75">
      <c r="A105" s="35" t="s">
        <v>57</v>
      </c>
      <c r="E105" s="40" t="s">
        <v>5</v>
      </c>
    </row>
    <row r="106" spans="1:5" ht="25.5">
      <c r="A106" t="s">
        <v>59</v>
      </c>
      <c r="E106" s="39" t="s">
        <v>7402</v>
      </c>
    </row>
    <row r="107" spans="1:13" ht="12.75">
      <c r="A107" t="s">
        <v>47</v>
      </c>
      <c r="C107" s="31" t="s">
        <v>14</v>
      </c>
      <c r="E107" s="33" t="s">
        <v>7461</v>
      </c>
      <c r="J107" s="32">
        <f>0</f>
      </c>
      <c s="32">
        <f>0</f>
      </c>
      <c s="32">
        <f>0+L108+L112+L116+L120</f>
      </c>
      <c s="32">
        <f>0+M108+M112+M116+M120</f>
      </c>
    </row>
    <row r="108" spans="1:16" ht="25.5">
      <c r="A108" t="s">
        <v>50</v>
      </c>
      <c s="34" t="s">
        <v>322</v>
      </c>
      <c s="34" t="s">
        <v>7462</v>
      </c>
      <c s="35" t="s">
        <v>5</v>
      </c>
      <c s="6" t="s">
        <v>7463</v>
      </c>
      <c s="36" t="s">
        <v>162</v>
      </c>
      <c s="37">
        <v>1</v>
      </c>
      <c s="36">
        <v>0</v>
      </c>
      <c s="36">
        <f>ROUND(G108*H108,6)</f>
      </c>
      <c r="L108" s="38">
        <v>0</v>
      </c>
      <c s="32">
        <f>ROUND(ROUND(L108,2)*ROUND(G108,3),2)</f>
      </c>
      <c s="36" t="s">
        <v>307</v>
      </c>
      <c>
        <f>(M108*21)/100</f>
      </c>
      <c t="s">
        <v>28</v>
      </c>
    </row>
    <row r="109" spans="1:5" ht="25.5">
      <c r="A109" s="35" t="s">
        <v>56</v>
      </c>
      <c r="E109" s="39" t="s">
        <v>7463</v>
      </c>
    </row>
    <row r="110" spans="1:5" ht="12.75">
      <c r="A110" s="35" t="s">
        <v>57</v>
      </c>
      <c r="E110" s="40" t="s">
        <v>7464</v>
      </c>
    </row>
    <row r="111" spans="1:5" ht="38.25">
      <c r="A111" t="s">
        <v>59</v>
      </c>
      <c r="E111" s="39" t="s">
        <v>7465</v>
      </c>
    </row>
    <row r="112" spans="1:16" ht="12.75">
      <c r="A112" t="s">
        <v>50</v>
      </c>
      <c s="34" t="s">
        <v>326</v>
      </c>
      <c s="34" t="s">
        <v>7466</v>
      </c>
      <c s="35" t="s">
        <v>5</v>
      </c>
      <c s="6" t="s">
        <v>7467</v>
      </c>
      <c s="36" t="s">
        <v>162</v>
      </c>
      <c s="37">
        <v>2</v>
      </c>
      <c s="36">
        <v>0</v>
      </c>
      <c s="36">
        <f>ROUND(G112*H112,6)</f>
      </c>
      <c r="L112" s="38">
        <v>0</v>
      </c>
      <c s="32">
        <f>ROUND(ROUND(L112,2)*ROUND(G112,3),2)</f>
      </c>
      <c s="36" t="s">
        <v>307</v>
      </c>
      <c>
        <f>(M112*21)/100</f>
      </c>
      <c t="s">
        <v>28</v>
      </c>
    </row>
    <row r="113" spans="1:5" ht="12.75">
      <c r="A113" s="35" t="s">
        <v>56</v>
      </c>
      <c r="E113" s="39" t="s">
        <v>7467</v>
      </c>
    </row>
    <row r="114" spans="1:5" ht="12.75">
      <c r="A114" s="35" t="s">
        <v>57</v>
      </c>
      <c r="E114" s="40" t="s">
        <v>7468</v>
      </c>
    </row>
    <row r="115" spans="1:5" ht="38.25">
      <c r="A115" t="s">
        <v>59</v>
      </c>
      <c r="E115" s="39" t="s">
        <v>7465</v>
      </c>
    </row>
    <row r="116" spans="1:16" ht="12.75">
      <c r="A116" t="s">
        <v>50</v>
      </c>
      <c s="34" t="s">
        <v>330</v>
      </c>
      <c s="34" t="s">
        <v>7469</v>
      </c>
      <c s="35" t="s">
        <v>5</v>
      </c>
      <c s="6" t="s">
        <v>7470</v>
      </c>
      <c s="36" t="s">
        <v>162</v>
      </c>
      <c s="37">
        <v>1</v>
      </c>
      <c s="36">
        <v>0.336</v>
      </c>
      <c s="36">
        <f>ROUND(G116*H116,6)</f>
      </c>
      <c r="L116" s="38">
        <v>0</v>
      </c>
      <c s="32">
        <f>ROUND(ROUND(L116,2)*ROUND(G116,3),2)</f>
      </c>
      <c s="36" t="s">
        <v>55</v>
      </c>
      <c>
        <f>(M116*21)/100</f>
      </c>
      <c t="s">
        <v>28</v>
      </c>
    </row>
    <row r="117" spans="1:5" ht="12.75">
      <c r="A117" s="35" t="s">
        <v>56</v>
      </c>
      <c r="E117" s="39" t="s">
        <v>7470</v>
      </c>
    </row>
    <row r="118" spans="1:5" ht="12.75">
      <c r="A118" s="35" t="s">
        <v>57</v>
      </c>
      <c r="E118" s="40" t="s">
        <v>7464</v>
      </c>
    </row>
    <row r="119" spans="1:5" ht="63.75">
      <c r="A119" t="s">
        <v>59</v>
      </c>
      <c r="E119" s="39" t="s">
        <v>7471</v>
      </c>
    </row>
    <row r="120" spans="1:16" ht="25.5">
      <c r="A120" t="s">
        <v>50</v>
      </c>
      <c s="34" t="s">
        <v>304</v>
      </c>
      <c s="34" t="s">
        <v>7399</v>
      </c>
      <c s="35" t="s">
        <v>5</v>
      </c>
      <c s="6" t="s">
        <v>7400</v>
      </c>
      <c s="36" t="s">
        <v>54</v>
      </c>
      <c s="37">
        <v>0.336</v>
      </c>
      <c s="36">
        <v>0</v>
      </c>
      <c s="36">
        <f>ROUND(G120*H120,6)</f>
      </c>
      <c r="L120" s="38">
        <v>0</v>
      </c>
      <c s="32">
        <f>ROUND(ROUND(L120,2)*ROUND(G120,3),2)</f>
      </c>
      <c s="36" t="s">
        <v>307</v>
      </c>
      <c>
        <f>(M120*21)/100</f>
      </c>
      <c t="s">
        <v>28</v>
      </c>
    </row>
    <row r="121" spans="1:5" ht="38.25">
      <c r="A121" s="35" t="s">
        <v>56</v>
      </c>
      <c r="E121" s="39" t="s">
        <v>7401</v>
      </c>
    </row>
    <row r="122" spans="1:5" ht="12.75">
      <c r="A122" s="35" t="s">
        <v>57</v>
      </c>
      <c r="E122" s="40" t="s">
        <v>5</v>
      </c>
    </row>
    <row r="123" spans="1:5" ht="25.5">
      <c r="A123" t="s">
        <v>59</v>
      </c>
      <c r="E123" s="39" t="s">
        <v>7402</v>
      </c>
    </row>
    <row r="124" spans="1:13" ht="12.75">
      <c r="A124" t="s">
        <v>47</v>
      </c>
      <c r="C124" s="31" t="s">
        <v>7472</v>
      </c>
      <c r="E124" s="33" t="s">
        <v>7473</v>
      </c>
      <c r="J124" s="32">
        <f>0</f>
      </c>
      <c s="32">
        <f>0</f>
      </c>
      <c s="32">
        <f>0+L125+L129+L133+L137+L141+L145+L149+L153+L157+L161</f>
      </c>
      <c s="32">
        <f>0+M125+M129+M133+M137+M141+M145+M149+M153+M157+M161</f>
      </c>
    </row>
    <row r="125" spans="1:16" ht="25.5">
      <c r="A125" t="s">
        <v>50</v>
      </c>
      <c s="34" t="s">
        <v>309</v>
      </c>
      <c s="34" t="s">
        <v>327</v>
      </c>
      <c s="35" t="s">
        <v>5</v>
      </c>
      <c s="6" t="s">
        <v>328</v>
      </c>
      <c s="36" t="s">
        <v>116</v>
      </c>
      <c s="37">
        <v>37.917</v>
      </c>
      <c s="36">
        <v>0</v>
      </c>
      <c s="36">
        <f>ROUND(G125*H125,6)</f>
      </c>
      <c r="L125" s="38">
        <v>0</v>
      </c>
      <c s="32">
        <f>ROUND(ROUND(L125,2)*ROUND(G125,3),2)</f>
      </c>
      <c s="36" t="s">
        <v>307</v>
      </c>
      <c>
        <f>(M125*21)/100</f>
      </c>
      <c t="s">
        <v>28</v>
      </c>
    </row>
    <row r="126" spans="1:5" ht="25.5">
      <c r="A126" s="35" t="s">
        <v>56</v>
      </c>
      <c r="E126" s="39" t="s">
        <v>328</v>
      </c>
    </row>
    <row r="127" spans="1:5" ht="12.75">
      <c r="A127" s="35" t="s">
        <v>57</v>
      </c>
      <c r="E127" s="40" t="s">
        <v>7474</v>
      </c>
    </row>
    <row r="128" spans="1:5" ht="25.5">
      <c r="A128" t="s">
        <v>59</v>
      </c>
      <c r="E128" s="39" t="s">
        <v>4846</v>
      </c>
    </row>
    <row r="129" spans="1:16" ht="25.5">
      <c r="A129" t="s">
        <v>50</v>
      </c>
      <c s="34" t="s">
        <v>511</v>
      </c>
      <c s="34" t="s">
        <v>7475</v>
      </c>
      <c s="35" t="s">
        <v>5</v>
      </c>
      <c s="6" t="s">
        <v>7476</v>
      </c>
      <c s="36" t="s">
        <v>116</v>
      </c>
      <c s="37">
        <v>37.917</v>
      </c>
      <c s="36">
        <v>2.501872</v>
      </c>
      <c s="36">
        <f>ROUND(G129*H129,6)</f>
      </c>
      <c r="L129" s="38">
        <v>0</v>
      </c>
      <c s="32">
        <f>ROUND(ROUND(L129,2)*ROUND(G129,3),2)</f>
      </c>
      <c s="36" t="s">
        <v>307</v>
      </c>
      <c>
        <f>(M129*21)/100</f>
      </c>
      <c t="s">
        <v>28</v>
      </c>
    </row>
    <row r="130" spans="1:5" ht="25.5">
      <c r="A130" s="35" t="s">
        <v>56</v>
      </c>
      <c r="E130" s="39" t="s">
        <v>7476</v>
      </c>
    </row>
    <row r="131" spans="1:5" ht="12.75">
      <c r="A131" s="35" t="s">
        <v>57</v>
      </c>
      <c r="E131" s="40" t="s">
        <v>7477</v>
      </c>
    </row>
    <row r="132" spans="1:5" ht="153">
      <c r="A132" t="s">
        <v>59</v>
      </c>
      <c r="E132" s="39" t="s">
        <v>510</v>
      </c>
    </row>
    <row r="133" spans="1:16" ht="12.75">
      <c r="A133" t="s">
        <v>50</v>
      </c>
      <c s="34" t="s">
        <v>516</v>
      </c>
      <c s="34" t="s">
        <v>5256</v>
      </c>
      <c s="35" t="s">
        <v>5</v>
      </c>
      <c s="6" t="s">
        <v>5257</v>
      </c>
      <c s="36" t="s">
        <v>54</v>
      </c>
      <c s="37">
        <v>0.841</v>
      </c>
      <c s="36">
        <v>1.060621</v>
      </c>
      <c s="36">
        <f>ROUND(G133*H133,6)</f>
      </c>
      <c r="L133" s="38">
        <v>0</v>
      </c>
      <c s="32">
        <f>ROUND(ROUND(L133,2)*ROUND(G133,3),2)</f>
      </c>
      <c s="36" t="s">
        <v>307</v>
      </c>
      <c>
        <f>(M133*21)/100</f>
      </c>
      <c t="s">
        <v>28</v>
      </c>
    </row>
    <row r="134" spans="1:5" ht="12.75">
      <c r="A134" s="35" t="s">
        <v>56</v>
      </c>
      <c r="E134" s="39" t="s">
        <v>5257</v>
      </c>
    </row>
    <row r="135" spans="1:5" ht="25.5">
      <c r="A135" s="35" t="s">
        <v>57</v>
      </c>
      <c r="E135" s="40" t="s">
        <v>7478</v>
      </c>
    </row>
    <row r="136" spans="1:5" ht="25.5">
      <c r="A136" t="s">
        <v>59</v>
      </c>
      <c r="E136" s="39" t="s">
        <v>515</v>
      </c>
    </row>
    <row r="137" spans="1:16" ht="25.5">
      <c r="A137" t="s">
        <v>50</v>
      </c>
      <c s="34" t="s">
        <v>520</v>
      </c>
      <c s="34" t="s">
        <v>5264</v>
      </c>
      <c s="35" t="s">
        <v>5</v>
      </c>
      <c s="6" t="s">
        <v>5265</v>
      </c>
      <c s="36" t="s">
        <v>126</v>
      </c>
      <c s="37">
        <v>31.598</v>
      </c>
      <c s="36">
        <v>1.020361</v>
      </c>
      <c s="36">
        <f>ROUND(G137*H137,6)</f>
      </c>
      <c r="L137" s="38">
        <v>0</v>
      </c>
      <c s="32">
        <f>ROUND(ROUND(L137,2)*ROUND(G137,3),2)</f>
      </c>
      <c s="36" t="s">
        <v>307</v>
      </c>
      <c>
        <f>(M137*21)/100</f>
      </c>
      <c t="s">
        <v>28</v>
      </c>
    </row>
    <row r="138" spans="1:5" ht="25.5">
      <c r="A138" s="35" t="s">
        <v>56</v>
      </c>
      <c r="E138" s="39" t="s">
        <v>5265</v>
      </c>
    </row>
    <row r="139" spans="1:5" ht="12.75">
      <c r="A139" s="35" t="s">
        <v>57</v>
      </c>
      <c r="E139" s="40" t="s">
        <v>7479</v>
      </c>
    </row>
    <row r="140" spans="1:5" ht="51">
      <c r="A140" t="s">
        <v>59</v>
      </c>
      <c r="E140" s="39" t="s">
        <v>4865</v>
      </c>
    </row>
    <row r="141" spans="1:16" ht="25.5">
      <c r="A141" t="s">
        <v>50</v>
      </c>
      <c s="34" t="s">
        <v>524</v>
      </c>
      <c s="34" t="s">
        <v>496</v>
      </c>
      <c s="35" t="s">
        <v>5</v>
      </c>
      <c s="6" t="s">
        <v>493</v>
      </c>
      <c s="36" t="s">
        <v>54</v>
      </c>
      <c s="37">
        <v>0.102</v>
      </c>
      <c s="36">
        <v>1.059403</v>
      </c>
      <c s="36">
        <f>ROUND(G141*H141,6)</f>
      </c>
      <c r="L141" s="38">
        <v>0</v>
      </c>
      <c s="32">
        <f>ROUND(ROUND(L141,2)*ROUND(G141,3),2)</f>
      </c>
      <c s="36" t="s">
        <v>307</v>
      </c>
      <c>
        <f>(M141*21)/100</f>
      </c>
      <c t="s">
        <v>28</v>
      </c>
    </row>
    <row r="142" spans="1:5" ht="38.25">
      <c r="A142" s="35" t="s">
        <v>56</v>
      </c>
      <c r="E142" s="39" t="s">
        <v>497</v>
      </c>
    </row>
    <row r="143" spans="1:5" ht="25.5">
      <c r="A143" s="35" t="s">
        <v>57</v>
      </c>
      <c r="E143" s="40" t="s">
        <v>7480</v>
      </c>
    </row>
    <row r="144" spans="1:5" ht="12.75">
      <c r="A144" t="s">
        <v>59</v>
      </c>
      <c r="E144" s="39" t="s">
        <v>5</v>
      </c>
    </row>
    <row r="145" spans="1:16" ht="12.75">
      <c r="A145" t="s">
        <v>50</v>
      </c>
      <c s="34" t="s">
        <v>526</v>
      </c>
      <c s="34" t="s">
        <v>7481</v>
      </c>
      <c s="35" t="s">
        <v>5</v>
      </c>
      <c s="6" t="s">
        <v>7482</v>
      </c>
      <c s="36" t="s">
        <v>147</v>
      </c>
      <c s="37">
        <v>42.13</v>
      </c>
      <c s="36">
        <v>0.04634</v>
      </c>
      <c s="36">
        <f>ROUND(G145*H145,6)</f>
      </c>
      <c r="L145" s="38">
        <v>0</v>
      </c>
      <c s="32">
        <f>ROUND(ROUND(L145,2)*ROUND(G145,3),2)</f>
      </c>
      <c s="36" t="s">
        <v>55</v>
      </c>
      <c>
        <f>(M145*21)/100</f>
      </c>
      <c t="s">
        <v>28</v>
      </c>
    </row>
    <row r="146" spans="1:5" ht="12.75">
      <c r="A146" s="35" t="s">
        <v>56</v>
      </c>
      <c r="E146" s="39" t="s">
        <v>7482</v>
      </c>
    </row>
    <row r="147" spans="1:5" ht="12.75">
      <c r="A147" s="35" t="s">
        <v>57</v>
      </c>
      <c r="E147" s="40" t="s">
        <v>7483</v>
      </c>
    </row>
    <row r="148" spans="1:5" ht="165.75">
      <c r="A148" t="s">
        <v>59</v>
      </c>
      <c r="E148" s="39" t="s">
        <v>7484</v>
      </c>
    </row>
    <row r="149" spans="1:16" ht="12.75">
      <c r="A149" t="s">
        <v>50</v>
      </c>
      <c s="34" t="s">
        <v>531</v>
      </c>
      <c s="34" t="s">
        <v>7485</v>
      </c>
      <c s="35" t="s">
        <v>5</v>
      </c>
      <c s="6" t="s">
        <v>7486</v>
      </c>
      <c s="36" t="s">
        <v>126</v>
      </c>
      <c s="37">
        <v>69.515</v>
      </c>
      <c s="36">
        <v>4E-05</v>
      </c>
      <c s="36">
        <f>ROUND(G149*H149,6)</f>
      </c>
      <c r="L149" s="38">
        <v>0</v>
      </c>
      <c s="32">
        <f>ROUND(ROUND(L149,2)*ROUND(G149,3),2)</f>
      </c>
      <c s="36" t="s">
        <v>307</v>
      </c>
      <c>
        <f>(M149*21)/100</f>
      </c>
      <c t="s">
        <v>28</v>
      </c>
    </row>
    <row r="150" spans="1:5" ht="12.75">
      <c r="A150" s="35" t="s">
        <v>56</v>
      </c>
      <c r="E150" s="39" t="s">
        <v>7486</v>
      </c>
    </row>
    <row r="151" spans="1:5" ht="12.75">
      <c r="A151" s="35" t="s">
        <v>57</v>
      </c>
      <c r="E151" s="40" t="s">
        <v>7487</v>
      </c>
    </row>
    <row r="152" spans="1:5" ht="12.75">
      <c r="A152" t="s">
        <v>59</v>
      </c>
      <c r="E152" s="39" t="s">
        <v>5</v>
      </c>
    </row>
    <row r="153" spans="1:16" ht="12.75">
      <c r="A153" t="s">
        <v>50</v>
      </c>
      <c s="34" t="s">
        <v>535</v>
      </c>
      <c s="34" t="s">
        <v>7488</v>
      </c>
      <c s="35" t="s">
        <v>5</v>
      </c>
      <c s="6" t="s">
        <v>7489</v>
      </c>
      <c s="36" t="s">
        <v>126</v>
      </c>
      <c s="37">
        <v>84.877</v>
      </c>
      <c s="36">
        <v>0.0003</v>
      </c>
      <c s="36">
        <f>ROUND(G153*H153,6)</f>
      </c>
      <c r="L153" s="38">
        <v>0</v>
      </c>
      <c s="32">
        <f>ROUND(ROUND(L153,2)*ROUND(G153,3),2)</f>
      </c>
      <c s="36" t="s">
        <v>307</v>
      </c>
      <c>
        <f>(M153*21)/100</f>
      </c>
      <c t="s">
        <v>28</v>
      </c>
    </row>
    <row r="154" spans="1:5" ht="12.75">
      <c r="A154" s="35" t="s">
        <v>56</v>
      </c>
      <c r="E154" s="39" t="s">
        <v>7489</v>
      </c>
    </row>
    <row r="155" spans="1:5" ht="12.75">
      <c r="A155" s="35" t="s">
        <v>57</v>
      </c>
      <c r="E155" s="40" t="s">
        <v>5</v>
      </c>
    </row>
    <row r="156" spans="1:5" ht="12.75">
      <c r="A156" t="s">
        <v>59</v>
      </c>
      <c r="E156" s="39" t="s">
        <v>5</v>
      </c>
    </row>
    <row r="157" spans="1:16" ht="38.25">
      <c r="A157" t="s">
        <v>50</v>
      </c>
      <c s="34" t="s">
        <v>539</v>
      </c>
      <c s="34" t="s">
        <v>4901</v>
      </c>
      <c s="35" t="s">
        <v>5</v>
      </c>
      <c s="6" t="s">
        <v>4902</v>
      </c>
      <c s="36" t="s">
        <v>54</v>
      </c>
      <c s="37">
        <v>0.028</v>
      </c>
      <c s="36">
        <v>0</v>
      </c>
      <c s="36">
        <f>ROUND(G157*H157,6)</f>
      </c>
      <c r="L157" s="38">
        <v>0</v>
      </c>
      <c s="32">
        <f>ROUND(ROUND(L157,2)*ROUND(G157,3),2)</f>
      </c>
      <c s="36" t="s">
        <v>307</v>
      </c>
      <c>
        <f>(M157*21)/100</f>
      </c>
      <c t="s">
        <v>28</v>
      </c>
    </row>
    <row r="158" spans="1:5" ht="38.25">
      <c r="A158" s="35" t="s">
        <v>56</v>
      </c>
      <c r="E158" s="39" t="s">
        <v>4903</v>
      </c>
    </row>
    <row r="159" spans="1:5" ht="12.75">
      <c r="A159" s="35" t="s">
        <v>57</v>
      </c>
      <c r="E159" s="40" t="s">
        <v>5</v>
      </c>
    </row>
    <row r="160" spans="1:5" ht="114.75">
      <c r="A160" t="s">
        <v>59</v>
      </c>
      <c r="E160" s="39" t="s">
        <v>720</v>
      </c>
    </row>
    <row r="161" spans="1:16" ht="25.5">
      <c r="A161" t="s">
        <v>50</v>
      </c>
      <c s="34" t="s">
        <v>543</v>
      </c>
      <c s="34" t="s">
        <v>7399</v>
      </c>
      <c s="35" t="s">
        <v>5</v>
      </c>
      <c s="6" t="s">
        <v>7400</v>
      </c>
      <c s="36" t="s">
        <v>54</v>
      </c>
      <c s="37">
        <v>130.057</v>
      </c>
      <c s="36">
        <v>0</v>
      </c>
      <c s="36">
        <f>ROUND(G161*H161,6)</f>
      </c>
      <c r="L161" s="38">
        <v>0</v>
      </c>
      <c s="32">
        <f>ROUND(ROUND(L161,2)*ROUND(G161,3),2)</f>
      </c>
      <c s="36" t="s">
        <v>307</v>
      </c>
      <c>
        <f>(M161*21)/100</f>
      </c>
      <c t="s">
        <v>28</v>
      </c>
    </row>
    <row r="162" spans="1:5" ht="38.25">
      <c r="A162" s="35" t="s">
        <v>56</v>
      </c>
      <c r="E162" s="39" t="s">
        <v>7401</v>
      </c>
    </row>
    <row r="163" spans="1:5" ht="12.75">
      <c r="A163" s="35" t="s">
        <v>57</v>
      </c>
      <c r="E163" s="40" t="s">
        <v>5</v>
      </c>
    </row>
    <row r="164" spans="1:5" ht="25.5">
      <c r="A164" t="s">
        <v>59</v>
      </c>
      <c r="E164" s="39" t="s">
        <v>7402</v>
      </c>
    </row>
    <row r="165" spans="1:13" ht="12.75">
      <c r="A165" t="s">
        <v>47</v>
      </c>
      <c r="C165" s="31" t="s">
        <v>7490</v>
      </c>
      <c r="E165" s="33" t="s">
        <v>7491</v>
      </c>
      <c r="J165" s="32">
        <f>0</f>
      </c>
      <c s="32">
        <f>0</f>
      </c>
      <c s="32">
        <f>0+L166+L170+L174+L178+L182+L186+L190+L194+L198+L202+L206</f>
      </c>
      <c s="32">
        <f>0+M166+M170+M174+M178+M182+M186+M190+M194+M198+M202+M206</f>
      </c>
    </row>
    <row r="166" spans="1:16" ht="12.75">
      <c r="A166" t="s">
        <v>50</v>
      </c>
      <c s="34" t="s">
        <v>547</v>
      </c>
      <c s="34" t="s">
        <v>7492</v>
      </c>
      <c s="35" t="s">
        <v>5</v>
      </c>
      <c s="6" t="s">
        <v>7493</v>
      </c>
      <c s="36" t="s">
        <v>162</v>
      </c>
      <c s="37">
        <v>1</v>
      </c>
      <c s="36">
        <v>0</v>
      </c>
      <c s="36">
        <f>ROUND(G166*H166,6)</f>
      </c>
      <c r="L166" s="38">
        <v>0</v>
      </c>
      <c s="32">
        <f>ROUND(ROUND(L166,2)*ROUND(G166,3),2)</f>
      </c>
      <c s="36" t="s">
        <v>307</v>
      </c>
      <c>
        <f>(M166*21)/100</f>
      </c>
      <c t="s">
        <v>28</v>
      </c>
    </row>
    <row r="167" spans="1:5" ht="12.75">
      <c r="A167" s="35" t="s">
        <v>56</v>
      </c>
      <c r="E167" s="39" t="s">
        <v>7493</v>
      </c>
    </row>
    <row r="168" spans="1:5" ht="12.75">
      <c r="A168" s="35" t="s">
        <v>57</v>
      </c>
      <c r="E168" s="40" t="s">
        <v>7494</v>
      </c>
    </row>
    <row r="169" spans="1:5" ht="306">
      <c r="A169" t="s">
        <v>59</v>
      </c>
      <c r="E169" s="39" t="s">
        <v>7495</v>
      </c>
    </row>
    <row r="170" spans="1:16" ht="12.75">
      <c r="A170" t="s">
        <v>50</v>
      </c>
      <c s="34" t="s">
        <v>550</v>
      </c>
      <c s="34" t="s">
        <v>7496</v>
      </c>
      <c s="35" t="s">
        <v>5</v>
      </c>
      <c s="6" t="s">
        <v>7497</v>
      </c>
      <c s="36" t="s">
        <v>162</v>
      </c>
      <c s="37">
        <v>2</v>
      </c>
      <c s="36">
        <v>6.5E-05</v>
      </c>
      <c s="36">
        <f>ROUND(G170*H170,6)</f>
      </c>
      <c r="L170" s="38">
        <v>0</v>
      </c>
      <c s="32">
        <f>ROUND(ROUND(L170,2)*ROUND(G170,3),2)</f>
      </c>
      <c s="36" t="s">
        <v>307</v>
      </c>
      <c>
        <f>(M170*21)/100</f>
      </c>
      <c t="s">
        <v>28</v>
      </c>
    </row>
    <row r="171" spans="1:5" ht="12.75">
      <c r="A171" s="35" t="s">
        <v>56</v>
      </c>
      <c r="E171" s="39" t="s">
        <v>7497</v>
      </c>
    </row>
    <row r="172" spans="1:5" ht="12.75">
      <c r="A172" s="35" t="s">
        <v>57</v>
      </c>
      <c r="E172" s="40" t="s">
        <v>7498</v>
      </c>
    </row>
    <row r="173" spans="1:5" ht="306">
      <c r="A173" t="s">
        <v>59</v>
      </c>
      <c r="E173" s="39" t="s">
        <v>7495</v>
      </c>
    </row>
    <row r="174" spans="1:16" ht="12.75">
      <c r="A174" t="s">
        <v>50</v>
      </c>
      <c s="34" t="s">
        <v>554</v>
      </c>
      <c s="34" t="s">
        <v>7499</v>
      </c>
      <c s="35" t="s">
        <v>5</v>
      </c>
      <c s="6" t="s">
        <v>7500</v>
      </c>
      <c s="36" t="s">
        <v>162</v>
      </c>
      <c s="37">
        <v>2</v>
      </c>
      <c s="36">
        <v>7E-06</v>
      </c>
      <c s="36">
        <f>ROUND(G174*H174,6)</f>
      </c>
      <c r="L174" s="38">
        <v>0</v>
      </c>
      <c s="32">
        <f>ROUND(ROUND(L174,2)*ROUND(G174,3),2)</f>
      </c>
      <c s="36" t="s">
        <v>307</v>
      </c>
      <c>
        <f>(M174*21)/100</f>
      </c>
      <c t="s">
        <v>28</v>
      </c>
    </row>
    <row r="175" spans="1:5" ht="12.75">
      <c r="A175" s="35" t="s">
        <v>56</v>
      </c>
      <c r="E175" s="39" t="s">
        <v>7500</v>
      </c>
    </row>
    <row r="176" spans="1:5" ht="12.75">
      <c r="A176" s="35" t="s">
        <v>57</v>
      </c>
      <c r="E176" s="40" t="s">
        <v>7498</v>
      </c>
    </row>
    <row r="177" spans="1:5" ht="306">
      <c r="A177" t="s">
        <v>59</v>
      </c>
      <c r="E177" s="39" t="s">
        <v>7495</v>
      </c>
    </row>
    <row r="178" spans="1:16" ht="12.75">
      <c r="A178" t="s">
        <v>50</v>
      </c>
      <c s="34" t="s">
        <v>558</v>
      </c>
      <c s="34" t="s">
        <v>7501</v>
      </c>
      <c s="35" t="s">
        <v>5</v>
      </c>
      <c s="6" t="s">
        <v>7502</v>
      </c>
      <c s="36" t="s">
        <v>162</v>
      </c>
      <c s="37">
        <v>5</v>
      </c>
      <c s="36">
        <v>0.01859</v>
      </c>
      <c s="36">
        <f>ROUND(G178*H178,6)</f>
      </c>
      <c r="L178" s="38">
        <v>0</v>
      </c>
      <c s="32">
        <f>ROUND(ROUND(L178,2)*ROUND(G178,3),2)</f>
      </c>
      <c s="36" t="s">
        <v>55</v>
      </c>
      <c>
        <f>(M178*21)/100</f>
      </c>
      <c t="s">
        <v>28</v>
      </c>
    </row>
    <row r="179" spans="1:5" ht="12.75">
      <c r="A179" s="35" t="s">
        <v>56</v>
      </c>
      <c r="E179" s="39" t="s">
        <v>7502</v>
      </c>
    </row>
    <row r="180" spans="1:5" ht="51">
      <c r="A180" s="35" t="s">
        <v>57</v>
      </c>
      <c r="E180" s="40" t="s">
        <v>7503</v>
      </c>
    </row>
    <row r="181" spans="1:5" ht="63.75">
      <c r="A181" t="s">
        <v>59</v>
      </c>
      <c r="E181" s="39" t="s">
        <v>7504</v>
      </c>
    </row>
    <row r="182" spans="1:16" ht="25.5">
      <c r="A182" t="s">
        <v>50</v>
      </c>
      <c s="34" t="s">
        <v>563</v>
      </c>
      <c s="34" t="s">
        <v>7505</v>
      </c>
      <c s="35" t="s">
        <v>5</v>
      </c>
      <c s="6" t="s">
        <v>7506</v>
      </c>
      <c s="36" t="s">
        <v>126</v>
      </c>
      <c s="37">
        <v>7.65</v>
      </c>
      <c s="36">
        <v>0.000281</v>
      </c>
      <c s="36">
        <f>ROUND(G182*H182,6)</f>
      </c>
      <c r="L182" s="38">
        <v>0</v>
      </c>
      <c s="32">
        <f>ROUND(ROUND(L182,2)*ROUND(G182,3),2)</f>
      </c>
      <c s="36" t="s">
        <v>307</v>
      </c>
      <c>
        <f>(M182*21)/100</f>
      </c>
      <c t="s">
        <v>28</v>
      </c>
    </row>
    <row r="183" spans="1:5" ht="25.5">
      <c r="A183" s="35" t="s">
        <v>56</v>
      </c>
      <c r="E183" s="39" t="s">
        <v>7506</v>
      </c>
    </row>
    <row r="184" spans="1:5" ht="12.75">
      <c r="A184" s="35" t="s">
        <v>57</v>
      </c>
      <c r="E184" s="40" t="s">
        <v>7507</v>
      </c>
    </row>
    <row r="185" spans="1:5" ht="63.75">
      <c r="A185" t="s">
        <v>59</v>
      </c>
      <c r="E185" s="39" t="s">
        <v>7508</v>
      </c>
    </row>
    <row r="186" spans="1:16" ht="12.75">
      <c r="A186" t="s">
        <v>50</v>
      </c>
      <c s="34" t="s">
        <v>567</v>
      </c>
      <c s="34" t="s">
        <v>7509</v>
      </c>
      <c s="35" t="s">
        <v>5</v>
      </c>
      <c s="6" t="s">
        <v>7510</v>
      </c>
      <c s="36" t="s">
        <v>126</v>
      </c>
      <c s="37">
        <v>7.65</v>
      </c>
      <c s="36">
        <v>0.00693</v>
      </c>
      <c s="36">
        <f>ROUND(G186*H186,6)</f>
      </c>
      <c r="L186" s="38">
        <v>0</v>
      </c>
      <c s="32">
        <f>ROUND(ROUND(L186,2)*ROUND(G186,3),2)</f>
      </c>
      <c s="36" t="s">
        <v>55</v>
      </c>
      <c>
        <f>(M186*21)/100</f>
      </c>
      <c t="s">
        <v>28</v>
      </c>
    </row>
    <row r="187" spans="1:5" ht="12.75">
      <c r="A187" s="35" t="s">
        <v>56</v>
      </c>
      <c r="E187" s="39" t="s">
        <v>7510</v>
      </c>
    </row>
    <row r="188" spans="1:5" ht="12.75">
      <c r="A188" s="35" t="s">
        <v>57</v>
      </c>
      <c r="E188" s="40" t="s">
        <v>5</v>
      </c>
    </row>
    <row r="189" spans="1:5" ht="38.25">
      <c r="A189" t="s">
        <v>59</v>
      </c>
      <c r="E189" s="39" t="s">
        <v>7511</v>
      </c>
    </row>
    <row r="190" spans="1:16" ht="38.25">
      <c r="A190" t="s">
        <v>50</v>
      </c>
      <c s="34" t="s">
        <v>138</v>
      </c>
      <c s="34" t="s">
        <v>7512</v>
      </c>
      <c s="35" t="s">
        <v>5</v>
      </c>
      <c s="6" t="s">
        <v>7513</v>
      </c>
      <c s="36" t="s">
        <v>126</v>
      </c>
      <c s="37">
        <v>10.56</v>
      </c>
      <c s="36">
        <v>0.005392</v>
      </c>
      <c s="36">
        <f>ROUND(G190*H190,6)</f>
      </c>
      <c r="L190" s="38">
        <v>0</v>
      </c>
      <c s="32">
        <f>ROUND(ROUND(L190,2)*ROUND(G190,3),2)</f>
      </c>
      <c s="36" t="s">
        <v>307</v>
      </c>
      <c>
        <f>(M190*21)/100</f>
      </c>
      <c t="s">
        <v>28</v>
      </c>
    </row>
    <row r="191" spans="1:5" ht="51">
      <c r="A191" s="35" t="s">
        <v>56</v>
      </c>
      <c r="E191" s="39" t="s">
        <v>7514</v>
      </c>
    </row>
    <row r="192" spans="1:5" ht="12.75">
      <c r="A192" s="35" t="s">
        <v>57</v>
      </c>
      <c r="E192" s="40" t="s">
        <v>7515</v>
      </c>
    </row>
    <row r="193" spans="1:5" ht="12.75">
      <c r="A193" t="s">
        <v>59</v>
      </c>
      <c r="E193" s="39" t="s">
        <v>5</v>
      </c>
    </row>
    <row r="194" spans="1:16" ht="12.75">
      <c r="A194" t="s">
        <v>50</v>
      </c>
      <c s="34" t="s">
        <v>573</v>
      </c>
      <c s="34" t="s">
        <v>7516</v>
      </c>
      <c s="35" t="s">
        <v>5</v>
      </c>
      <c s="6" t="s">
        <v>7517</v>
      </c>
      <c s="36" t="s">
        <v>126</v>
      </c>
      <c s="37">
        <v>10.56</v>
      </c>
      <c s="36">
        <v>0.014</v>
      </c>
      <c s="36">
        <f>ROUND(G194*H194,6)</f>
      </c>
      <c r="L194" s="38">
        <v>0</v>
      </c>
      <c s="32">
        <f>ROUND(ROUND(L194,2)*ROUND(G194,3),2)</f>
      </c>
      <c s="36" t="s">
        <v>55</v>
      </c>
      <c>
        <f>(M194*21)/100</f>
      </c>
      <c t="s">
        <v>28</v>
      </c>
    </row>
    <row r="195" spans="1:5" ht="12.75">
      <c r="A195" s="35" t="s">
        <v>56</v>
      </c>
      <c r="E195" s="39" t="s">
        <v>7517</v>
      </c>
    </row>
    <row r="196" spans="1:5" ht="12.75">
      <c r="A196" s="35" t="s">
        <v>57</v>
      </c>
      <c r="E196" s="40" t="s">
        <v>7515</v>
      </c>
    </row>
    <row r="197" spans="1:5" ht="38.25">
      <c r="A197" t="s">
        <v>59</v>
      </c>
      <c r="E197" s="39" t="s">
        <v>7518</v>
      </c>
    </row>
    <row r="198" spans="1:16" ht="12.75">
      <c r="A198" t="s">
        <v>50</v>
      </c>
      <c s="34" t="s">
        <v>576</v>
      </c>
      <c s="34" t="s">
        <v>7519</v>
      </c>
      <c s="35" t="s">
        <v>5</v>
      </c>
      <c s="6" t="s">
        <v>7520</v>
      </c>
      <c s="36" t="s">
        <v>373</v>
      </c>
      <c s="37">
        <v>159</v>
      </c>
      <c s="36">
        <v>5.8E-05</v>
      </c>
      <c s="36">
        <f>ROUND(G198*H198,6)</f>
      </c>
      <c r="L198" s="38">
        <v>0</v>
      </c>
      <c s="32">
        <f>ROUND(ROUND(L198,2)*ROUND(G198,3),2)</f>
      </c>
      <c s="36" t="s">
        <v>307</v>
      </c>
      <c>
        <f>(M198*21)/100</f>
      </c>
      <c t="s">
        <v>28</v>
      </c>
    </row>
    <row r="199" spans="1:5" ht="12.75">
      <c r="A199" s="35" t="s">
        <v>56</v>
      </c>
      <c r="E199" s="39" t="s">
        <v>7520</v>
      </c>
    </row>
    <row r="200" spans="1:5" ht="76.5">
      <c r="A200" s="35" t="s">
        <v>57</v>
      </c>
      <c r="E200" s="40" t="s">
        <v>7521</v>
      </c>
    </row>
    <row r="201" spans="1:5" ht="12.75">
      <c r="A201" t="s">
        <v>59</v>
      </c>
      <c r="E201" s="39" t="s">
        <v>5589</v>
      </c>
    </row>
    <row r="202" spans="1:16" ht="12.75">
      <c r="A202" t="s">
        <v>50</v>
      </c>
      <c s="34" t="s">
        <v>579</v>
      </c>
      <c s="34" t="s">
        <v>7522</v>
      </c>
      <c s="35" t="s">
        <v>5</v>
      </c>
      <c s="6" t="s">
        <v>7523</v>
      </c>
      <c s="36" t="s">
        <v>373</v>
      </c>
      <c s="37">
        <v>159</v>
      </c>
      <c s="36">
        <v>0.001</v>
      </c>
      <c s="36">
        <f>ROUND(G202*H202,6)</f>
      </c>
      <c r="L202" s="38">
        <v>0</v>
      </c>
      <c s="32">
        <f>ROUND(ROUND(L202,2)*ROUND(G202,3),2)</f>
      </c>
      <c s="36" t="s">
        <v>55</v>
      </c>
      <c>
        <f>(M202*21)/100</f>
      </c>
      <c t="s">
        <v>28</v>
      </c>
    </row>
    <row r="203" spans="1:5" ht="12.75">
      <c r="A203" s="35" t="s">
        <v>56</v>
      </c>
      <c r="E203" s="39" t="s">
        <v>7523</v>
      </c>
    </row>
    <row r="204" spans="1:5" ht="51">
      <c r="A204" s="35" t="s">
        <v>57</v>
      </c>
      <c r="E204" s="40" t="s">
        <v>7524</v>
      </c>
    </row>
    <row r="205" spans="1:5" ht="38.25">
      <c r="A205" t="s">
        <v>59</v>
      </c>
      <c r="E205" s="39" t="s">
        <v>7525</v>
      </c>
    </row>
    <row r="206" spans="1:16" ht="25.5">
      <c r="A206" t="s">
        <v>50</v>
      </c>
      <c s="34" t="s">
        <v>582</v>
      </c>
      <c s="34" t="s">
        <v>7526</v>
      </c>
      <c s="35" t="s">
        <v>5</v>
      </c>
      <c s="6" t="s">
        <v>5083</v>
      </c>
      <c s="36" t="s">
        <v>54</v>
      </c>
      <c s="37">
        <v>0.521</v>
      </c>
      <c s="36">
        <v>0</v>
      </c>
      <c s="36">
        <f>ROUND(G206*H206,6)</f>
      </c>
      <c r="L206" s="38">
        <v>0</v>
      </c>
      <c s="32">
        <f>ROUND(ROUND(L206,2)*ROUND(G206,3),2)</f>
      </c>
      <c s="36" t="s">
        <v>307</v>
      </c>
      <c>
        <f>(M206*21)/100</f>
      </c>
      <c t="s">
        <v>28</v>
      </c>
    </row>
    <row r="207" spans="1:5" ht="25.5">
      <c r="A207" s="35" t="s">
        <v>56</v>
      </c>
      <c r="E207" s="39" t="s">
        <v>5083</v>
      </c>
    </row>
    <row r="208" spans="1:5" ht="12.75">
      <c r="A208" s="35" t="s">
        <v>57</v>
      </c>
      <c r="E208" s="40" t="s">
        <v>5</v>
      </c>
    </row>
    <row r="209" spans="1:5" ht="114.75">
      <c r="A209" t="s">
        <v>59</v>
      </c>
      <c r="E209" s="39" t="s">
        <v>5420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334</v>
      </c>
      <c r="E8" s="30" t="s">
        <v>333</v>
      </c>
      <c r="J8" s="29">
        <f>0+J9+J26+J47+J60+J65+J78</f>
      </c>
      <c s="29">
        <f>0+K9+K26+K47+K60+K65+K78</f>
      </c>
      <c s="29">
        <f>0+L9+L26+L47+L60+L65+L78</f>
      </c>
      <c s="29">
        <f>0+M9+M26+M47+M60+M65+M78</f>
      </c>
    </row>
    <row r="9" spans="1:13" ht="12.75">
      <c r="A9" t="s">
        <v>47</v>
      </c>
      <c r="C9" s="31" t="s">
        <v>48</v>
      </c>
      <c r="E9" s="33" t="s">
        <v>335</v>
      </c>
      <c r="J9" s="32">
        <f>0</f>
      </c>
      <c s="32">
        <f>0</f>
      </c>
      <c s="32">
        <f>0+L10+L14+L18+L22</f>
      </c>
      <c s="32">
        <f>0+M10+M14+M18+M22</f>
      </c>
    </row>
    <row r="10" spans="1:16" ht="12.75">
      <c r="A10" t="s">
        <v>50</v>
      </c>
      <c s="34" t="s">
        <v>96</v>
      </c>
      <c s="34" t="s">
        <v>336</v>
      </c>
      <c s="35" t="s">
        <v>5</v>
      </c>
      <c s="6" t="s">
        <v>337</v>
      </c>
      <c s="36" t="s">
        <v>244</v>
      </c>
      <c s="37">
        <v>1</v>
      </c>
      <c s="36">
        <v>0</v>
      </c>
      <c s="36">
        <f>ROUND(G10*H10,6)</f>
      </c>
      <c r="L10" s="38">
        <v>0</v>
      </c>
      <c s="32">
        <f>ROUND(ROUND(L10,2)*ROUND(G10,3),2)</f>
      </c>
      <c s="36" t="s">
        <v>55</v>
      </c>
      <c>
        <f>(M10*21)/100</f>
      </c>
      <c t="s">
        <v>28</v>
      </c>
    </row>
    <row r="11" spans="1:5" ht="12.75">
      <c r="A11" s="35" t="s">
        <v>56</v>
      </c>
      <c r="E11" s="39" t="s">
        <v>337</v>
      </c>
    </row>
    <row r="12" spans="1:5" ht="25.5">
      <c r="A12" s="35" t="s">
        <v>57</v>
      </c>
      <c r="E12" s="40" t="s">
        <v>338</v>
      </c>
    </row>
    <row r="13" spans="1:5" ht="89.25">
      <c r="A13" t="s">
        <v>59</v>
      </c>
      <c r="E13" s="39" t="s">
        <v>339</v>
      </c>
    </row>
    <row r="14" spans="1:16" ht="25.5">
      <c r="A14" t="s">
        <v>50</v>
      </c>
      <c s="34" t="s">
        <v>28</v>
      </c>
      <c s="34" t="s">
        <v>340</v>
      </c>
      <c s="35" t="s">
        <v>5</v>
      </c>
      <c s="6" t="s">
        <v>341</v>
      </c>
      <c s="36" t="s">
        <v>244</v>
      </c>
      <c s="37">
        <v>1</v>
      </c>
      <c s="36">
        <v>0</v>
      </c>
      <c s="36">
        <f>ROUND(G14*H14,6)</f>
      </c>
      <c r="L14" s="38">
        <v>0</v>
      </c>
      <c s="32">
        <f>ROUND(ROUND(L14,2)*ROUND(G14,3),2)</f>
      </c>
      <c s="36" t="s">
        <v>55</v>
      </c>
      <c>
        <f>(M14*21)/100</f>
      </c>
      <c t="s">
        <v>28</v>
      </c>
    </row>
    <row r="15" spans="1:5" ht="25.5">
      <c r="A15" s="35" t="s">
        <v>56</v>
      </c>
      <c r="E15" s="39" t="s">
        <v>341</v>
      </c>
    </row>
    <row r="16" spans="1:5" ht="25.5">
      <c r="A16" s="35" t="s">
        <v>57</v>
      </c>
      <c r="E16" s="40" t="s">
        <v>338</v>
      </c>
    </row>
    <row r="17" spans="1:5" ht="89.25">
      <c r="A17" t="s">
        <v>59</v>
      </c>
      <c r="E17" s="39" t="s">
        <v>342</v>
      </c>
    </row>
    <row r="18" spans="1:16" ht="12.75">
      <c r="A18" t="s">
        <v>50</v>
      </c>
      <c s="34" t="s">
        <v>26</v>
      </c>
      <c s="34" t="s">
        <v>343</v>
      </c>
      <c s="35" t="s">
        <v>5</v>
      </c>
      <c s="6" t="s">
        <v>344</v>
      </c>
      <c s="36" t="s">
        <v>244</v>
      </c>
      <c s="37">
        <v>27</v>
      </c>
      <c s="36">
        <v>0</v>
      </c>
      <c s="36">
        <f>ROUND(G18*H18,6)</f>
      </c>
      <c r="L18" s="38">
        <v>0</v>
      </c>
      <c s="32">
        <f>ROUND(ROUND(L18,2)*ROUND(G18,3),2)</f>
      </c>
      <c s="36" t="s">
        <v>55</v>
      </c>
      <c>
        <f>(M18*21)/100</f>
      </c>
      <c t="s">
        <v>28</v>
      </c>
    </row>
    <row r="19" spans="1:5" ht="12.75">
      <c r="A19" s="35" t="s">
        <v>56</v>
      </c>
      <c r="E19" s="39" t="s">
        <v>344</v>
      </c>
    </row>
    <row r="20" spans="1:5" ht="25.5">
      <c r="A20" s="35" t="s">
        <v>57</v>
      </c>
      <c r="E20" s="40" t="s">
        <v>345</v>
      </c>
    </row>
    <row r="21" spans="1:5" ht="89.25">
      <c r="A21" t="s">
        <v>59</v>
      </c>
      <c r="E21" s="39" t="s">
        <v>346</v>
      </c>
    </row>
    <row r="22" spans="1:16" ht="12.75">
      <c r="A22" t="s">
        <v>50</v>
      </c>
      <c s="34" t="s">
        <v>66</v>
      </c>
      <c s="34" t="s">
        <v>347</v>
      </c>
      <c s="35" t="s">
        <v>5</v>
      </c>
      <c s="6" t="s">
        <v>348</v>
      </c>
      <c s="36" t="s">
        <v>244</v>
      </c>
      <c s="37">
        <v>3</v>
      </c>
      <c s="36">
        <v>0</v>
      </c>
      <c s="36">
        <f>ROUND(G22*H22,6)</f>
      </c>
      <c r="L22" s="38">
        <v>0</v>
      </c>
      <c s="32">
        <f>ROUND(ROUND(L22,2)*ROUND(G22,3),2)</f>
      </c>
      <c s="36" t="s">
        <v>55</v>
      </c>
      <c>
        <f>(M22*21)/100</f>
      </c>
      <c t="s">
        <v>28</v>
      </c>
    </row>
    <row r="23" spans="1:5" ht="12.75">
      <c r="A23" s="35" t="s">
        <v>56</v>
      </c>
      <c r="E23" s="39" t="s">
        <v>348</v>
      </c>
    </row>
    <row r="24" spans="1:5" ht="25.5">
      <c r="A24" s="35" t="s">
        <v>57</v>
      </c>
      <c r="E24" s="40" t="s">
        <v>349</v>
      </c>
    </row>
    <row r="25" spans="1:5" ht="89.25">
      <c r="A25" t="s">
        <v>59</v>
      </c>
      <c r="E25" s="39" t="s">
        <v>346</v>
      </c>
    </row>
    <row r="26" spans="1:13" ht="12.75">
      <c r="A26" t="s">
        <v>47</v>
      </c>
      <c r="C26" s="31" t="s">
        <v>257</v>
      </c>
      <c r="E26" s="33" t="s">
        <v>350</v>
      </c>
      <c r="J26" s="32">
        <f>0</f>
      </c>
      <c s="32">
        <f>0</f>
      </c>
      <c s="32">
        <f>0+L27+L31+L35+L39+L43</f>
      </c>
      <c s="32">
        <f>0+M27+M31+M35+M39+M43</f>
      </c>
    </row>
    <row r="27" spans="1:16" ht="12.75">
      <c r="A27" t="s">
        <v>50</v>
      </c>
      <c s="34" t="s">
        <v>72</v>
      </c>
      <c s="34" t="s">
        <v>351</v>
      </c>
      <c s="35" t="s">
        <v>5</v>
      </c>
      <c s="6" t="s">
        <v>352</v>
      </c>
      <c s="36" t="s">
        <v>147</v>
      </c>
      <c s="37">
        <v>280</v>
      </c>
      <c s="36">
        <v>0</v>
      </c>
      <c s="36">
        <f>ROUND(G27*H27,6)</f>
      </c>
      <c r="L27" s="38">
        <v>0</v>
      </c>
      <c s="32">
        <f>ROUND(ROUND(L27,2)*ROUND(G27,3),2)</f>
      </c>
      <c s="36" t="s">
        <v>55</v>
      </c>
      <c>
        <f>(M27*21)/100</f>
      </c>
      <c t="s">
        <v>28</v>
      </c>
    </row>
    <row r="28" spans="1:5" ht="12.75">
      <c r="A28" s="35" t="s">
        <v>56</v>
      </c>
      <c r="E28" s="39" t="s">
        <v>352</v>
      </c>
    </row>
    <row r="29" spans="1:5" ht="12.75">
      <c r="A29" s="35" t="s">
        <v>57</v>
      </c>
      <c r="E29" s="40" t="s">
        <v>353</v>
      </c>
    </row>
    <row r="30" spans="1:5" ht="12.75">
      <c r="A30" t="s">
        <v>59</v>
      </c>
      <c r="E30" s="39" t="s">
        <v>5</v>
      </c>
    </row>
    <row r="31" spans="1:16" ht="12.75">
      <c r="A31" t="s">
        <v>50</v>
      </c>
      <c s="34" t="s">
        <v>27</v>
      </c>
      <c s="34" t="s">
        <v>354</v>
      </c>
      <c s="35" t="s">
        <v>5</v>
      </c>
      <c s="6" t="s">
        <v>355</v>
      </c>
      <c s="36" t="s">
        <v>244</v>
      </c>
      <c s="37">
        <v>9</v>
      </c>
      <c s="36">
        <v>0</v>
      </c>
      <c s="36">
        <f>ROUND(G31*H31,6)</f>
      </c>
      <c r="L31" s="38">
        <v>0</v>
      </c>
      <c s="32">
        <f>ROUND(ROUND(L31,2)*ROUND(G31,3),2)</f>
      </c>
      <c s="36" t="s">
        <v>55</v>
      </c>
      <c>
        <f>(M31*21)/100</f>
      </c>
      <c t="s">
        <v>28</v>
      </c>
    </row>
    <row r="32" spans="1:5" ht="12.75">
      <c r="A32" s="35" t="s">
        <v>56</v>
      </c>
      <c r="E32" s="39" t="s">
        <v>355</v>
      </c>
    </row>
    <row r="33" spans="1:5" ht="25.5">
      <c r="A33" s="35" t="s">
        <v>57</v>
      </c>
      <c r="E33" s="40" t="s">
        <v>356</v>
      </c>
    </row>
    <row r="34" spans="1:5" ht="12.75">
      <c r="A34" t="s">
        <v>59</v>
      </c>
      <c r="E34" s="39" t="s">
        <v>5</v>
      </c>
    </row>
    <row r="35" spans="1:16" ht="25.5">
      <c r="A35" t="s">
        <v>50</v>
      </c>
      <c s="34" t="s">
        <v>81</v>
      </c>
      <c s="34" t="s">
        <v>357</v>
      </c>
      <c s="35" t="s">
        <v>5</v>
      </c>
      <c s="6" t="s">
        <v>358</v>
      </c>
      <c s="36" t="s">
        <v>244</v>
      </c>
      <c s="37">
        <v>14</v>
      </c>
      <c s="36">
        <v>0</v>
      </c>
      <c s="36">
        <f>ROUND(G35*H35,6)</f>
      </c>
      <c r="L35" s="38">
        <v>0</v>
      </c>
      <c s="32">
        <f>ROUND(ROUND(L35,2)*ROUND(G35,3),2)</f>
      </c>
      <c s="36" t="s">
        <v>55</v>
      </c>
      <c>
        <f>(M35*21)/100</f>
      </c>
      <c t="s">
        <v>28</v>
      </c>
    </row>
    <row r="36" spans="1:5" ht="25.5">
      <c r="A36" s="35" t="s">
        <v>56</v>
      </c>
      <c r="E36" s="39" t="s">
        <v>358</v>
      </c>
    </row>
    <row r="37" spans="1:5" ht="25.5">
      <c r="A37" s="35" t="s">
        <v>57</v>
      </c>
      <c r="E37" s="40" t="s">
        <v>359</v>
      </c>
    </row>
    <row r="38" spans="1:5" ht="12.75">
      <c r="A38" t="s">
        <v>59</v>
      </c>
      <c r="E38" s="39" t="s">
        <v>5</v>
      </c>
    </row>
    <row r="39" spans="1:16" ht="12.75">
      <c r="A39" t="s">
        <v>50</v>
      </c>
      <c s="34" t="s">
        <v>86</v>
      </c>
      <c s="34" t="s">
        <v>360</v>
      </c>
      <c s="35" t="s">
        <v>5</v>
      </c>
      <c s="6" t="s">
        <v>361</v>
      </c>
      <c s="36" t="s">
        <v>244</v>
      </c>
      <c s="37">
        <v>27</v>
      </c>
      <c s="36">
        <v>0</v>
      </c>
      <c s="36">
        <f>ROUND(G39*H39,6)</f>
      </c>
      <c r="L39" s="38">
        <v>0</v>
      </c>
      <c s="32">
        <f>ROUND(ROUND(L39,2)*ROUND(G39,3),2)</f>
      </c>
      <c s="36" t="s">
        <v>55</v>
      </c>
      <c>
        <f>(M39*21)/100</f>
      </c>
      <c t="s">
        <v>28</v>
      </c>
    </row>
    <row r="40" spans="1:5" ht="12.75">
      <c r="A40" s="35" t="s">
        <v>56</v>
      </c>
      <c r="E40" s="39" t="s">
        <v>361</v>
      </c>
    </row>
    <row r="41" spans="1:5" ht="25.5">
      <c r="A41" s="35" t="s">
        <v>57</v>
      </c>
      <c r="E41" s="40" t="s">
        <v>345</v>
      </c>
    </row>
    <row r="42" spans="1:5" ht="12.75">
      <c r="A42" t="s">
        <v>59</v>
      </c>
      <c r="E42" s="39" t="s">
        <v>5</v>
      </c>
    </row>
    <row r="43" spans="1:16" ht="12.75">
      <c r="A43" t="s">
        <v>50</v>
      </c>
      <c s="34" t="s">
        <v>149</v>
      </c>
      <c s="34" t="s">
        <v>362</v>
      </c>
      <c s="35" t="s">
        <v>5</v>
      </c>
      <c s="6" t="s">
        <v>363</v>
      </c>
      <c s="36" t="s">
        <v>244</v>
      </c>
      <c s="37">
        <v>9</v>
      </c>
      <c s="36">
        <v>0</v>
      </c>
      <c s="36">
        <f>ROUND(G43*H43,6)</f>
      </c>
      <c r="L43" s="38">
        <v>0</v>
      </c>
      <c s="32">
        <f>ROUND(ROUND(L43,2)*ROUND(G43,3),2)</f>
      </c>
      <c s="36" t="s">
        <v>55</v>
      </c>
      <c>
        <f>(M43*21)/100</f>
      </c>
      <c t="s">
        <v>28</v>
      </c>
    </row>
    <row r="44" spans="1:5" ht="12.75">
      <c r="A44" s="35" t="s">
        <v>56</v>
      </c>
      <c r="E44" s="39" t="s">
        <v>363</v>
      </c>
    </row>
    <row r="45" spans="1:5" ht="25.5">
      <c r="A45" s="35" t="s">
        <v>57</v>
      </c>
      <c r="E45" s="40" t="s">
        <v>356</v>
      </c>
    </row>
    <row r="46" spans="1:5" ht="12.75">
      <c r="A46" t="s">
        <v>59</v>
      </c>
      <c r="E46" s="39" t="s">
        <v>5</v>
      </c>
    </row>
    <row r="47" spans="1:13" ht="12.75">
      <c r="A47" t="s">
        <v>47</v>
      </c>
      <c r="C47" s="31" t="s">
        <v>271</v>
      </c>
      <c r="E47" s="33" t="s">
        <v>364</v>
      </c>
      <c r="J47" s="32">
        <f>0</f>
      </c>
      <c s="32">
        <f>0</f>
      </c>
      <c s="32">
        <f>0+L48+L52+L56</f>
      </c>
      <c s="32">
        <f>0+M48+M52+M56</f>
      </c>
    </row>
    <row r="48" spans="1:16" ht="12.75">
      <c r="A48" t="s">
        <v>50</v>
      </c>
      <c s="34" t="s">
        <v>164</v>
      </c>
      <c s="34" t="s">
        <v>365</v>
      </c>
      <c s="35" t="s">
        <v>5</v>
      </c>
      <c s="6" t="s">
        <v>366</v>
      </c>
      <c s="36" t="s">
        <v>244</v>
      </c>
      <c s="37">
        <v>4</v>
      </c>
      <c s="36">
        <v>0</v>
      </c>
      <c s="36">
        <f>ROUND(G48*H48,6)</f>
      </c>
      <c r="L48" s="38">
        <v>0</v>
      </c>
      <c s="32">
        <f>ROUND(ROUND(L48,2)*ROUND(G48,3),2)</f>
      </c>
      <c s="36" t="s">
        <v>55</v>
      </c>
      <c>
        <f>(M48*21)/100</f>
      </c>
      <c t="s">
        <v>28</v>
      </c>
    </row>
    <row r="49" spans="1:5" ht="12.75">
      <c r="A49" s="35" t="s">
        <v>56</v>
      </c>
      <c r="E49" s="39" t="s">
        <v>366</v>
      </c>
    </row>
    <row r="50" spans="1:5" ht="25.5">
      <c r="A50" s="35" t="s">
        <v>57</v>
      </c>
      <c r="E50" s="40" t="s">
        <v>367</v>
      </c>
    </row>
    <row r="51" spans="1:5" ht="12.75">
      <c r="A51" t="s">
        <v>59</v>
      </c>
      <c r="E51" s="39" t="s">
        <v>5</v>
      </c>
    </row>
    <row r="52" spans="1:16" ht="25.5">
      <c r="A52" t="s">
        <v>50</v>
      </c>
      <c s="34" t="s">
        <v>299</v>
      </c>
      <c s="34" t="s">
        <v>368</v>
      </c>
      <c s="35" t="s">
        <v>5</v>
      </c>
      <c s="6" t="s">
        <v>369</v>
      </c>
      <c s="36" t="s">
        <v>147</v>
      </c>
      <c s="37">
        <v>130</v>
      </c>
      <c s="36">
        <v>0</v>
      </c>
      <c s="36">
        <f>ROUND(G52*H52,6)</f>
      </c>
      <c r="L52" s="38">
        <v>0</v>
      </c>
      <c s="32">
        <f>ROUND(ROUND(L52,2)*ROUND(G52,3),2)</f>
      </c>
      <c s="36" t="s">
        <v>307</v>
      </c>
      <c>
        <f>(M52*21)/100</f>
      </c>
      <c t="s">
        <v>28</v>
      </c>
    </row>
    <row r="53" spans="1:5" ht="25.5">
      <c r="A53" s="35" t="s">
        <v>56</v>
      </c>
      <c r="E53" s="39" t="s">
        <v>369</v>
      </c>
    </row>
    <row r="54" spans="1:5" ht="12.75">
      <c r="A54" s="35" t="s">
        <v>57</v>
      </c>
      <c r="E54" s="40" t="s">
        <v>370</v>
      </c>
    </row>
    <row r="55" spans="1:5" ht="12.75">
      <c r="A55" t="s">
        <v>59</v>
      </c>
      <c r="E55" s="39" t="s">
        <v>5</v>
      </c>
    </row>
    <row r="56" spans="1:16" ht="12.75">
      <c r="A56" t="s">
        <v>50</v>
      </c>
      <c s="34" t="s">
        <v>315</v>
      </c>
      <c s="34" t="s">
        <v>371</v>
      </c>
      <c s="35" t="s">
        <v>5</v>
      </c>
      <c s="6" t="s">
        <v>372</v>
      </c>
      <c s="36" t="s">
        <v>373</v>
      </c>
      <c s="37">
        <v>136.5</v>
      </c>
      <c s="36">
        <v>0.001</v>
      </c>
      <c s="36">
        <f>ROUND(G56*H56,6)</f>
      </c>
      <c r="L56" s="38">
        <v>0</v>
      </c>
      <c s="32">
        <f>ROUND(ROUND(L56,2)*ROUND(G56,3),2)</f>
      </c>
      <c s="36" t="s">
        <v>307</v>
      </c>
      <c>
        <f>(M56*21)/100</f>
      </c>
      <c t="s">
        <v>28</v>
      </c>
    </row>
    <row r="57" spans="1:5" ht="12.75">
      <c r="A57" s="35" t="s">
        <v>56</v>
      </c>
      <c r="E57" s="39" t="s">
        <v>372</v>
      </c>
    </row>
    <row r="58" spans="1:5" ht="12.75">
      <c r="A58" s="35" t="s">
        <v>57</v>
      </c>
      <c r="E58" s="40" t="s">
        <v>374</v>
      </c>
    </row>
    <row r="59" spans="1:5" ht="12.75">
      <c r="A59" t="s">
        <v>59</v>
      </c>
      <c r="E59" s="39" t="s">
        <v>5</v>
      </c>
    </row>
    <row r="60" spans="1:13" ht="12.75">
      <c r="A60" t="s">
        <v>47</v>
      </c>
      <c r="C60" s="31" t="s">
        <v>277</v>
      </c>
      <c r="E60" s="33" t="s">
        <v>375</v>
      </c>
      <c r="J60" s="32">
        <f>0</f>
      </c>
      <c s="32">
        <f>0</f>
      </c>
      <c s="32">
        <f>0+L61</f>
      </c>
      <c s="32">
        <f>0+M61</f>
      </c>
    </row>
    <row r="61" spans="1:16" ht="12.75">
      <c r="A61" t="s">
        <v>50</v>
      </c>
      <c s="34" t="s">
        <v>167</v>
      </c>
      <c s="34" t="s">
        <v>376</v>
      </c>
      <c s="35" t="s">
        <v>5</v>
      </c>
      <c s="6" t="s">
        <v>274</v>
      </c>
      <c s="36" t="s">
        <v>275</v>
      </c>
      <c s="37">
        <v>1</v>
      </c>
      <c s="36">
        <v>0</v>
      </c>
      <c s="36">
        <f>ROUND(G61*H61,6)</f>
      </c>
      <c r="L61" s="38">
        <v>0</v>
      </c>
      <c s="32">
        <f>ROUND(ROUND(L61,2)*ROUND(G61,3),2)</f>
      </c>
      <c s="36" t="s">
        <v>55</v>
      </c>
      <c>
        <f>(M61*21)/100</f>
      </c>
      <c t="s">
        <v>28</v>
      </c>
    </row>
    <row r="62" spans="1:5" ht="12.75">
      <c r="A62" s="35" t="s">
        <v>56</v>
      </c>
      <c r="E62" s="39" t="s">
        <v>274</v>
      </c>
    </row>
    <row r="63" spans="1:5" ht="12.75">
      <c r="A63" s="35" t="s">
        <v>57</v>
      </c>
      <c r="E63" s="40" t="s">
        <v>5</v>
      </c>
    </row>
    <row r="64" spans="1:5" ht="25.5">
      <c r="A64" t="s">
        <v>59</v>
      </c>
      <c r="E64" s="39" t="s">
        <v>377</v>
      </c>
    </row>
    <row r="65" spans="1:13" ht="12.75">
      <c r="A65" t="s">
        <v>47</v>
      </c>
      <c r="C65" s="31" t="s">
        <v>285</v>
      </c>
      <c r="E65" s="33" t="s">
        <v>378</v>
      </c>
      <c r="J65" s="32">
        <f>0</f>
      </c>
      <c s="32">
        <f>0</f>
      </c>
      <c s="32">
        <f>0+L66+L70+L74</f>
      </c>
      <c s="32">
        <f>0+M66+M70+M74</f>
      </c>
    </row>
    <row r="66" spans="1:16" ht="12.75">
      <c r="A66" t="s">
        <v>50</v>
      </c>
      <c s="34" t="s">
        <v>175</v>
      </c>
      <c s="34" t="s">
        <v>379</v>
      </c>
      <c s="35" t="s">
        <v>5</v>
      </c>
      <c s="6" t="s">
        <v>380</v>
      </c>
      <c s="36" t="s">
        <v>244</v>
      </c>
      <c s="37">
        <v>1</v>
      </c>
      <c s="36">
        <v>0</v>
      </c>
      <c s="36">
        <f>ROUND(G66*H66,6)</f>
      </c>
      <c r="L66" s="38">
        <v>0</v>
      </c>
      <c s="32">
        <f>ROUND(ROUND(L66,2)*ROUND(G66,3),2)</f>
      </c>
      <c s="36" t="s">
        <v>55</v>
      </c>
      <c>
        <f>(M66*21)/100</f>
      </c>
      <c t="s">
        <v>28</v>
      </c>
    </row>
    <row r="67" spans="1:5" ht="12.75">
      <c r="A67" s="35" t="s">
        <v>56</v>
      </c>
      <c r="E67" s="39" t="s">
        <v>380</v>
      </c>
    </row>
    <row r="68" spans="1:5" ht="25.5">
      <c r="A68" s="35" t="s">
        <v>57</v>
      </c>
      <c r="E68" s="40" t="s">
        <v>338</v>
      </c>
    </row>
    <row r="69" spans="1:5" ht="12.75">
      <c r="A69" t="s">
        <v>59</v>
      </c>
      <c r="E69" s="39" t="s">
        <v>5</v>
      </c>
    </row>
    <row r="70" spans="1:16" ht="12.75">
      <c r="A70" t="s">
        <v>50</v>
      </c>
      <c s="34" t="s">
        <v>122</v>
      </c>
      <c s="34" t="s">
        <v>282</v>
      </c>
      <c s="35" t="s">
        <v>5</v>
      </c>
      <c s="6" t="s">
        <v>283</v>
      </c>
      <c s="36" t="s">
        <v>244</v>
      </c>
      <c s="37">
        <v>14</v>
      </c>
      <c s="36">
        <v>0</v>
      </c>
      <c s="36">
        <f>ROUND(G70*H70,6)</f>
      </c>
      <c r="L70" s="38">
        <v>0</v>
      </c>
      <c s="32">
        <f>ROUND(ROUND(L70,2)*ROUND(G70,3),2)</f>
      </c>
      <c s="36" t="s">
        <v>55</v>
      </c>
      <c>
        <f>(M70*21)/100</f>
      </c>
      <c t="s">
        <v>28</v>
      </c>
    </row>
    <row r="71" spans="1:5" ht="12.75">
      <c r="A71" s="35" t="s">
        <v>56</v>
      </c>
      <c r="E71" s="39" t="s">
        <v>283</v>
      </c>
    </row>
    <row r="72" spans="1:5" ht="25.5">
      <c r="A72" s="35" t="s">
        <v>57</v>
      </c>
      <c r="E72" s="40" t="s">
        <v>359</v>
      </c>
    </row>
    <row r="73" spans="1:5" ht="12.75">
      <c r="A73" t="s">
        <v>59</v>
      </c>
      <c r="E73" s="39" t="s">
        <v>5</v>
      </c>
    </row>
    <row r="74" spans="1:16" ht="25.5">
      <c r="A74" t="s">
        <v>50</v>
      </c>
      <c s="34" t="s">
        <v>187</v>
      </c>
      <c s="34" t="s">
        <v>381</v>
      </c>
      <c s="35" t="s">
        <v>5</v>
      </c>
      <c s="6" t="s">
        <v>382</v>
      </c>
      <c s="36" t="s">
        <v>244</v>
      </c>
      <c s="37">
        <v>1</v>
      </c>
      <c s="36">
        <v>0</v>
      </c>
      <c s="36">
        <f>ROUND(G74*H74,6)</f>
      </c>
      <c r="L74" s="38">
        <v>0</v>
      </c>
      <c s="32">
        <f>ROUND(ROUND(L74,2)*ROUND(G74,3),2)</f>
      </c>
      <c s="36" t="s">
        <v>55</v>
      </c>
      <c>
        <f>(M74*21)/100</f>
      </c>
      <c t="s">
        <v>28</v>
      </c>
    </row>
    <row r="75" spans="1:5" ht="25.5">
      <c r="A75" s="35" t="s">
        <v>56</v>
      </c>
      <c r="E75" s="39" t="s">
        <v>382</v>
      </c>
    </row>
    <row r="76" spans="1:5" ht="25.5">
      <c r="A76" s="35" t="s">
        <v>57</v>
      </c>
      <c r="E76" s="40" t="s">
        <v>338</v>
      </c>
    </row>
    <row r="77" spans="1:5" ht="12.75">
      <c r="A77" t="s">
        <v>59</v>
      </c>
      <c r="E77" s="39" t="s">
        <v>5</v>
      </c>
    </row>
    <row r="78" spans="1:13" ht="12.75">
      <c r="A78" t="s">
        <v>47</v>
      </c>
      <c r="C78" s="31" t="s">
        <v>313</v>
      </c>
      <c r="E78" s="33" t="s">
        <v>383</v>
      </c>
      <c r="J78" s="32">
        <f>0</f>
      </c>
      <c s="32">
        <f>0</f>
      </c>
      <c s="32">
        <f>0+L79+L83+L87+L91+L95+L99+L103</f>
      </c>
      <c s="32">
        <f>0+M79+M83+M87+M91+M95+M99+M103</f>
      </c>
    </row>
    <row r="79" spans="1:16" ht="25.5">
      <c r="A79" t="s">
        <v>50</v>
      </c>
      <c s="34" t="s">
        <v>153</v>
      </c>
      <c s="34" t="s">
        <v>384</v>
      </c>
      <c s="35" t="s">
        <v>5</v>
      </c>
      <c s="6" t="s">
        <v>385</v>
      </c>
      <c s="36" t="s">
        <v>147</v>
      </c>
      <c s="37">
        <v>120</v>
      </c>
      <c s="36">
        <v>0</v>
      </c>
      <c s="36">
        <f>ROUND(G79*H79,6)</f>
      </c>
      <c r="L79" s="38">
        <v>0</v>
      </c>
      <c s="32">
        <f>ROUND(ROUND(L79,2)*ROUND(G79,3),2)</f>
      </c>
      <c s="36" t="s">
        <v>55</v>
      </c>
      <c>
        <f>(M79*21)/100</f>
      </c>
      <c t="s">
        <v>28</v>
      </c>
    </row>
    <row r="80" spans="1:5" ht="25.5">
      <c r="A80" s="35" t="s">
        <v>56</v>
      </c>
      <c r="E80" s="39" t="s">
        <v>385</v>
      </c>
    </row>
    <row r="81" spans="1:5" ht="25.5">
      <c r="A81" s="35" t="s">
        <v>57</v>
      </c>
      <c r="E81" s="40" t="s">
        <v>386</v>
      </c>
    </row>
    <row r="82" spans="1:5" ht="51">
      <c r="A82" t="s">
        <v>59</v>
      </c>
      <c r="E82" s="39" t="s">
        <v>387</v>
      </c>
    </row>
    <row r="83" spans="1:16" ht="25.5">
      <c r="A83" t="s">
        <v>50</v>
      </c>
      <c s="34" t="s">
        <v>231</v>
      </c>
      <c s="34" t="s">
        <v>388</v>
      </c>
      <c s="35" t="s">
        <v>5</v>
      </c>
      <c s="6" t="s">
        <v>389</v>
      </c>
      <c s="36" t="s">
        <v>244</v>
      </c>
      <c s="37">
        <v>2</v>
      </c>
      <c s="36">
        <v>0</v>
      </c>
      <c s="36">
        <f>ROUND(G83*H83,6)</f>
      </c>
      <c r="L83" s="38">
        <v>0</v>
      </c>
      <c s="32">
        <f>ROUND(ROUND(L83,2)*ROUND(G83,3),2)</f>
      </c>
      <c s="36" t="s">
        <v>55</v>
      </c>
      <c>
        <f>(M83*21)/100</f>
      </c>
      <c t="s">
        <v>28</v>
      </c>
    </row>
    <row r="84" spans="1:5" ht="25.5">
      <c r="A84" s="35" t="s">
        <v>56</v>
      </c>
      <c r="E84" s="39" t="s">
        <v>389</v>
      </c>
    </row>
    <row r="85" spans="1:5" ht="25.5">
      <c r="A85" s="35" t="s">
        <v>57</v>
      </c>
      <c r="E85" s="40" t="s">
        <v>390</v>
      </c>
    </row>
    <row r="86" spans="1:5" ht="51">
      <c r="A86" t="s">
        <v>59</v>
      </c>
      <c r="E86" s="39" t="s">
        <v>391</v>
      </c>
    </row>
    <row r="87" spans="1:16" ht="12.75">
      <c r="A87" t="s">
        <v>50</v>
      </c>
      <c s="34" t="s">
        <v>294</v>
      </c>
      <c s="34" t="s">
        <v>392</v>
      </c>
      <c s="35" t="s">
        <v>5</v>
      </c>
      <c s="6" t="s">
        <v>393</v>
      </c>
      <c s="36" t="s">
        <v>116</v>
      </c>
      <c s="37">
        <v>10</v>
      </c>
      <c s="36">
        <v>0</v>
      </c>
      <c s="36">
        <f>ROUND(G87*H87,6)</f>
      </c>
      <c r="L87" s="38">
        <v>0</v>
      </c>
      <c s="32">
        <f>ROUND(ROUND(L87,2)*ROUND(G87,3),2)</f>
      </c>
      <c s="36" t="s">
        <v>55</v>
      </c>
      <c>
        <f>(M87*21)/100</f>
      </c>
      <c t="s">
        <v>28</v>
      </c>
    </row>
    <row r="88" spans="1:5" ht="12.75">
      <c r="A88" s="35" t="s">
        <v>56</v>
      </c>
      <c r="E88" s="39" t="s">
        <v>393</v>
      </c>
    </row>
    <row r="89" spans="1:5" ht="25.5">
      <c r="A89" s="35" t="s">
        <v>57</v>
      </c>
      <c r="E89" s="40" t="s">
        <v>394</v>
      </c>
    </row>
    <row r="90" spans="1:5" ht="12.75">
      <c r="A90" t="s">
        <v>59</v>
      </c>
      <c r="E90" s="39" t="s">
        <v>5</v>
      </c>
    </row>
    <row r="91" spans="1:16" ht="25.5">
      <c r="A91" t="s">
        <v>50</v>
      </c>
      <c s="34" t="s">
        <v>395</v>
      </c>
      <c s="34" t="s">
        <v>396</v>
      </c>
      <c s="35" t="s">
        <v>5</v>
      </c>
      <c s="6" t="s">
        <v>397</v>
      </c>
      <c s="36" t="s">
        <v>116</v>
      </c>
      <c s="37">
        <v>4.8</v>
      </c>
      <c s="36">
        <v>0</v>
      </c>
      <c s="36">
        <f>ROUND(G91*H91,6)</f>
      </c>
      <c r="L91" s="38">
        <v>0</v>
      </c>
      <c s="32">
        <f>ROUND(ROUND(L91,2)*ROUND(G91,3),2)</f>
      </c>
      <c s="36" t="s">
        <v>55</v>
      </c>
      <c>
        <f>(M91*21)/100</f>
      </c>
      <c t="s">
        <v>28</v>
      </c>
    </row>
    <row r="92" spans="1:5" ht="25.5">
      <c r="A92" s="35" t="s">
        <v>56</v>
      </c>
      <c r="E92" s="39" t="s">
        <v>397</v>
      </c>
    </row>
    <row r="93" spans="1:5" ht="25.5">
      <c r="A93" s="35" t="s">
        <v>57</v>
      </c>
      <c r="E93" s="40" t="s">
        <v>398</v>
      </c>
    </row>
    <row r="94" spans="1:5" ht="12.75">
      <c r="A94" t="s">
        <v>59</v>
      </c>
      <c r="E94" s="39" t="s">
        <v>5</v>
      </c>
    </row>
    <row r="95" spans="1:16" ht="38.25">
      <c r="A95" t="s">
        <v>50</v>
      </c>
      <c s="34" t="s">
        <v>318</v>
      </c>
      <c s="34" t="s">
        <v>399</v>
      </c>
      <c s="35" t="s">
        <v>5</v>
      </c>
      <c s="6" t="s">
        <v>400</v>
      </c>
      <c s="36" t="s">
        <v>116</v>
      </c>
      <c s="37">
        <v>38.4</v>
      </c>
      <c s="36">
        <v>0</v>
      </c>
      <c s="36">
        <f>ROUND(G95*H95,6)</f>
      </c>
      <c r="L95" s="38">
        <v>0</v>
      </c>
      <c s="32">
        <f>ROUND(ROUND(L95,2)*ROUND(G95,3),2)</f>
      </c>
      <c s="36" t="s">
        <v>307</v>
      </c>
      <c>
        <f>(M95*21)/100</f>
      </c>
      <c t="s">
        <v>28</v>
      </c>
    </row>
    <row r="96" spans="1:5" ht="38.25">
      <c r="A96" s="35" t="s">
        <v>56</v>
      </c>
      <c r="E96" s="39" t="s">
        <v>400</v>
      </c>
    </row>
    <row r="97" spans="1:5" ht="25.5">
      <c r="A97" s="35" t="s">
        <v>57</v>
      </c>
      <c r="E97" s="40" t="s">
        <v>401</v>
      </c>
    </row>
    <row r="98" spans="1:5" ht="12.75">
      <c r="A98" t="s">
        <v>59</v>
      </c>
      <c r="E98" s="39" t="s">
        <v>5</v>
      </c>
    </row>
    <row r="99" spans="1:16" ht="25.5">
      <c r="A99" t="s">
        <v>50</v>
      </c>
      <c s="34" t="s">
        <v>322</v>
      </c>
      <c s="34" t="s">
        <v>305</v>
      </c>
      <c s="35" t="s">
        <v>5</v>
      </c>
      <c s="6" t="s">
        <v>306</v>
      </c>
      <c s="36" t="s">
        <v>116</v>
      </c>
      <c s="37">
        <v>0.672</v>
      </c>
      <c s="36">
        <v>0</v>
      </c>
      <c s="36">
        <f>ROUND(G99*H99,6)</f>
      </c>
      <c r="L99" s="38">
        <v>0</v>
      </c>
      <c s="32">
        <f>ROUND(ROUND(L99,2)*ROUND(G99,3),2)</f>
      </c>
      <c s="36" t="s">
        <v>307</v>
      </c>
      <c>
        <f>(M99*21)/100</f>
      </c>
      <c t="s">
        <v>28</v>
      </c>
    </row>
    <row r="100" spans="1:5" ht="25.5">
      <c r="A100" s="35" t="s">
        <v>56</v>
      </c>
      <c r="E100" s="39" t="s">
        <v>306</v>
      </c>
    </row>
    <row r="101" spans="1:5" ht="25.5">
      <c r="A101" s="35" t="s">
        <v>57</v>
      </c>
      <c r="E101" s="40" t="s">
        <v>402</v>
      </c>
    </row>
    <row r="102" spans="1:5" ht="12.75">
      <c r="A102" t="s">
        <v>59</v>
      </c>
      <c r="E102" s="39" t="s">
        <v>5</v>
      </c>
    </row>
    <row r="103" spans="1:16" ht="25.5">
      <c r="A103" t="s">
        <v>50</v>
      </c>
      <c s="34" t="s">
        <v>326</v>
      </c>
      <c s="34" t="s">
        <v>403</v>
      </c>
      <c s="35" t="s">
        <v>5</v>
      </c>
      <c s="6" t="s">
        <v>404</v>
      </c>
      <c s="36" t="s">
        <v>116</v>
      </c>
      <c s="37">
        <v>4.8</v>
      </c>
      <c s="36">
        <v>0</v>
      </c>
      <c s="36">
        <f>ROUND(G103*H103,6)</f>
      </c>
      <c r="L103" s="38">
        <v>0</v>
      </c>
      <c s="32">
        <f>ROUND(ROUND(L103,2)*ROUND(G103,3),2)</f>
      </c>
      <c s="36" t="s">
        <v>307</v>
      </c>
      <c>
        <f>(M103*21)/100</f>
      </c>
      <c t="s">
        <v>28</v>
      </c>
    </row>
    <row r="104" spans="1:5" ht="25.5">
      <c r="A104" s="35" t="s">
        <v>56</v>
      </c>
      <c r="E104" s="39" t="s">
        <v>404</v>
      </c>
    </row>
    <row r="105" spans="1:5" ht="25.5">
      <c r="A105" s="35" t="s">
        <v>57</v>
      </c>
      <c r="E105" s="40" t="s">
        <v>405</v>
      </c>
    </row>
    <row r="106" spans="1:5" ht="12.75">
      <c r="A106" t="s">
        <v>59</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COUNTIFS(L8:L369,"=0",A8:A369,"P")+COUNTIFS(L8:L369,"",A8:A369,"P")+SUM(Q8:Q369)</f>
      </c>
    </row>
    <row r="8" spans="1:13" ht="12.75">
      <c r="A8" t="s">
        <v>45</v>
      </c>
      <c r="C8" s="28" t="s">
        <v>408</v>
      </c>
      <c r="E8" s="30" t="s">
        <v>407</v>
      </c>
      <c r="J8" s="29">
        <f>0+J9+J14+J79+J336</f>
      </c>
      <c s="29">
        <f>0+K9+K14+K79+K336</f>
      </c>
      <c s="29">
        <f>0+L9+L14+L79+L336</f>
      </c>
      <c s="29">
        <f>0+M9+M14+M79+M336</f>
      </c>
    </row>
    <row r="9" spans="1:13" ht="12.75">
      <c r="A9" t="s">
        <v>47</v>
      </c>
      <c r="C9" s="31" t="s">
        <v>409</v>
      </c>
      <c r="E9" s="33" t="s">
        <v>410</v>
      </c>
      <c r="J9" s="32">
        <f>0</f>
      </c>
      <c s="32">
        <f>0</f>
      </c>
      <c s="32">
        <f>0+L10</f>
      </c>
      <c s="32">
        <f>0+M10</f>
      </c>
    </row>
    <row r="10" spans="1:16" ht="25.5">
      <c r="A10" t="s">
        <v>50</v>
      </c>
      <c s="34" t="s">
        <v>173</v>
      </c>
      <c s="34" t="s">
        <v>411</v>
      </c>
      <c s="35" t="s">
        <v>5</v>
      </c>
      <c s="6" t="s">
        <v>412</v>
      </c>
      <c s="36" t="s">
        <v>275</v>
      </c>
      <c s="37">
        <v>1</v>
      </c>
      <c s="36">
        <v>0</v>
      </c>
      <c s="36">
        <f>ROUND(G10*H10,6)</f>
      </c>
      <c r="L10" s="38">
        <v>0</v>
      </c>
      <c s="32">
        <f>ROUND(ROUND(L10,2)*ROUND(G10,3),2)</f>
      </c>
      <c s="36" t="s">
        <v>55</v>
      </c>
      <c>
        <f>(M10*21)/100</f>
      </c>
      <c t="s">
        <v>28</v>
      </c>
    </row>
    <row r="11" spans="1:5" ht="25.5">
      <c r="A11" s="35" t="s">
        <v>56</v>
      </c>
      <c r="E11" s="39" t="s">
        <v>412</v>
      </c>
    </row>
    <row r="12" spans="1:5" ht="12.75">
      <c r="A12" s="35" t="s">
        <v>57</v>
      </c>
      <c r="E12" s="40" t="s">
        <v>5</v>
      </c>
    </row>
    <row r="13" spans="1:5" ht="153">
      <c r="A13" t="s">
        <v>59</v>
      </c>
      <c r="E13" s="39" t="s">
        <v>413</v>
      </c>
    </row>
    <row r="14" spans="1:13" ht="12.75">
      <c r="A14" t="s">
        <v>47</v>
      </c>
      <c r="C14" s="31" t="s">
        <v>414</v>
      </c>
      <c r="E14" s="33" t="s">
        <v>415</v>
      </c>
      <c r="J14" s="32">
        <f>0</f>
      </c>
      <c s="32">
        <f>0</f>
      </c>
      <c s="32">
        <f>0+L15+L19+L23+L27+L31+L35+L39+L43+L47+L51+L55+L59+L63+L67+L71+L75</f>
      </c>
      <c s="32">
        <f>0+M15+M19+M23+M27+M31+M35+M39+M43+M47+M51+M55+M59+M63+M67+M71+M75</f>
      </c>
    </row>
    <row r="15" spans="1:16" ht="25.5">
      <c r="A15" t="s">
        <v>50</v>
      </c>
      <c s="34" t="s">
        <v>96</v>
      </c>
      <c s="34" t="s">
        <v>416</v>
      </c>
      <c s="35" t="s">
        <v>5</v>
      </c>
      <c s="6" t="s">
        <v>417</v>
      </c>
      <c s="36" t="s">
        <v>116</v>
      </c>
      <c s="37">
        <v>2509.768</v>
      </c>
      <c s="36">
        <v>0</v>
      </c>
      <c s="36">
        <f>ROUND(G15*H15,6)</f>
      </c>
      <c r="L15" s="38">
        <v>0</v>
      </c>
      <c s="32">
        <f>ROUND(ROUND(L15,2)*ROUND(G15,3),2)</f>
      </c>
      <c s="36" t="s">
        <v>307</v>
      </c>
      <c>
        <f>(M15*21)/100</f>
      </c>
      <c t="s">
        <v>28</v>
      </c>
    </row>
    <row r="16" spans="1:5" ht="25.5">
      <c r="A16" s="35" t="s">
        <v>56</v>
      </c>
      <c r="E16" s="39" t="s">
        <v>417</v>
      </c>
    </row>
    <row r="17" spans="1:5" ht="140.25">
      <c r="A17" s="35" t="s">
        <v>57</v>
      </c>
      <c r="E17" s="40" t="s">
        <v>418</v>
      </c>
    </row>
    <row r="18" spans="1:5" ht="12.75">
      <c r="A18" t="s">
        <v>59</v>
      </c>
      <c r="E18" s="39" t="s">
        <v>5</v>
      </c>
    </row>
    <row r="19" spans="1:16" ht="25.5">
      <c r="A19" t="s">
        <v>50</v>
      </c>
      <c s="34" t="s">
        <v>28</v>
      </c>
      <c s="34" t="s">
        <v>419</v>
      </c>
      <c s="35" t="s">
        <v>5</v>
      </c>
      <c s="6" t="s">
        <v>420</v>
      </c>
      <c s="36" t="s">
        <v>116</v>
      </c>
      <c s="37">
        <v>205.823</v>
      </c>
      <c s="36">
        <v>0</v>
      </c>
      <c s="36">
        <f>ROUND(G19*H19,6)</f>
      </c>
      <c r="L19" s="38">
        <v>0</v>
      </c>
      <c s="32">
        <f>ROUND(ROUND(L19,2)*ROUND(G19,3),2)</f>
      </c>
      <c s="36" t="s">
        <v>307</v>
      </c>
      <c>
        <f>(M19*21)/100</f>
      </c>
      <c t="s">
        <v>28</v>
      </c>
    </row>
    <row r="20" spans="1:5" ht="25.5">
      <c r="A20" s="35" t="s">
        <v>56</v>
      </c>
      <c r="E20" s="39" t="s">
        <v>420</v>
      </c>
    </row>
    <row r="21" spans="1:5" ht="178.5">
      <c r="A21" s="35" t="s">
        <v>57</v>
      </c>
      <c r="E21" s="40" t="s">
        <v>421</v>
      </c>
    </row>
    <row r="22" spans="1:5" ht="12.75">
      <c r="A22" t="s">
        <v>59</v>
      </c>
      <c r="E22" s="39" t="s">
        <v>5</v>
      </c>
    </row>
    <row r="23" spans="1:16" ht="25.5">
      <c r="A23" t="s">
        <v>50</v>
      </c>
      <c s="34" t="s">
        <v>26</v>
      </c>
      <c s="34" t="s">
        <v>327</v>
      </c>
      <c s="35" t="s">
        <v>5</v>
      </c>
      <c s="6" t="s">
        <v>328</v>
      </c>
      <c s="36" t="s">
        <v>116</v>
      </c>
      <c s="37">
        <v>8.338</v>
      </c>
      <c s="36">
        <v>0</v>
      </c>
      <c s="36">
        <f>ROUND(G23*H23,6)</f>
      </c>
      <c r="L23" s="38">
        <v>0</v>
      </c>
      <c s="32">
        <f>ROUND(ROUND(L23,2)*ROUND(G23,3),2)</f>
      </c>
      <c s="36" t="s">
        <v>307</v>
      </c>
      <c>
        <f>(M23*21)/100</f>
      </c>
      <c t="s">
        <v>28</v>
      </c>
    </row>
    <row r="24" spans="1:5" ht="25.5">
      <c r="A24" s="35" t="s">
        <v>56</v>
      </c>
      <c r="E24" s="39" t="s">
        <v>328</v>
      </c>
    </row>
    <row r="25" spans="1:5" ht="25.5">
      <c r="A25" s="35" t="s">
        <v>57</v>
      </c>
      <c r="E25" s="40" t="s">
        <v>422</v>
      </c>
    </row>
    <row r="26" spans="1:5" ht="12.75">
      <c r="A26" t="s">
        <v>59</v>
      </c>
      <c r="E26" s="39" t="s">
        <v>5</v>
      </c>
    </row>
    <row r="27" spans="1:16" ht="25.5">
      <c r="A27" t="s">
        <v>50</v>
      </c>
      <c s="34" t="s">
        <v>66</v>
      </c>
      <c s="34" t="s">
        <v>423</v>
      </c>
      <c s="35" t="s">
        <v>5</v>
      </c>
      <c s="6" t="s">
        <v>424</v>
      </c>
      <c s="36" t="s">
        <v>116</v>
      </c>
      <c s="37">
        <v>10.12</v>
      </c>
      <c s="36">
        <v>0</v>
      </c>
      <c s="36">
        <f>ROUND(G27*H27,6)</f>
      </c>
      <c r="L27" s="38">
        <v>0</v>
      </c>
      <c s="32">
        <f>ROUND(ROUND(L27,2)*ROUND(G27,3),2)</f>
      </c>
      <c s="36" t="s">
        <v>307</v>
      </c>
      <c>
        <f>(M27*21)/100</f>
      </c>
      <c t="s">
        <v>28</v>
      </c>
    </row>
    <row r="28" spans="1:5" ht="25.5">
      <c r="A28" s="35" t="s">
        <v>56</v>
      </c>
      <c r="E28" s="39" t="s">
        <v>424</v>
      </c>
    </row>
    <row r="29" spans="1:5" ht="76.5">
      <c r="A29" s="35" t="s">
        <v>57</v>
      </c>
      <c r="E29" s="40" t="s">
        <v>425</v>
      </c>
    </row>
    <row r="30" spans="1:5" ht="12.75">
      <c r="A30" t="s">
        <v>59</v>
      </c>
      <c r="E30" s="39" t="s">
        <v>5</v>
      </c>
    </row>
    <row r="31" spans="1:16" ht="12.75">
      <c r="A31" t="s">
        <v>50</v>
      </c>
      <c s="34" t="s">
        <v>72</v>
      </c>
      <c s="34" t="s">
        <v>426</v>
      </c>
      <c s="35" t="s">
        <v>5</v>
      </c>
      <c s="6" t="s">
        <v>427</v>
      </c>
      <c s="36" t="s">
        <v>126</v>
      </c>
      <c s="37">
        <v>19.76</v>
      </c>
      <c s="36">
        <v>0.000701</v>
      </c>
      <c s="36">
        <f>ROUND(G31*H31,6)</f>
      </c>
      <c r="L31" s="38">
        <v>0</v>
      </c>
      <c s="32">
        <f>ROUND(ROUND(L31,2)*ROUND(G31,3),2)</f>
      </c>
      <c s="36" t="s">
        <v>307</v>
      </c>
      <c>
        <f>(M31*21)/100</f>
      </c>
      <c t="s">
        <v>28</v>
      </c>
    </row>
    <row r="32" spans="1:5" ht="12.75">
      <c r="A32" s="35" t="s">
        <v>56</v>
      </c>
      <c r="E32" s="39" t="s">
        <v>427</v>
      </c>
    </row>
    <row r="33" spans="1:5" ht="76.5">
      <c r="A33" s="35" t="s">
        <v>57</v>
      </c>
      <c r="E33" s="40" t="s">
        <v>428</v>
      </c>
    </row>
    <row r="34" spans="1:5" ht="12.75">
      <c r="A34" t="s">
        <v>59</v>
      </c>
      <c r="E34" s="39" t="s">
        <v>5</v>
      </c>
    </row>
    <row r="35" spans="1:16" ht="25.5">
      <c r="A35" t="s">
        <v>50</v>
      </c>
      <c s="34" t="s">
        <v>27</v>
      </c>
      <c s="34" t="s">
        <v>429</v>
      </c>
      <c s="35" t="s">
        <v>5</v>
      </c>
      <c s="6" t="s">
        <v>430</v>
      </c>
      <c s="36" t="s">
        <v>116</v>
      </c>
      <c s="37">
        <v>10.12</v>
      </c>
      <c s="36">
        <v>0.000457</v>
      </c>
      <c s="36">
        <f>ROUND(G35*H35,6)</f>
      </c>
      <c r="L35" s="38">
        <v>0</v>
      </c>
      <c s="32">
        <f>ROUND(ROUND(L35,2)*ROUND(G35,3),2)</f>
      </c>
      <c s="36" t="s">
        <v>307</v>
      </c>
      <c>
        <f>(M35*21)/100</f>
      </c>
      <c t="s">
        <v>28</v>
      </c>
    </row>
    <row r="36" spans="1:5" ht="25.5">
      <c r="A36" s="35" t="s">
        <v>56</v>
      </c>
      <c r="E36" s="39" t="s">
        <v>430</v>
      </c>
    </row>
    <row r="37" spans="1:5" ht="76.5">
      <c r="A37" s="35" t="s">
        <v>57</v>
      </c>
      <c r="E37" s="40" t="s">
        <v>425</v>
      </c>
    </row>
    <row r="38" spans="1:5" ht="12.75">
      <c r="A38" t="s">
        <v>59</v>
      </c>
      <c r="E38" s="39" t="s">
        <v>5</v>
      </c>
    </row>
    <row r="39" spans="1:16" ht="38.25">
      <c r="A39" t="s">
        <v>50</v>
      </c>
      <c s="34" t="s">
        <v>81</v>
      </c>
      <c s="34" t="s">
        <v>431</v>
      </c>
      <c s="35" t="s">
        <v>5</v>
      </c>
      <c s="6" t="s">
        <v>432</v>
      </c>
      <c s="36" t="s">
        <v>116</v>
      </c>
      <c s="37">
        <v>2888.629</v>
      </c>
      <c s="36">
        <v>0</v>
      </c>
      <c s="36">
        <f>ROUND(G39*H39,6)</f>
      </c>
      <c r="L39" s="38">
        <v>0</v>
      </c>
      <c s="32">
        <f>ROUND(ROUND(L39,2)*ROUND(G39,3),2)</f>
      </c>
      <c s="36" t="s">
        <v>307</v>
      </c>
      <c>
        <f>(M39*21)/100</f>
      </c>
      <c t="s">
        <v>28</v>
      </c>
    </row>
    <row r="40" spans="1:5" ht="38.25">
      <c r="A40" s="35" t="s">
        <v>56</v>
      </c>
      <c r="E40" s="39" t="s">
        <v>433</v>
      </c>
    </row>
    <row r="41" spans="1:5" ht="76.5">
      <c r="A41" s="35" t="s">
        <v>57</v>
      </c>
      <c r="E41" s="40" t="s">
        <v>434</v>
      </c>
    </row>
    <row r="42" spans="1:5" ht="63.75">
      <c r="A42" t="s">
        <v>59</v>
      </c>
      <c r="E42" s="39" t="s">
        <v>435</v>
      </c>
    </row>
    <row r="43" spans="1:16" ht="25.5">
      <c r="A43" t="s">
        <v>50</v>
      </c>
      <c s="34" t="s">
        <v>86</v>
      </c>
      <c s="34" t="s">
        <v>436</v>
      </c>
      <c s="35" t="s">
        <v>5</v>
      </c>
      <c s="6" t="s">
        <v>437</v>
      </c>
      <c s="36" t="s">
        <v>116</v>
      </c>
      <c s="37">
        <v>1286.748</v>
      </c>
      <c s="36">
        <v>0</v>
      </c>
      <c s="36">
        <f>ROUND(G43*H43,6)</f>
      </c>
      <c r="L43" s="38">
        <v>0</v>
      </c>
      <c s="32">
        <f>ROUND(ROUND(L43,2)*ROUND(G43,3),2)</f>
      </c>
      <c s="36" t="s">
        <v>307</v>
      </c>
      <c>
        <f>(M43*21)/100</f>
      </c>
      <c t="s">
        <v>28</v>
      </c>
    </row>
    <row r="44" spans="1:5" ht="25.5">
      <c r="A44" s="35" t="s">
        <v>56</v>
      </c>
      <c r="E44" s="39" t="s">
        <v>437</v>
      </c>
    </row>
    <row r="45" spans="1:5" ht="255">
      <c r="A45" s="35" t="s">
        <v>57</v>
      </c>
      <c r="E45" s="40" t="s">
        <v>438</v>
      </c>
    </row>
    <row r="46" spans="1:5" ht="140.25">
      <c r="A46" t="s">
        <v>59</v>
      </c>
      <c r="E46" s="39" t="s">
        <v>439</v>
      </c>
    </row>
    <row r="47" spans="1:16" ht="38.25">
      <c r="A47" t="s">
        <v>50</v>
      </c>
      <c s="34" t="s">
        <v>149</v>
      </c>
      <c s="34" t="s">
        <v>440</v>
      </c>
      <c s="35" t="s">
        <v>5</v>
      </c>
      <c s="6" t="s">
        <v>441</v>
      </c>
      <c s="36" t="s">
        <v>116</v>
      </c>
      <c s="37">
        <v>1286.748</v>
      </c>
      <c s="36">
        <v>0.0266</v>
      </c>
      <c s="36">
        <f>ROUND(G47*H47,6)</f>
      </c>
      <c r="L47" s="38">
        <v>0</v>
      </c>
      <c s="32">
        <f>ROUND(ROUND(L47,2)*ROUND(G47,3),2)</f>
      </c>
      <c s="36" t="s">
        <v>307</v>
      </c>
      <c>
        <f>(M47*21)/100</f>
      </c>
      <c t="s">
        <v>28</v>
      </c>
    </row>
    <row r="48" spans="1:5" ht="38.25">
      <c r="A48" s="35" t="s">
        <v>56</v>
      </c>
      <c r="E48" s="39" t="s">
        <v>442</v>
      </c>
    </row>
    <row r="49" spans="1:5" ht="12.75">
      <c r="A49" s="35" t="s">
        <v>57</v>
      </c>
      <c r="E49" s="40" t="s">
        <v>443</v>
      </c>
    </row>
    <row r="50" spans="1:5" ht="191.25">
      <c r="A50" t="s">
        <v>59</v>
      </c>
      <c r="E50" s="39" t="s">
        <v>444</v>
      </c>
    </row>
    <row r="51" spans="1:16" ht="38.25">
      <c r="A51" t="s">
        <v>50</v>
      </c>
      <c s="34" t="s">
        <v>159</v>
      </c>
      <c s="34" t="s">
        <v>431</v>
      </c>
      <c s="35" t="s">
        <v>96</v>
      </c>
      <c s="6" t="s">
        <v>432</v>
      </c>
      <c s="36" t="s">
        <v>116</v>
      </c>
      <c s="37">
        <v>1286.748</v>
      </c>
      <c s="36">
        <v>0</v>
      </c>
      <c s="36">
        <f>ROUND(G51*H51,6)</f>
      </c>
      <c r="L51" s="38">
        <v>0</v>
      </c>
      <c s="32">
        <f>ROUND(ROUND(L51,2)*ROUND(G51,3),2)</f>
      </c>
      <c s="36" t="s">
        <v>307</v>
      </c>
      <c>
        <f>(M51*21)/100</f>
      </c>
      <c t="s">
        <v>28</v>
      </c>
    </row>
    <row r="52" spans="1:5" ht="38.25">
      <c r="A52" s="35" t="s">
        <v>56</v>
      </c>
      <c r="E52" s="39" t="s">
        <v>433</v>
      </c>
    </row>
    <row r="53" spans="1:5" ht="12.75">
      <c r="A53" s="35" t="s">
        <v>57</v>
      </c>
      <c r="E53" s="40" t="s">
        <v>443</v>
      </c>
    </row>
    <row r="54" spans="1:5" ht="63.75">
      <c r="A54" t="s">
        <v>59</v>
      </c>
      <c r="E54" s="39" t="s">
        <v>435</v>
      </c>
    </row>
    <row r="55" spans="1:16" ht="25.5">
      <c r="A55" t="s">
        <v>50</v>
      </c>
      <c s="34" t="s">
        <v>164</v>
      </c>
      <c s="34" t="s">
        <v>445</v>
      </c>
      <c s="35" t="s">
        <v>5</v>
      </c>
      <c s="6" t="s">
        <v>446</v>
      </c>
      <c s="36" t="s">
        <v>116</v>
      </c>
      <c s="37">
        <v>1286.748</v>
      </c>
      <c s="36">
        <v>0</v>
      </c>
      <c s="36">
        <f>ROUND(G55*H55,6)</f>
      </c>
      <c r="L55" s="38">
        <v>0</v>
      </c>
      <c s="32">
        <f>ROUND(ROUND(L55,2)*ROUND(G55,3),2)</f>
      </c>
      <c s="36" t="s">
        <v>307</v>
      </c>
      <c>
        <f>(M55*21)/100</f>
      </c>
      <c t="s">
        <v>28</v>
      </c>
    </row>
    <row r="56" spans="1:5" ht="25.5">
      <c r="A56" s="35" t="s">
        <v>56</v>
      </c>
      <c r="E56" s="39" t="s">
        <v>446</v>
      </c>
    </row>
    <row r="57" spans="1:5" ht="12.75">
      <c r="A57" s="35" t="s">
        <v>57</v>
      </c>
      <c r="E57" s="40" t="s">
        <v>443</v>
      </c>
    </row>
    <row r="58" spans="1:5" ht="12.75">
      <c r="A58" t="s">
        <v>59</v>
      </c>
      <c r="E58" s="39" t="s">
        <v>5</v>
      </c>
    </row>
    <row r="59" spans="1:16" ht="25.5">
      <c r="A59" t="s">
        <v>50</v>
      </c>
      <c s="34" t="s">
        <v>167</v>
      </c>
      <c s="34" t="s">
        <v>447</v>
      </c>
      <c s="35" t="s">
        <v>5</v>
      </c>
      <c s="6" t="s">
        <v>448</v>
      </c>
      <c s="36" t="s">
        <v>126</v>
      </c>
      <c s="37">
        <v>3928.26</v>
      </c>
      <c s="36">
        <v>0</v>
      </c>
      <c s="36">
        <f>ROUND(G59*H59,6)</f>
      </c>
      <c r="L59" s="38">
        <v>0</v>
      </c>
      <c s="32">
        <f>ROUND(ROUND(L59,2)*ROUND(G59,3),2)</f>
      </c>
      <c s="36" t="s">
        <v>307</v>
      </c>
      <c>
        <f>(M59*21)/100</f>
      </c>
      <c t="s">
        <v>28</v>
      </c>
    </row>
    <row r="60" spans="1:5" ht="25.5">
      <c r="A60" s="35" t="s">
        <v>56</v>
      </c>
      <c r="E60" s="39" t="s">
        <v>448</v>
      </c>
    </row>
    <row r="61" spans="1:5" ht="242.25">
      <c r="A61" s="35" t="s">
        <v>57</v>
      </c>
      <c r="E61" s="40" t="s">
        <v>449</v>
      </c>
    </row>
    <row r="62" spans="1:5" ht="127.5">
      <c r="A62" t="s">
        <v>59</v>
      </c>
      <c r="E62" s="39" t="s">
        <v>450</v>
      </c>
    </row>
    <row r="63" spans="1:16" ht="25.5">
      <c r="A63" t="s">
        <v>50</v>
      </c>
      <c s="34" t="s">
        <v>112</v>
      </c>
      <c s="34" t="s">
        <v>87</v>
      </c>
      <c s="35" t="s">
        <v>88</v>
      </c>
      <c s="6" t="s">
        <v>451</v>
      </c>
      <c s="36" t="s">
        <v>54</v>
      </c>
      <c s="37">
        <v>3614.094</v>
      </c>
      <c s="36">
        <v>0</v>
      </c>
      <c s="36">
        <f>ROUND(G63*H63,6)</f>
      </c>
      <c r="L63" s="38">
        <v>0</v>
      </c>
      <c s="32">
        <f>ROUND(ROUND(L63,2)*ROUND(G63,3),2)</f>
      </c>
      <c s="36" t="s">
        <v>55</v>
      </c>
      <c>
        <f>(M63*21)/100</f>
      </c>
      <c t="s">
        <v>28</v>
      </c>
    </row>
    <row r="64" spans="1:5" ht="25.5">
      <c r="A64" s="35" t="s">
        <v>56</v>
      </c>
      <c r="E64" s="39" t="s">
        <v>451</v>
      </c>
    </row>
    <row r="65" spans="1:5" ht="38.25">
      <c r="A65" s="35" t="s">
        <v>57</v>
      </c>
      <c r="E65" s="40" t="s">
        <v>452</v>
      </c>
    </row>
    <row r="66" spans="1:5" ht="140.25">
      <c r="A66" t="s">
        <v>59</v>
      </c>
      <c r="E66" s="39" t="s">
        <v>453</v>
      </c>
    </row>
    <row r="67" spans="1:16" ht="25.5">
      <c r="A67" t="s">
        <v>50</v>
      </c>
      <c s="34" t="s">
        <v>175</v>
      </c>
      <c s="34" t="s">
        <v>51</v>
      </c>
      <c s="35" t="s">
        <v>52</v>
      </c>
      <c s="6" t="s">
        <v>454</v>
      </c>
      <c s="36" t="s">
        <v>54</v>
      </c>
      <c s="37">
        <v>20</v>
      </c>
      <c s="36">
        <v>0</v>
      </c>
      <c s="36">
        <f>ROUND(G67*H67,6)</f>
      </c>
      <c r="L67" s="38">
        <v>0</v>
      </c>
      <c s="32">
        <f>ROUND(ROUND(L67,2)*ROUND(G67,3),2)</f>
      </c>
      <c s="36" t="s">
        <v>55</v>
      </c>
      <c>
        <f>(M67*21)/100</f>
      </c>
      <c t="s">
        <v>28</v>
      </c>
    </row>
    <row r="68" spans="1:5" ht="25.5">
      <c r="A68" s="35" t="s">
        <v>56</v>
      </c>
      <c r="E68" s="39" t="s">
        <v>454</v>
      </c>
    </row>
    <row r="69" spans="1:5" ht="25.5">
      <c r="A69" s="35" t="s">
        <v>57</v>
      </c>
      <c r="E69" s="40" t="s">
        <v>455</v>
      </c>
    </row>
    <row r="70" spans="1:5" ht="127.5">
      <c r="A70" t="s">
        <v>59</v>
      </c>
      <c r="E70" s="39" t="s">
        <v>456</v>
      </c>
    </row>
    <row r="71" spans="1:16" ht="25.5">
      <c r="A71" t="s">
        <v>50</v>
      </c>
      <c s="34" t="s">
        <v>122</v>
      </c>
      <c s="34" t="s">
        <v>457</v>
      </c>
      <c s="35" t="s">
        <v>5</v>
      </c>
      <c s="6" t="s">
        <v>458</v>
      </c>
      <c s="36" t="s">
        <v>147</v>
      </c>
      <c s="37">
        <v>56</v>
      </c>
      <c s="36">
        <v>0.013837</v>
      </c>
      <c s="36">
        <f>ROUND(G71*H71,6)</f>
      </c>
      <c r="L71" s="38">
        <v>0</v>
      </c>
      <c s="32">
        <f>ROUND(ROUND(L71,2)*ROUND(G71,3),2)</f>
      </c>
      <c s="36" t="s">
        <v>307</v>
      </c>
      <c>
        <f>(M71*21)/100</f>
      </c>
      <c t="s">
        <v>28</v>
      </c>
    </row>
    <row r="72" spans="1:5" ht="25.5">
      <c r="A72" s="35" t="s">
        <v>56</v>
      </c>
      <c r="E72" s="39" t="s">
        <v>458</v>
      </c>
    </row>
    <row r="73" spans="1:5" ht="12.75">
      <c r="A73" s="35" t="s">
        <v>57</v>
      </c>
      <c r="E73" s="40" t="s">
        <v>459</v>
      </c>
    </row>
    <row r="74" spans="1:5" ht="153">
      <c r="A74" t="s">
        <v>59</v>
      </c>
      <c r="E74" s="39" t="s">
        <v>460</v>
      </c>
    </row>
    <row r="75" spans="1:16" ht="25.5">
      <c r="A75" t="s">
        <v>50</v>
      </c>
      <c s="34" t="s">
        <v>187</v>
      </c>
      <c s="34" t="s">
        <v>461</v>
      </c>
      <c s="35" t="s">
        <v>5</v>
      </c>
      <c s="6" t="s">
        <v>462</v>
      </c>
      <c s="36" t="s">
        <v>147</v>
      </c>
      <c s="37">
        <v>56</v>
      </c>
      <c s="36">
        <v>0</v>
      </c>
      <c s="36">
        <f>ROUND(G75*H75,6)</f>
      </c>
      <c r="L75" s="38">
        <v>0</v>
      </c>
      <c s="32">
        <f>ROUND(ROUND(L75,2)*ROUND(G75,3),2)</f>
      </c>
      <c s="36" t="s">
        <v>307</v>
      </c>
      <c>
        <f>(M75*21)/100</f>
      </c>
      <c t="s">
        <v>28</v>
      </c>
    </row>
    <row r="76" spans="1:5" ht="25.5">
      <c r="A76" s="35" t="s">
        <v>56</v>
      </c>
      <c r="E76" s="39" t="s">
        <v>462</v>
      </c>
    </row>
    <row r="77" spans="1:5" ht="12.75">
      <c r="A77" s="35" t="s">
        <v>57</v>
      </c>
      <c r="E77" s="40" t="s">
        <v>459</v>
      </c>
    </row>
    <row r="78" spans="1:5" ht="153">
      <c r="A78" t="s">
        <v>59</v>
      </c>
      <c r="E78" s="39" t="s">
        <v>460</v>
      </c>
    </row>
    <row r="79" spans="1:13" ht="12.75">
      <c r="A79" t="s">
        <v>47</v>
      </c>
      <c r="C79" s="31" t="s">
        <v>463</v>
      </c>
      <c r="E79" s="33" t="s">
        <v>464</v>
      </c>
      <c r="J79" s="32">
        <f>0</f>
      </c>
      <c s="32">
        <f>0</f>
      </c>
      <c s="32">
        <f>0+L80+L84+L88+L92+L96+L100+L104+L108+L112+L116+L120+L124+L128+L132+L136+L140+L144+L148+L152+L156+L160+L164+L168+L172+L176+L180+L184+L188+L192+L196+L200+L204+L208+L212+L216+L220+L224+L228+L232+L236+L240+L244+L248+L252+L256+L260+L264+L268+L272+L276+L280+L284+L288+L292+L296+L300+L304+L308+L312+L316+L320+L324+L328+L332</f>
      </c>
      <c s="32">
        <f>0+M80+M84+M88+M92+M96+M100+M104+M108+M112+M116+M120+M124+M128+M132+M136+M140+M144+M148+M152+M156+M160+M164+M168+M172+M176+M180+M184+M188+M192+M196+M200+M204+M208+M212+M216+M220+M224+M228+M232+M236+M240+M244+M248+M252+M256+M260+M264+M268+M272+M276+M280+M284+M288+M292+M296+M300+M304+M308+M312+M316+M320+M324+M328+M332</f>
      </c>
    </row>
    <row r="80" spans="1:16" ht="25.5">
      <c r="A80" t="s">
        <v>50</v>
      </c>
      <c s="34" t="s">
        <v>130</v>
      </c>
      <c s="34" t="s">
        <v>465</v>
      </c>
      <c s="35" t="s">
        <v>5</v>
      </c>
      <c s="6" t="s">
        <v>466</v>
      </c>
      <c s="36" t="s">
        <v>147</v>
      </c>
      <c s="37">
        <v>270</v>
      </c>
      <c s="36">
        <v>0.000186</v>
      </c>
      <c s="36">
        <f>ROUND(G80*H80,6)</f>
      </c>
      <c r="L80" s="38">
        <v>0</v>
      </c>
      <c s="32">
        <f>ROUND(ROUND(L80,2)*ROUND(G80,3),2)</f>
      </c>
      <c s="36" t="s">
        <v>307</v>
      </c>
      <c>
        <f>(M80*21)/100</f>
      </c>
      <c t="s">
        <v>28</v>
      </c>
    </row>
    <row r="81" spans="1:5" ht="25.5">
      <c r="A81" s="35" t="s">
        <v>56</v>
      </c>
      <c r="E81" s="39" t="s">
        <v>466</v>
      </c>
    </row>
    <row r="82" spans="1:5" ht="12.75">
      <c r="A82" s="35" t="s">
        <v>57</v>
      </c>
      <c r="E82" s="40" t="s">
        <v>467</v>
      </c>
    </row>
    <row r="83" spans="1:5" ht="12.75">
      <c r="A83" t="s">
        <v>59</v>
      </c>
      <c r="E83" s="39" t="s">
        <v>5</v>
      </c>
    </row>
    <row r="84" spans="1:16" ht="25.5">
      <c r="A84" t="s">
        <v>50</v>
      </c>
      <c s="34" t="s">
        <v>153</v>
      </c>
      <c s="34" t="s">
        <v>468</v>
      </c>
      <c s="35" t="s">
        <v>5</v>
      </c>
      <c s="6" t="s">
        <v>469</v>
      </c>
      <c s="36" t="s">
        <v>147</v>
      </c>
      <c s="37">
        <v>270</v>
      </c>
      <c s="36">
        <v>0</v>
      </c>
      <c s="36">
        <f>ROUND(G84*H84,6)</f>
      </c>
      <c r="L84" s="38">
        <v>0</v>
      </c>
      <c s="32">
        <f>ROUND(ROUND(L84,2)*ROUND(G84,3),2)</f>
      </c>
      <c s="36" t="s">
        <v>307</v>
      </c>
      <c>
        <f>(M84*21)/100</f>
      </c>
      <c t="s">
        <v>28</v>
      </c>
    </row>
    <row r="85" spans="1:5" ht="25.5">
      <c r="A85" s="35" t="s">
        <v>56</v>
      </c>
      <c r="E85" s="39" t="s">
        <v>469</v>
      </c>
    </row>
    <row r="86" spans="1:5" ht="12.75">
      <c r="A86" s="35" t="s">
        <v>57</v>
      </c>
      <c r="E86" s="40" t="s">
        <v>470</v>
      </c>
    </row>
    <row r="87" spans="1:5" ht="204">
      <c r="A87" t="s">
        <v>59</v>
      </c>
      <c r="E87" s="39" t="s">
        <v>471</v>
      </c>
    </row>
    <row r="88" spans="1:16" ht="12.75">
      <c r="A88" t="s">
        <v>50</v>
      </c>
      <c s="34" t="s">
        <v>231</v>
      </c>
      <c s="34" t="s">
        <v>472</v>
      </c>
      <c s="35" t="s">
        <v>5</v>
      </c>
      <c s="6" t="s">
        <v>473</v>
      </c>
      <c s="36" t="s">
        <v>116</v>
      </c>
      <c s="37">
        <v>164.7</v>
      </c>
      <c s="36">
        <v>2.429</v>
      </c>
      <c s="36">
        <f>ROUND(G88*H88,6)</f>
      </c>
      <c r="L88" s="38">
        <v>0</v>
      </c>
      <c s="32">
        <f>ROUND(ROUND(L88,2)*ROUND(G88,3),2)</f>
      </c>
      <c s="36" t="s">
        <v>55</v>
      </c>
      <c>
        <f>(M88*21)/100</f>
      </c>
      <c t="s">
        <v>28</v>
      </c>
    </row>
    <row r="89" spans="1:5" ht="12.75">
      <c r="A89" s="35" t="s">
        <v>56</v>
      </c>
      <c r="E89" s="39" t="s">
        <v>473</v>
      </c>
    </row>
    <row r="90" spans="1:5" ht="12.75">
      <c r="A90" s="35" t="s">
        <v>57</v>
      </c>
      <c r="E90" s="40" t="s">
        <v>474</v>
      </c>
    </row>
    <row r="91" spans="1:5" ht="12.75">
      <c r="A91" t="s">
        <v>59</v>
      </c>
      <c r="E91" s="39" t="s">
        <v>475</v>
      </c>
    </row>
    <row r="92" spans="1:16" ht="12.75">
      <c r="A92" t="s">
        <v>50</v>
      </c>
      <c s="34" t="s">
        <v>294</v>
      </c>
      <c s="34" t="s">
        <v>476</v>
      </c>
      <c s="35" t="s">
        <v>5</v>
      </c>
      <c s="6" t="s">
        <v>477</v>
      </c>
      <c s="36" t="s">
        <v>54</v>
      </c>
      <c s="37">
        <v>11.22</v>
      </c>
      <c s="36">
        <v>1.11381</v>
      </c>
      <c s="36">
        <f>ROUND(G92*H92,6)</f>
      </c>
      <c r="L92" s="38">
        <v>0</v>
      </c>
      <c s="32">
        <f>ROUND(ROUND(L92,2)*ROUND(G92,3),2)</f>
      </c>
      <c s="36" t="s">
        <v>307</v>
      </c>
      <c>
        <f>(M92*21)/100</f>
      </c>
      <c t="s">
        <v>28</v>
      </c>
    </row>
    <row r="93" spans="1:5" ht="12.75">
      <c r="A93" s="35" t="s">
        <v>56</v>
      </c>
      <c r="E93" s="39" t="s">
        <v>477</v>
      </c>
    </row>
    <row r="94" spans="1:5" ht="12.75">
      <c r="A94" s="35" t="s">
        <v>57</v>
      </c>
      <c r="E94" s="40" t="s">
        <v>478</v>
      </c>
    </row>
    <row r="95" spans="1:5" ht="51">
      <c r="A95" t="s">
        <v>59</v>
      </c>
      <c r="E95" s="39" t="s">
        <v>479</v>
      </c>
    </row>
    <row r="96" spans="1:16" ht="25.5">
      <c r="A96" t="s">
        <v>50</v>
      </c>
      <c s="34" t="s">
        <v>299</v>
      </c>
      <c s="34" t="s">
        <v>480</v>
      </c>
      <c s="35" t="s">
        <v>5</v>
      </c>
      <c s="6" t="s">
        <v>481</v>
      </c>
      <c s="36" t="s">
        <v>147</v>
      </c>
      <c s="37">
        <v>30</v>
      </c>
      <c s="36">
        <v>0</v>
      </c>
      <c s="36">
        <f>ROUND(G96*H96,6)</f>
      </c>
      <c r="L96" s="38">
        <v>0</v>
      </c>
      <c s="32">
        <f>ROUND(ROUND(L96,2)*ROUND(G96,3),2)</f>
      </c>
      <c s="36" t="s">
        <v>307</v>
      </c>
      <c>
        <f>(M96*21)/100</f>
      </c>
      <c t="s">
        <v>28</v>
      </c>
    </row>
    <row r="97" spans="1:5" ht="25.5">
      <c r="A97" s="35" t="s">
        <v>56</v>
      </c>
      <c r="E97" s="39" t="s">
        <v>481</v>
      </c>
    </row>
    <row r="98" spans="1:5" ht="12.75">
      <c r="A98" s="35" t="s">
        <v>57</v>
      </c>
      <c r="E98" s="40" t="s">
        <v>482</v>
      </c>
    </row>
    <row r="99" spans="1:5" ht="12.75">
      <c r="A99" t="s">
        <v>59</v>
      </c>
      <c r="E99" s="39" t="s">
        <v>483</v>
      </c>
    </row>
    <row r="100" spans="1:16" ht="25.5">
      <c r="A100" t="s">
        <v>50</v>
      </c>
      <c s="34" t="s">
        <v>315</v>
      </c>
      <c s="34" t="s">
        <v>484</v>
      </c>
      <c s="35" t="s">
        <v>5</v>
      </c>
      <c s="6" t="s">
        <v>485</v>
      </c>
      <c s="36" t="s">
        <v>54</v>
      </c>
      <c s="37">
        <v>50.97</v>
      </c>
      <c s="36">
        <v>0</v>
      </c>
      <c s="36">
        <f>ROUND(G100*H100,6)</f>
      </c>
      <c r="L100" s="38">
        <v>0</v>
      </c>
      <c s="32">
        <f>ROUND(ROUND(L100,2)*ROUND(G100,3),2)</f>
      </c>
      <c s="36" t="s">
        <v>307</v>
      </c>
      <c>
        <f>(M100*21)/100</f>
      </c>
      <c t="s">
        <v>28</v>
      </c>
    </row>
    <row r="101" spans="1:5" ht="25.5">
      <c r="A101" s="35" t="s">
        <v>56</v>
      </c>
      <c r="E101" s="39" t="s">
        <v>485</v>
      </c>
    </row>
    <row r="102" spans="1:5" ht="12.75">
      <c r="A102" s="35" t="s">
        <v>57</v>
      </c>
      <c r="E102" s="40" t="s">
        <v>5</v>
      </c>
    </row>
    <row r="103" spans="1:5" ht="25.5">
      <c r="A103" t="s">
        <v>59</v>
      </c>
      <c r="E103" s="39" t="s">
        <v>486</v>
      </c>
    </row>
    <row r="104" spans="1:16" ht="25.5">
      <c r="A104" t="s">
        <v>50</v>
      </c>
      <c s="34" t="s">
        <v>395</v>
      </c>
      <c s="34" t="s">
        <v>61</v>
      </c>
      <c s="35" t="s">
        <v>62</v>
      </c>
      <c s="6" t="s">
        <v>487</v>
      </c>
      <c s="36" t="s">
        <v>54</v>
      </c>
      <c s="37">
        <v>183.492</v>
      </c>
      <c s="36">
        <v>0</v>
      </c>
      <c s="36">
        <f>ROUND(G104*H104,6)</f>
      </c>
      <c r="L104" s="38">
        <v>0</v>
      </c>
      <c s="32">
        <f>ROUND(ROUND(L104,2)*ROUND(G104,3),2)</f>
      </c>
      <c s="36" t="s">
        <v>55</v>
      </c>
      <c>
        <f>(M104*21)/100</f>
      </c>
      <c t="s">
        <v>28</v>
      </c>
    </row>
    <row r="105" spans="1:5" ht="25.5">
      <c r="A105" s="35" t="s">
        <v>56</v>
      </c>
      <c r="E105" s="39" t="s">
        <v>487</v>
      </c>
    </row>
    <row r="106" spans="1:5" ht="25.5">
      <c r="A106" s="35" t="s">
        <v>57</v>
      </c>
      <c r="E106" s="40" t="s">
        <v>64</v>
      </c>
    </row>
    <row r="107" spans="1:5" ht="127.5">
      <c r="A107" t="s">
        <v>59</v>
      </c>
      <c r="E107" s="39" t="s">
        <v>488</v>
      </c>
    </row>
    <row r="108" spans="1:16" ht="25.5">
      <c r="A108" t="s">
        <v>50</v>
      </c>
      <c s="34" t="s">
        <v>318</v>
      </c>
      <c s="34" t="s">
        <v>489</v>
      </c>
      <c s="35" t="s">
        <v>5</v>
      </c>
      <c s="6" t="s">
        <v>490</v>
      </c>
      <c s="36" t="s">
        <v>126</v>
      </c>
      <c s="37">
        <v>112.943</v>
      </c>
      <c s="36">
        <v>0.96226</v>
      </c>
      <c s="36">
        <f>ROUND(G108*H108,6)</f>
      </c>
      <c r="L108" s="38">
        <v>0</v>
      </c>
      <c s="32">
        <f>ROUND(ROUND(L108,2)*ROUND(G108,3),2)</f>
      </c>
      <c s="36" t="s">
        <v>307</v>
      </c>
      <c>
        <f>(M108*21)/100</f>
      </c>
      <c t="s">
        <v>28</v>
      </c>
    </row>
    <row r="109" spans="1:5" ht="25.5">
      <c r="A109" s="35" t="s">
        <v>56</v>
      </c>
      <c r="E109" s="39" t="s">
        <v>490</v>
      </c>
    </row>
    <row r="110" spans="1:5" ht="38.25">
      <c r="A110" s="35" t="s">
        <v>57</v>
      </c>
      <c r="E110" s="40" t="s">
        <v>491</v>
      </c>
    </row>
    <row r="111" spans="1:5" ht="12.75">
      <c r="A111" t="s">
        <v>59</v>
      </c>
      <c r="E111" s="39" t="s">
        <v>5</v>
      </c>
    </row>
    <row r="112" spans="1:16" ht="25.5">
      <c r="A112" t="s">
        <v>50</v>
      </c>
      <c s="34" t="s">
        <v>322</v>
      </c>
      <c s="34" t="s">
        <v>492</v>
      </c>
      <c s="35" t="s">
        <v>5</v>
      </c>
      <c s="6" t="s">
        <v>493</v>
      </c>
      <c s="36" t="s">
        <v>54</v>
      </c>
      <c s="37">
        <v>0.215</v>
      </c>
      <c s="36">
        <v>1.058403</v>
      </c>
      <c s="36">
        <f>ROUND(G112*H112,6)</f>
      </c>
      <c r="L112" s="38">
        <v>0</v>
      </c>
      <c s="32">
        <f>ROUND(ROUND(L112,2)*ROUND(G112,3),2)</f>
      </c>
      <c s="36" t="s">
        <v>307</v>
      </c>
      <c>
        <f>(M112*21)/100</f>
      </c>
      <c t="s">
        <v>28</v>
      </c>
    </row>
    <row r="113" spans="1:5" ht="38.25">
      <c r="A113" s="35" t="s">
        <v>56</v>
      </c>
      <c r="E113" s="39" t="s">
        <v>494</v>
      </c>
    </row>
    <row r="114" spans="1:5" ht="127.5">
      <c r="A114" s="35" t="s">
        <v>57</v>
      </c>
      <c r="E114" s="40" t="s">
        <v>495</v>
      </c>
    </row>
    <row r="115" spans="1:5" ht="12.75">
      <c r="A115" t="s">
        <v>59</v>
      </c>
      <c r="E115" s="39" t="s">
        <v>5</v>
      </c>
    </row>
    <row r="116" spans="1:16" ht="25.5">
      <c r="A116" t="s">
        <v>50</v>
      </c>
      <c s="34" t="s">
        <v>326</v>
      </c>
      <c s="34" t="s">
        <v>496</v>
      </c>
      <c s="35" t="s">
        <v>5</v>
      </c>
      <c s="6" t="s">
        <v>493</v>
      </c>
      <c s="36" t="s">
        <v>54</v>
      </c>
      <c s="37">
        <v>1.108</v>
      </c>
      <c s="36">
        <v>1.059403</v>
      </c>
      <c s="36">
        <f>ROUND(G116*H116,6)</f>
      </c>
      <c r="L116" s="38">
        <v>0</v>
      </c>
      <c s="32">
        <f>ROUND(ROUND(L116,2)*ROUND(G116,3),2)</f>
      </c>
      <c s="36" t="s">
        <v>307</v>
      </c>
      <c>
        <f>(M116*21)/100</f>
      </c>
      <c t="s">
        <v>28</v>
      </c>
    </row>
    <row r="117" spans="1:5" ht="38.25">
      <c r="A117" s="35" t="s">
        <v>56</v>
      </c>
      <c r="E117" s="39" t="s">
        <v>497</v>
      </c>
    </row>
    <row r="118" spans="1:5" ht="114.75">
      <c r="A118" s="35" t="s">
        <v>57</v>
      </c>
      <c r="E118" s="40" t="s">
        <v>498</v>
      </c>
    </row>
    <row r="119" spans="1:5" ht="12.75">
      <c r="A119" t="s">
        <v>59</v>
      </c>
      <c r="E119" s="39" t="s">
        <v>5</v>
      </c>
    </row>
    <row r="120" spans="1:16" ht="25.5">
      <c r="A120" t="s">
        <v>50</v>
      </c>
      <c s="34" t="s">
        <v>330</v>
      </c>
      <c s="34" t="s">
        <v>499</v>
      </c>
      <c s="35" t="s">
        <v>5</v>
      </c>
      <c s="6" t="s">
        <v>500</v>
      </c>
      <c s="36" t="s">
        <v>116</v>
      </c>
      <c s="37">
        <v>270.363</v>
      </c>
      <c s="36">
        <v>2.16</v>
      </c>
      <c s="36">
        <f>ROUND(G120*H120,6)</f>
      </c>
      <c r="L120" s="38">
        <v>0</v>
      </c>
      <c s="32">
        <f>ROUND(ROUND(L120,2)*ROUND(G120,3),2)</f>
      </c>
      <c s="36" t="s">
        <v>307</v>
      </c>
      <c>
        <f>(M120*21)/100</f>
      </c>
      <c t="s">
        <v>28</v>
      </c>
    </row>
    <row r="121" spans="1:5" ht="25.5">
      <c r="A121" s="35" t="s">
        <v>56</v>
      </c>
      <c r="E121" s="39" t="s">
        <v>500</v>
      </c>
    </row>
    <row r="122" spans="1:5" ht="102">
      <c r="A122" s="35" t="s">
        <v>57</v>
      </c>
      <c r="E122" s="40" t="s">
        <v>501</v>
      </c>
    </row>
    <row r="123" spans="1:5" ht="76.5">
      <c r="A123" t="s">
        <v>59</v>
      </c>
      <c r="E123" s="39" t="s">
        <v>502</v>
      </c>
    </row>
    <row r="124" spans="1:16" ht="12.75">
      <c r="A124" t="s">
        <v>50</v>
      </c>
      <c s="34" t="s">
        <v>304</v>
      </c>
      <c s="34" t="s">
        <v>503</v>
      </c>
      <c s="35" t="s">
        <v>5</v>
      </c>
      <c s="6" t="s">
        <v>504</v>
      </c>
      <c s="36" t="s">
        <v>116</v>
      </c>
      <c s="37">
        <v>103.768</v>
      </c>
      <c s="36">
        <v>2.301022</v>
      </c>
      <c s="36">
        <f>ROUND(G124*H124,6)</f>
      </c>
      <c r="L124" s="38">
        <v>0</v>
      </c>
      <c s="32">
        <f>ROUND(ROUND(L124,2)*ROUND(G124,3),2)</f>
      </c>
      <c s="36" t="s">
        <v>307</v>
      </c>
      <c>
        <f>(M124*21)/100</f>
      </c>
      <c t="s">
        <v>28</v>
      </c>
    </row>
    <row r="125" spans="1:5" ht="12.75">
      <c r="A125" s="35" t="s">
        <v>56</v>
      </c>
      <c r="E125" s="39" t="s">
        <v>504</v>
      </c>
    </row>
    <row r="126" spans="1:5" ht="204">
      <c r="A126" s="35" t="s">
        <v>57</v>
      </c>
      <c r="E126" s="40" t="s">
        <v>505</v>
      </c>
    </row>
    <row r="127" spans="1:5" ht="89.25">
      <c r="A127" t="s">
        <v>59</v>
      </c>
      <c r="E127" s="39" t="s">
        <v>506</v>
      </c>
    </row>
    <row r="128" spans="1:16" ht="25.5">
      <c r="A128" t="s">
        <v>50</v>
      </c>
      <c s="34" t="s">
        <v>309</v>
      </c>
      <c s="34" t="s">
        <v>507</v>
      </c>
      <c s="35" t="s">
        <v>5</v>
      </c>
      <c s="6" t="s">
        <v>508</v>
      </c>
      <c s="36" t="s">
        <v>116</v>
      </c>
      <c s="37">
        <v>101.268</v>
      </c>
      <c s="36">
        <v>2.501872</v>
      </c>
      <c s="36">
        <f>ROUND(G128*H128,6)</f>
      </c>
      <c r="L128" s="38">
        <v>0</v>
      </c>
      <c s="32">
        <f>ROUND(ROUND(L128,2)*ROUND(G128,3),2)</f>
      </c>
      <c s="36" t="s">
        <v>307</v>
      </c>
      <c>
        <f>(M128*21)/100</f>
      </c>
      <c t="s">
        <v>28</v>
      </c>
    </row>
    <row r="129" spans="1:5" ht="25.5">
      <c r="A129" s="35" t="s">
        <v>56</v>
      </c>
      <c r="E129" s="39" t="s">
        <v>508</v>
      </c>
    </row>
    <row r="130" spans="1:5" ht="25.5">
      <c r="A130" s="35" t="s">
        <v>57</v>
      </c>
      <c r="E130" s="40" t="s">
        <v>509</v>
      </c>
    </row>
    <row r="131" spans="1:5" ht="153">
      <c r="A131" t="s">
        <v>59</v>
      </c>
      <c r="E131" s="39" t="s">
        <v>510</v>
      </c>
    </row>
    <row r="132" spans="1:16" ht="12.75">
      <c r="A132" t="s">
        <v>50</v>
      </c>
      <c s="34" t="s">
        <v>511</v>
      </c>
      <c s="34" t="s">
        <v>512</v>
      </c>
      <c s="35" t="s">
        <v>5</v>
      </c>
      <c s="6" t="s">
        <v>513</v>
      </c>
      <c s="36" t="s">
        <v>54</v>
      </c>
      <c s="37">
        <v>8</v>
      </c>
      <c s="36">
        <v>1.062773</v>
      </c>
      <c s="36">
        <f>ROUND(G132*H132,6)</f>
      </c>
      <c r="L132" s="38">
        <v>0</v>
      </c>
      <c s="32">
        <f>ROUND(ROUND(L132,2)*ROUND(G132,3),2)</f>
      </c>
      <c s="36" t="s">
        <v>307</v>
      </c>
      <c>
        <f>(M132*21)/100</f>
      </c>
      <c t="s">
        <v>28</v>
      </c>
    </row>
    <row r="133" spans="1:5" ht="12.75">
      <c r="A133" s="35" t="s">
        <v>56</v>
      </c>
      <c r="E133" s="39" t="s">
        <v>513</v>
      </c>
    </row>
    <row r="134" spans="1:5" ht="25.5">
      <c r="A134" s="35" t="s">
        <v>57</v>
      </c>
      <c r="E134" s="40" t="s">
        <v>514</v>
      </c>
    </row>
    <row r="135" spans="1:5" ht="25.5">
      <c r="A135" t="s">
        <v>59</v>
      </c>
      <c r="E135" s="39" t="s">
        <v>515</v>
      </c>
    </row>
    <row r="136" spans="1:16" ht="25.5">
      <c r="A136" t="s">
        <v>50</v>
      </c>
      <c s="34" t="s">
        <v>516</v>
      </c>
      <c s="34" t="s">
        <v>517</v>
      </c>
      <c s="35" t="s">
        <v>5</v>
      </c>
      <c s="6" t="s">
        <v>518</v>
      </c>
      <c s="36" t="s">
        <v>116</v>
      </c>
      <c s="37">
        <v>46.616</v>
      </c>
      <c s="36">
        <v>2.501872</v>
      </c>
      <c s="36">
        <f>ROUND(G136*H136,6)</f>
      </c>
      <c r="L136" s="38">
        <v>0</v>
      </c>
      <c s="32">
        <f>ROUND(ROUND(L136,2)*ROUND(G136,3),2)</f>
      </c>
      <c s="36" t="s">
        <v>307</v>
      </c>
      <c>
        <f>(M136*21)/100</f>
      </c>
      <c t="s">
        <v>28</v>
      </c>
    </row>
    <row r="137" spans="1:5" ht="25.5">
      <c r="A137" s="35" t="s">
        <v>56</v>
      </c>
      <c r="E137" s="39" t="s">
        <v>518</v>
      </c>
    </row>
    <row r="138" spans="1:5" ht="409.5">
      <c r="A138" s="35" t="s">
        <v>57</v>
      </c>
      <c r="E138" s="40" t="s">
        <v>519</v>
      </c>
    </row>
    <row r="139" spans="1:5" ht="153">
      <c r="A139" t="s">
        <v>59</v>
      </c>
      <c r="E139" s="39" t="s">
        <v>510</v>
      </c>
    </row>
    <row r="140" spans="1:16" ht="25.5">
      <c r="A140" t="s">
        <v>50</v>
      </c>
      <c s="34" t="s">
        <v>520</v>
      </c>
      <c s="34" t="s">
        <v>521</v>
      </c>
      <c s="35" t="s">
        <v>5</v>
      </c>
      <c s="6" t="s">
        <v>522</v>
      </c>
      <c s="36" t="s">
        <v>116</v>
      </c>
      <c s="37">
        <v>238.992</v>
      </c>
      <c s="36">
        <v>2.501872</v>
      </c>
      <c s="36">
        <f>ROUND(G140*H140,6)</f>
      </c>
      <c r="L140" s="38">
        <v>0</v>
      </c>
      <c s="32">
        <f>ROUND(ROUND(L140,2)*ROUND(G140,3),2)</f>
      </c>
      <c s="36" t="s">
        <v>307</v>
      </c>
      <c>
        <f>(M140*21)/100</f>
      </c>
      <c t="s">
        <v>28</v>
      </c>
    </row>
    <row r="141" spans="1:5" ht="25.5">
      <c r="A141" s="35" t="s">
        <v>56</v>
      </c>
      <c r="E141" s="39" t="s">
        <v>522</v>
      </c>
    </row>
    <row r="142" spans="1:5" ht="140.25">
      <c r="A142" s="35" t="s">
        <v>57</v>
      </c>
      <c r="E142" s="40" t="s">
        <v>523</v>
      </c>
    </row>
    <row r="143" spans="1:5" ht="153">
      <c r="A143" t="s">
        <v>59</v>
      </c>
      <c r="E143" s="39" t="s">
        <v>510</v>
      </c>
    </row>
    <row r="144" spans="1:16" ht="12.75">
      <c r="A144" t="s">
        <v>50</v>
      </c>
      <c s="34" t="s">
        <v>524</v>
      </c>
      <c s="34" t="s">
        <v>512</v>
      </c>
      <c s="35" t="s">
        <v>96</v>
      </c>
      <c s="6" t="s">
        <v>513</v>
      </c>
      <c s="36" t="s">
        <v>54</v>
      </c>
      <c s="37">
        <v>24.993</v>
      </c>
      <c s="36">
        <v>1.062773</v>
      </c>
      <c s="36">
        <f>ROUND(G144*H144,6)</f>
      </c>
      <c r="L144" s="38">
        <v>0</v>
      </c>
      <c s="32">
        <f>ROUND(ROUND(L144,2)*ROUND(G144,3),2)</f>
      </c>
      <c s="36" t="s">
        <v>307</v>
      </c>
      <c>
        <f>(M144*21)/100</f>
      </c>
      <c t="s">
        <v>28</v>
      </c>
    </row>
    <row r="145" spans="1:5" ht="12.75">
      <c r="A145" s="35" t="s">
        <v>56</v>
      </c>
      <c r="E145" s="39" t="s">
        <v>513</v>
      </c>
    </row>
    <row r="146" spans="1:5" ht="165.75">
      <c r="A146" s="35" t="s">
        <v>57</v>
      </c>
      <c r="E146" s="40" t="s">
        <v>525</v>
      </c>
    </row>
    <row r="147" spans="1:5" ht="25.5">
      <c r="A147" t="s">
        <v>59</v>
      </c>
      <c r="E147" s="39" t="s">
        <v>515</v>
      </c>
    </row>
    <row r="148" spans="1:16" ht="12.75">
      <c r="A148" t="s">
        <v>50</v>
      </c>
      <c s="34" t="s">
        <v>526</v>
      </c>
      <c s="34" t="s">
        <v>527</v>
      </c>
      <c s="35" t="s">
        <v>5</v>
      </c>
      <c s="6" t="s">
        <v>528</v>
      </c>
      <c s="36" t="s">
        <v>126</v>
      </c>
      <c s="37">
        <v>123.857</v>
      </c>
      <c s="36">
        <v>0.002472</v>
      </c>
      <c s="36">
        <f>ROUND(G148*H148,6)</f>
      </c>
      <c r="L148" s="38">
        <v>0</v>
      </c>
      <c s="32">
        <f>ROUND(ROUND(L148,2)*ROUND(G148,3),2)</f>
      </c>
      <c s="36" t="s">
        <v>307</v>
      </c>
      <c>
        <f>(M148*21)/100</f>
      </c>
      <c t="s">
        <v>28</v>
      </c>
    </row>
    <row r="149" spans="1:5" ht="12.75">
      <c r="A149" s="35" t="s">
        <v>56</v>
      </c>
      <c r="E149" s="39" t="s">
        <v>528</v>
      </c>
    </row>
    <row r="150" spans="1:5" ht="76.5">
      <c r="A150" s="35" t="s">
        <v>57</v>
      </c>
      <c r="E150" s="40" t="s">
        <v>529</v>
      </c>
    </row>
    <row r="151" spans="1:5" ht="38.25">
      <c r="A151" t="s">
        <v>59</v>
      </c>
      <c r="E151" s="39" t="s">
        <v>530</v>
      </c>
    </row>
    <row r="152" spans="1:16" ht="12.75">
      <c r="A152" t="s">
        <v>50</v>
      </c>
      <c s="34" t="s">
        <v>531</v>
      </c>
      <c s="34" t="s">
        <v>532</v>
      </c>
      <c s="35" t="s">
        <v>5</v>
      </c>
      <c s="6" t="s">
        <v>533</v>
      </c>
      <c s="36" t="s">
        <v>126</v>
      </c>
      <c s="37">
        <v>123.857</v>
      </c>
      <c s="36">
        <v>0</v>
      </c>
      <c s="36">
        <f>ROUND(G152*H152,6)</f>
      </c>
      <c r="L152" s="38">
        <v>0</v>
      </c>
      <c s="32">
        <f>ROUND(ROUND(L152,2)*ROUND(G152,3),2)</f>
      </c>
      <c s="36" t="s">
        <v>307</v>
      </c>
      <c>
        <f>(M152*21)/100</f>
      </c>
      <c t="s">
        <v>28</v>
      </c>
    </row>
    <row r="153" spans="1:5" ht="12.75">
      <c r="A153" s="35" t="s">
        <v>56</v>
      </c>
      <c r="E153" s="39" t="s">
        <v>533</v>
      </c>
    </row>
    <row r="154" spans="1:5" ht="12.75">
      <c r="A154" s="35" t="s">
        <v>57</v>
      </c>
      <c r="E154" s="40" t="s">
        <v>534</v>
      </c>
    </row>
    <row r="155" spans="1:5" ht="38.25">
      <c r="A155" t="s">
        <v>59</v>
      </c>
      <c r="E155" s="39" t="s">
        <v>530</v>
      </c>
    </row>
    <row r="156" spans="1:16" ht="25.5">
      <c r="A156" t="s">
        <v>50</v>
      </c>
      <c s="34" t="s">
        <v>535</v>
      </c>
      <c s="34" t="s">
        <v>536</v>
      </c>
      <c s="35" t="s">
        <v>5</v>
      </c>
      <c s="6" t="s">
        <v>537</v>
      </c>
      <c s="36" t="s">
        <v>116</v>
      </c>
      <c s="37">
        <v>54.795</v>
      </c>
      <c s="36">
        <v>2.501872</v>
      </c>
      <c s="36">
        <f>ROUND(G156*H156,6)</f>
      </c>
      <c r="L156" s="38">
        <v>0</v>
      </c>
      <c s="32">
        <f>ROUND(ROUND(L156,2)*ROUND(G156,3),2)</f>
      </c>
      <c s="36" t="s">
        <v>307</v>
      </c>
      <c>
        <f>(M156*21)/100</f>
      </c>
      <c t="s">
        <v>28</v>
      </c>
    </row>
    <row r="157" spans="1:5" ht="25.5">
      <c r="A157" s="35" t="s">
        <v>56</v>
      </c>
      <c r="E157" s="39" t="s">
        <v>537</v>
      </c>
    </row>
    <row r="158" spans="1:5" ht="51">
      <c r="A158" s="35" t="s">
        <v>57</v>
      </c>
      <c r="E158" s="40" t="s">
        <v>538</v>
      </c>
    </row>
    <row r="159" spans="1:5" ht="153">
      <c r="A159" t="s">
        <v>59</v>
      </c>
      <c r="E159" s="39" t="s">
        <v>510</v>
      </c>
    </row>
    <row r="160" spans="1:16" ht="12.75">
      <c r="A160" t="s">
        <v>50</v>
      </c>
      <c s="34" t="s">
        <v>539</v>
      </c>
      <c s="34" t="s">
        <v>540</v>
      </c>
      <c s="35" t="s">
        <v>5</v>
      </c>
      <c s="6" t="s">
        <v>541</v>
      </c>
      <c s="36" t="s">
        <v>54</v>
      </c>
      <c s="37">
        <v>5.449</v>
      </c>
      <c s="36">
        <v>1.060621</v>
      </c>
      <c s="36">
        <f>ROUND(G160*H160,6)</f>
      </c>
      <c r="L160" s="38">
        <v>0</v>
      </c>
      <c s="32">
        <f>ROUND(ROUND(L160,2)*ROUND(G160,3),2)</f>
      </c>
      <c s="36" t="s">
        <v>307</v>
      </c>
      <c>
        <f>(M160*21)/100</f>
      </c>
      <c t="s">
        <v>28</v>
      </c>
    </row>
    <row r="161" spans="1:5" ht="12.75">
      <c r="A161" s="35" t="s">
        <v>56</v>
      </c>
      <c r="E161" s="39" t="s">
        <v>541</v>
      </c>
    </row>
    <row r="162" spans="1:5" ht="51">
      <c r="A162" s="35" t="s">
        <v>57</v>
      </c>
      <c r="E162" s="40" t="s">
        <v>542</v>
      </c>
    </row>
    <row r="163" spans="1:5" ht="25.5">
      <c r="A163" t="s">
        <v>59</v>
      </c>
      <c r="E163" s="39" t="s">
        <v>515</v>
      </c>
    </row>
    <row r="164" spans="1:16" ht="12.75">
      <c r="A164" t="s">
        <v>50</v>
      </c>
      <c s="34" t="s">
        <v>543</v>
      </c>
      <c s="34" t="s">
        <v>544</v>
      </c>
      <c s="35" t="s">
        <v>5</v>
      </c>
      <c s="6" t="s">
        <v>545</v>
      </c>
      <c s="36" t="s">
        <v>126</v>
      </c>
      <c s="37">
        <v>140.96</v>
      </c>
      <c s="36">
        <v>0.002637</v>
      </c>
      <c s="36">
        <f>ROUND(G164*H164,6)</f>
      </c>
      <c r="L164" s="38">
        <v>0</v>
      </c>
      <c s="32">
        <f>ROUND(ROUND(L164,2)*ROUND(G164,3),2)</f>
      </c>
      <c s="36" t="s">
        <v>307</v>
      </c>
      <c>
        <f>(M164*21)/100</f>
      </c>
      <c t="s">
        <v>28</v>
      </c>
    </row>
    <row r="165" spans="1:5" ht="12.75">
      <c r="A165" s="35" t="s">
        <v>56</v>
      </c>
      <c r="E165" s="39" t="s">
        <v>545</v>
      </c>
    </row>
    <row r="166" spans="1:5" ht="51">
      <c r="A166" s="35" t="s">
        <v>57</v>
      </c>
      <c r="E166" s="40" t="s">
        <v>546</v>
      </c>
    </row>
    <row r="167" spans="1:5" ht="38.25">
      <c r="A167" t="s">
        <v>59</v>
      </c>
      <c r="E167" s="39" t="s">
        <v>530</v>
      </c>
    </row>
    <row r="168" spans="1:16" ht="12.75">
      <c r="A168" t="s">
        <v>50</v>
      </c>
      <c s="34" t="s">
        <v>547</v>
      </c>
      <c s="34" t="s">
        <v>548</v>
      </c>
      <c s="35" t="s">
        <v>5</v>
      </c>
      <c s="6" t="s">
        <v>549</v>
      </c>
      <c s="36" t="s">
        <v>126</v>
      </c>
      <c s="37">
        <v>140.96</v>
      </c>
      <c s="36">
        <v>0</v>
      </c>
      <c s="36">
        <f>ROUND(G168*H168,6)</f>
      </c>
      <c r="L168" s="38">
        <v>0</v>
      </c>
      <c s="32">
        <f>ROUND(ROUND(L168,2)*ROUND(G168,3),2)</f>
      </c>
      <c s="36" t="s">
        <v>307</v>
      </c>
      <c>
        <f>(M168*21)/100</f>
      </c>
      <c t="s">
        <v>28</v>
      </c>
    </row>
    <row r="169" spans="1:5" ht="12.75">
      <c r="A169" s="35" t="s">
        <v>56</v>
      </c>
      <c r="E169" s="39" t="s">
        <v>549</v>
      </c>
    </row>
    <row r="170" spans="1:5" ht="51">
      <c r="A170" s="35" t="s">
        <v>57</v>
      </c>
      <c r="E170" s="40" t="s">
        <v>546</v>
      </c>
    </row>
    <row r="171" spans="1:5" ht="38.25">
      <c r="A171" t="s">
        <v>59</v>
      </c>
      <c r="E171" s="39" t="s">
        <v>530</v>
      </c>
    </row>
    <row r="172" spans="1:16" ht="25.5">
      <c r="A172" t="s">
        <v>50</v>
      </c>
      <c s="34" t="s">
        <v>550</v>
      </c>
      <c s="34" t="s">
        <v>551</v>
      </c>
      <c s="35" t="s">
        <v>5</v>
      </c>
      <c s="6" t="s">
        <v>552</v>
      </c>
      <c s="36" t="s">
        <v>116</v>
      </c>
      <c s="37">
        <v>49.168</v>
      </c>
      <c s="36">
        <v>2.501872</v>
      </c>
      <c s="36">
        <f>ROUND(G172*H172,6)</f>
      </c>
      <c r="L172" s="38">
        <v>0</v>
      </c>
      <c s="32">
        <f>ROUND(ROUND(L172,2)*ROUND(G172,3),2)</f>
      </c>
      <c s="36" t="s">
        <v>307</v>
      </c>
      <c>
        <f>(M172*21)/100</f>
      </c>
      <c t="s">
        <v>28</v>
      </c>
    </row>
    <row r="173" spans="1:5" ht="25.5">
      <c r="A173" s="35" t="s">
        <v>56</v>
      </c>
      <c r="E173" s="39" t="s">
        <v>552</v>
      </c>
    </row>
    <row r="174" spans="1:5" ht="51">
      <c r="A174" s="35" t="s">
        <v>57</v>
      </c>
      <c r="E174" s="40" t="s">
        <v>553</v>
      </c>
    </row>
    <row r="175" spans="1:5" ht="153">
      <c r="A175" t="s">
        <v>59</v>
      </c>
      <c r="E175" s="39" t="s">
        <v>510</v>
      </c>
    </row>
    <row r="176" spans="1:16" ht="12.75">
      <c r="A176" t="s">
        <v>50</v>
      </c>
      <c s="34" t="s">
        <v>554</v>
      </c>
      <c s="34" t="s">
        <v>555</v>
      </c>
      <c s="35" t="s">
        <v>5</v>
      </c>
      <c s="6" t="s">
        <v>556</v>
      </c>
      <c s="36" t="s">
        <v>54</v>
      </c>
      <c s="37">
        <v>9.954</v>
      </c>
      <c s="36">
        <v>1.060621</v>
      </c>
      <c s="36">
        <f>ROUND(G176*H176,6)</f>
      </c>
      <c r="L176" s="38">
        <v>0</v>
      </c>
      <c s="32">
        <f>ROUND(ROUND(L176,2)*ROUND(G176,3),2)</f>
      </c>
      <c s="36" t="s">
        <v>307</v>
      </c>
      <c>
        <f>(M176*21)/100</f>
      </c>
      <c t="s">
        <v>28</v>
      </c>
    </row>
    <row r="177" spans="1:5" ht="12.75">
      <c r="A177" s="35" t="s">
        <v>56</v>
      </c>
      <c r="E177" s="39" t="s">
        <v>556</v>
      </c>
    </row>
    <row r="178" spans="1:5" ht="51">
      <c r="A178" s="35" t="s">
        <v>57</v>
      </c>
      <c r="E178" s="40" t="s">
        <v>557</v>
      </c>
    </row>
    <row r="179" spans="1:5" ht="25.5">
      <c r="A179" t="s">
        <v>59</v>
      </c>
      <c r="E179" s="39" t="s">
        <v>515</v>
      </c>
    </row>
    <row r="180" spans="1:16" ht="12.75">
      <c r="A180" t="s">
        <v>50</v>
      </c>
      <c s="34" t="s">
        <v>558</v>
      </c>
      <c s="34" t="s">
        <v>559</v>
      </c>
      <c s="35" t="s">
        <v>5</v>
      </c>
      <c s="6" t="s">
        <v>560</v>
      </c>
      <c s="36" t="s">
        <v>162</v>
      </c>
      <c s="37">
        <v>58</v>
      </c>
      <c s="36">
        <v>0.248302</v>
      </c>
      <c s="36">
        <f>ROUND(G180*H180,6)</f>
      </c>
      <c r="L180" s="38">
        <v>0</v>
      </c>
      <c s="32">
        <f>ROUND(ROUND(L180,2)*ROUND(G180,3),2)</f>
      </c>
      <c s="36" t="s">
        <v>307</v>
      </c>
      <c>
        <f>(M180*21)/100</f>
      </c>
      <c t="s">
        <v>28</v>
      </c>
    </row>
    <row r="181" spans="1:5" ht="12.75">
      <c r="A181" s="35" t="s">
        <v>56</v>
      </c>
      <c r="E181" s="39" t="s">
        <v>560</v>
      </c>
    </row>
    <row r="182" spans="1:5" ht="51">
      <c r="A182" s="35" t="s">
        <v>57</v>
      </c>
      <c r="E182" s="40" t="s">
        <v>561</v>
      </c>
    </row>
    <row r="183" spans="1:5" ht="102">
      <c r="A183" t="s">
        <v>59</v>
      </c>
      <c r="E183" s="39" t="s">
        <v>562</v>
      </c>
    </row>
    <row r="184" spans="1:16" ht="12.75">
      <c r="A184" t="s">
        <v>50</v>
      </c>
      <c s="34" t="s">
        <v>563</v>
      </c>
      <c s="34" t="s">
        <v>564</v>
      </c>
      <c s="35" t="s">
        <v>5</v>
      </c>
      <c s="6" t="s">
        <v>565</v>
      </c>
      <c s="36" t="s">
        <v>162</v>
      </c>
      <c s="37">
        <v>46</v>
      </c>
      <c s="36">
        <v>2.5</v>
      </c>
      <c s="36">
        <f>ROUND(G184*H184,6)</f>
      </c>
      <c r="L184" s="38">
        <v>0</v>
      </c>
      <c s="32">
        <f>ROUND(ROUND(L184,2)*ROUND(G184,3),2)</f>
      </c>
      <c s="36" t="s">
        <v>55</v>
      </c>
      <c>
        <f>(M184*21)/100</f>
      </c>
      <c t="s">
        <v>28</v>
      </c>
    </row>
    <row r="185" spans="1:5" ht="12.75">
      <c r="A185" s="35" t="s">
        <v>56</v>
      </c>
      <c r="E185" s="39" t="s">
        <v>565</v>
      </c>
    </row>
    <row r="186" spans="1:5" ht="12.75">
      <c r="A186" s="35" t="s">
        <v>57</v>
      </c>
      <c r="E186" s="40" t="s">
        <v>5</v>
      </c>
    </row>
    <row r="187" spans="1:5" ht="63.75">
      <c r="A187" t="s">
        <v>59</v>
      </c>
      <c r="E187" s="39" t="s">
        <v>566</v>
      </c>
    </row>
    <row r="188" spans="1:16" ht="12.75">
      <c r="A188" t="s">
        <v>50</v>
      </c>
      <c s="34" t="s">
        <v>567</v>
      </c>
      <c s="34" t="s">
        <v>568</v>
      </c>
      <c s="35" t="s">
        <v>5</v>
      </c>
      <c s="6" t="s">
        <v>569</v>
      </c>
      <c s="36" t="s">
        <v>162</v>
      </c>
      <c s="37">
        <v>12</v>
      </c>
      <c s="36">
        <v>2.8</v>
      </c>
      <c s="36">
        <f>ROUND(G188*H188,6)</f>
      </c>
      <c r="L188" s="38">
        <v>0</v>
      </c>
      <c s="32">
        <f>ROUND(ROUND(L188,2)*ROUND(G188,3),2)</f>
      </c>
      <c s="36" t="s">
        <v>55</v>
      </c>
      <c>
        <f>(M188*21)/100</f>
      </c>
      <c t="s">
        <v>28</v>
      </c>
    </row>
    <row r="189" spans="1:5" ht="12.75">
      <c r="A189" s="35" t="s">
        <v>56</v>
      </c>
      <c r="E189" s="39" t="s">
        <v>569</v>
      </c>
    </row>
    <row r="190" spans="1:5" ht="12.75">
      <c r="A190" s="35" t="s">
        <v>57</v>
      </c>
      <c r="E190" s="40" t="s">
        <v>5</v>
      </c>
    </row>
    <row r="191" spans="1:5" ht="63.75">
      <c r="A191" t="s">
        <v>59</v>
      </c>
      <c r="E191" s="39" t="s">
        <v>566</v>
      </c>
    </row>
    <row r="192" spans="1:16" ht="12.75">
      <c r="A192" t="s">
        <v>50</v>
      </c>
      <c s="34" t="s">
        <v>138</v>
      </c>
      <c s="34" t="s">
        <v>570</v>
      </c>
      <c s="35" t="s">
        <v>5</v>
      </c>
      <c s="6" t="s">
        <v>571</v>
      </c>
      <c s="36" t="s">
        <v>162</v>
      </c>
      <c s="37">
        <v>1</v>
      </c>
      <c s="36">
        <v>0.35841</v>
      </c>
      <c s="36">
        <f>ROUND(G192*H192,6)</f>
      </c>
      <c r="L192" s="38">
        <v>0</v>
      </c>
      <c s="32">
        <f>ROUND(ROUND(L192,2)*ROUND(G192,3),2)</f>
      </c>
      <c s="36" t="s">
        <v>55</v>
      </c>
      <c>
        <f>(M192*21)/100</f>
      </c>
      <c t="s">
        <v>28</v>
      </c>
    </row>
    <row r="193" spans="1:5" ht="12.75">
      <c r="A193" s="35" t="s">
        <v>56</v>
      </c>
      <c r="E193" s="39" t="s">
        <v>571</v>
      </c>
    </row>
    <row r="194" spans="1:5" ht="12.75">
      <c r="A194" s="35" t="s">
        <v>57</v>
      </c>
      <c r="E194" s="40" t="s">
        <v>572</v>
      </c>
    </row>
    <row r="195" spans="1:5" ht="102">
      <c r="A195" t="s">
        <v>59</v>
      </c>
      <c r="E195" s="39" t="s">
        <v>562</v>
      </c>
    </row>
    <row r="196" spans="1:16" ht="12.75">
      <c r="A196" t="s">
        <v>50</v>
      </c>
      <c s="34" t="s">
        <v>573</v>
      </c>
      <c s="34" t="s">
        <v>574</v>
      </c>
      <c s="35" t="s">
        <v>5</v>
      </c>
      <c s="6" t="s">
        <v>575</v>
      </c>
      <c s="36" t="s">
        <v>162</v>
      </c>
      <c s="37">
        <v>1</v>
      </c>
      <c s="36">
        <v>19.3</v>
      </c>
      <c s="36">
        <f>ROUND(G196*H196,6)</f>
      </c>
      <c r="L196" s="38">
        <v>0</v>
      </c>
      <c s="32">
        <f>ROUND(ROUND(L196,2)*ROUND(G196,3),2)</f>
      </c>
      <c s="36" t="s">
        <v>55</v>
      </c>
      <c>
        <f>(M196*21)/100</f>
      </c>
      <c t="s">
        <v>28</v>
      </c>
    </row>
    <row r="197" spans="1:5" ht="12.75">
      <c r="A197" s="35" t="s">
        <v>56</v>
      </c>
      <c r="E197" s="39" t="s">
        <v>575</v>
      </c>
    </row>
    <row r="198" spans="1:5" ht="12.75">
      <c r="A198" s="35" t="s">
        <v>57</v>
      </c>
      <c r="E198" s="40" t="s">
        <v>5</v>
      </c>
    </row>
    <row r="199" spans="1:5" ht="63.75">
      <c r="A199" t="s">
        <v>59</v>
      </c>
      <c r="E199" s="39" t="s">
        <v>566</v>
      </c>
    </row>
    <row r="200" spans="1:16" ht="12.75">
      <c r="A200" t="s">
        <v>50</v>
      </c>
      <c s="34" t="s">
        <v>576</v>
      </c>
      <c s="34" t="s">
        <v>577</v>
      </c>
      <c s="35" t="s">
        <v>5</v>
      </c>
      <c s="6" t="s">
        <v>578</v>
      </c>
      <c s="36" t="s">
        <v>162</v>
      </c>
      <c s="37">
        <v>2</v>
      </c>
      <c s="36">
        <v>0.060194</v>
      </c>
      <c s="36">
        <f>ROUND(G200*H200,6)</f>
      </c>
      <c r="L200" s="38">
        <v>0</v>
      </c>
      <c s="32">
        <f>ROUND(ROUND(L200,2)*ROUND(G200,3),2)</f>
      </c>
      <c s="36" t="s">
        <v>307</v>
      </c>
      <c>
        <f>(M200*21)/100</f>
      </c>
      <c t="s">
        <v>28</v>
      </c>
    </row>
    <row r="201" spans="1:5" ht="12.75">
      <c r="A201" s="35" t="s">
        <v>56</v>
      </c>
      <c r="E201" s="39" t="s">
        <v>578</v>
      </c>
    </row>
    <row r="202" spans="1:5" ht="12.75">
      <c r="A202" s="35" t="s">
        <v>57</v>
      </c>
      <c r="E202" s="40" t="s">
        <v>5</v>
      </c>
    </row>
    <row r="203" spans="1:5" ht="63.75">
      <c r="A203" t="s">
        <v>59</v>
      </c>
      <c r="E203" s="39" t="s">
        <v>566</v>
      </c>
    </row>
    <row r="204" spans="1:16" ht="12.75">
      <c r="A204" t="s">
        <v>50</v>
      </c>
      <c s="34" t="s">
        <v>579</v>
      </c>
      <c s="34" t="s">
        <v>580</v>
      </c>
      <c s="35" t="s">
        <v>5</v>
      </c>
      <c s="6" t="s">
        <v>581</v>
      </c>
      <c s="36" t="s">
        <v>162</v>
      </c>
      <c s="37">
        <v>1</v>
      </c>
      <c s="36">
        <v>0.9</v>
      </c>
      <c s="36">
        <f>ROUND(G204*H204,6)</f>
      </c>
      <c r="L204" s="38">
        <v>0</v>
      </c>
      <c s="32">
        <f>ROUND(ROUND(L204,2)*ROUND(G204,3),2)</f>
      </c>
      <c s="36" t="s">
        <v>55</v>
      </c>
      <c>
        <f>(M204*21)/100</f>
      </c>
      <c t="s">
        <v>28</v>
      </c>
    </row>
    <row r="205" spans="1:5" ht="12.75">
      <c r="A205" s="35" t="s">
        <v>56</v>
      </c>
      <c r="E205" s="39" t="s">
        <v>581</v>
      </c>
    </row>
    <row r="206" spans="1:5" ht="12.75">
      <c r="A206" s="35" t="s">
        <v>57</v>
      </c>
      <c r="E206" s="40" t="s">
        <v>5</v>
      </c>
    </row>
    <row r="207" spans="1:5" ht="63.75">
      <c r="A207" t="s">
        <v>59</v>
      </c>
      <c r="E207" s="39" t="s">
        <v>566</v>
      </c>
    </row>
    <row r="208" spans="1:16" ht="12.75">
      <c r="A208" t="s">
        <v>50</v>
      </c>
      <c s="34" t="s">
        <v>582</v>
      </c>
      <c s="34" t="s">
        <v>583</v>
      </c>
      <c s="35" t="s">
        <v>5</v>
      </c>
      <c s="6" t="s">
        <v>584</v>
      </c>
      <c s="36" t="s">
        <v>162</v>
      </c>
      <c s="37">
        <v>1</v>
      </c>
      <c s="36">
        <v>0.7</v>
      </c>
      <c s="36">
        <f>ROUND(G208*H208,6)</f>
      </c>
      <c r="L208" s="38">
        <v>0</v>
      </c>
      <c s="32">
        <f>ROUND(ROUND(L208,2)*ROUND(G208,3),2)</f>
      </c>
      <c s="36" t="s">
        <v>55</v>
      </c>
      <c>
        <f>(M208*21)/100</f>
      </c>
      <c t="s">
        <v>28</v>
      </c>
    </row>
    <row r="209" spans="1:5" ht="12.75">
      <c r="A209" s="35" t="s">
        <v>56</v>
      </c>
      <c r="E209" s="39" t="s">
        <v>584</v>
      </c>
    </row>
    <row r="210" spans="1:5" ht="12.75">
      <c r="A210" s="35" t="s">
        <v>57</v>
      </c>
      <c r="E210" s="40" t="s">
        <v>5</v>
      </c>
    </row>
    <row r="211" spans="1:5" ht="63.75">
      <c r="A211" t="s">
        <v>59</v>
      </c>
      <c r="E211" s="39" t="s">
        <v>566</v>
      </c>
    </row>
    <row r="212" spans="1:16" ht="12.75">
      <c r="A212" t="s">
        <v>50</v>
      </c>
      <c s="34" t="s">
        <v>585</v>
      </c>
      <c s="34" t="s">
        <v>586</v>
      </c>
      <c s="35" t="s">
        <v>5</v>
      </c>
      <c s="6" t="s">
        <v>587</v>
      </c>
      <c s="36" t="s">
        <v>162</v>
      </c>
      <c s="37">
        <v>27</v>
      </c>
      <c s="36">
        <v>0.117544</v>
      </c>
      <c s="36">
        <f>ROUND(G212*H212,6)</f>
      </c>
      <c r="L212" s="38">
        <v>0</v>
      </c>
      <c s="32">
        <f>ROUND(ROUND(L212,2)*ROUND(G212,3),2)</f>
      </c>
      <c s="36" t="s">
        <v>307</v>
      </c>
      <c>
        <f>(M212*21)/100</f>
      </c>
      <c t="s">
        <v>28</v>
      </c>
    </row>
    <row r="213" spans="1:5" ht="12.75">
      <c r="A213" s="35" t="s">
        <v>56</v>
      </c>
      <c r="E213" s="39" t="s">
        <v>587</v>
      </c>
    </row>
    <row r="214" spans="1:5" ht="12.75">
      <c r="A214" s="35" t="s">
        <v>57</v>
      </c>
      <c r="E214" s="40" t="s">
        <v>5</v>
      </c>
    </row>
    <row r="215" spans="1:5" ht="63.75">
      <c r="A215" t="s">
        <v>59</v>
      </c>
      <c r="E215" s="39" t="s">
        <v>566</v>
      </c>
    </row>
    <row r="216" spans="1:16" ht="12.75">
      <c r="A216" t="s">
        <v>50</v>
      </c>
      <c s="34" t="s">
        <v>588</v>
      </c>
      <c s="34" t="s">
        <v>589</v>
      </c>
      <c s="35" t="s">
        <v>5</v>
      </c>
      <c s="6" t="s">
        <v>590</v>
      </c>
      <c s="36" t="s">
        <v>162</v>
      </c>
      <c s="37">
        <v>14</v>
      </c>
      <c s="36">
        <v>3.5</v>
      </c>
      <c s="36">
        <f>ROUND(G216*H216,6)</f>
      </c>
      <c r="L216" s="38">
        <v>0</v>
      </c>
      <c s="32">
        <f>ROUND(ROUND(L216,2)*ROUND(G216,3),2)</f>
      </c>
      <c s="36" t="s">
        <v>55</v>
      </c>
      <c>
        <f>(M216*21)/100</f>
      </c>
      <c t="s">
        <v>28</v>
      </c>
    </row>
    <row r="217" spans="1:5" ht="12.75">
      <c r="A217" s="35" t="s">
        <v>56</v>
      </c>
      <c r="E217" s="39" t="s">
        <v>590</v>
      </c>
    </row>
    <row r="218" spans="1:5" ht="12.75">
      <c r="A218" s="35" t="s">
        <v>57</v>
      </c>
      <c r="E218" s="40" t="s">
        <v>5</v>
      </c>
    </row>
    <row r="219" spans="1:5" ht="63.75">
      <c r="A219" t="s">
        <v>59</v>
      </c>
      <c r="E219" s="39" t="s">
        <v>566</v>
      </c>
    </row>
    <row r="220" spans="1:16" ht="12.75">
      <c r="A220" t="s">
        <v>50</v>
      </c>
      <c s="34" t="s">
        <v>591</v>
      </c>
      <c s="34" t="s">
        <v>592</v>
      </c>
      <c s="35" t="s">
        <v>5</v>
      </c>
      <c s="6" t="s">
        <v>593</v>
      </c>
      <c s="36" t="s">
        <v>162</v>
      </c>
      <c s="37">
        <v>1</v>
      </c>
      <c s="36">
        <v>3.2</v>
      </c>
      <c s="36">
        <f>ROUND(G220*H220,6)</f>
      </c>
      <c r="L220" s="38">
        <v>0</v>
      </c>
      <c s="32">
        <f>ROUND(ROUND(L220,2)*ROUND(G220,3),2)</f>
      </c>
      <c s="36" t="s">
        <v>55</v>
      </c>
      <c>
        <f>(M220*21)/100</f>
      </c>
      <c t="s">
        <v>28</v>
      </c>
    </row>
    <row r="221" spans="1:5" ht="12.75">
      <c r="A221" s="35" t="s">
        <v>56</v>
      </c>
      <c r="E221" s="39" t="s">
        <v>593</v>
      </c>
    </row>
    <row r="222" spans="1:5" ht="12.75">
      <c r="A222" s="35" t="s">
        <v>57</v>
      </c>
      <c r="E222" s="40" t="s">
        <v>5</v>
      </c>
    </row>
    <row r="223" spans="1:5" ht="63.75">
      <c r="A223" t="s">
        <v>59</v>
      </c>
      <c r="E223" s="39" t="s">
        <v>566</v>
      </c>
    </row>
    <row r="224" spans="1:16" ht="12.75">
      <c r="A224" t="s">
        <v>50</v>
      </c>
      <c s="34" t="s">
        <v>594</v>
      </c>
      <c s="34" t="s">
        <v>595</v>
      </c>
      <c s="35" t="s">
        <v>5</v>
      </c>
      <c s="6" t="s">
        <v>596</v>
      </c>
      <c s="36" t="s">
        <v>162</v>
      </c>
      <c s="37">
        <v>1</v>
      </c>
      <c s="36">
        <v>1.5</v>
      </c>
      <c s="36">
        <f>ROUND(G224*H224,6)</f>
      </c>
      <c r="L224" s="38">
        <v>0</v>
      </c>
      <c s="32">
        <f>ROUND(ROUND(L224,2)*ROUND(G224,3),2)</f>
      </c>
      <c s="36" t="s">
        <v>55</v>
      </c>
      <c>
        <f>(M224*21)/100</f>
      </c>
      <c t="s">
        <v>28</v>
      </c>
    </row>
    <row r="225" spans="1:5" ht="12.75">
      <c r="A225" s="35" t="s">
        <v>56</v>
      </c>
      <c r="E225" s="39" t="s">
        <v>596</v>
      </c>
    </row>
    <row r="226" spans="1:5" ht="12.75">
      <c r="A226" s="35" t="s">
        <v>57</v>
      </c>
      <c r="E226" s="40" t="s">
        <v>5</v>
      </c>
    </row>
    <row r="227" spans="1:5" ht="63.75">
      <c r="A227" t="s">
        <v>59</v>
      </c>
      <c r="E227" s="39" t="s">
        <v>566</v>
      </c>
    </row>
    <row r="228" spans="1:16" ht="12.75">
      <c r="A228" t="s">
        <v>50</v>
      </c>
      <c s="34" t="s">
        <v>597</v>
      </c>
      <c s="34" t="s">
        <v>598</v>
      </c>
      <c s="35" t="s">
        <v>5</v>
      </c>
      <c s="6" t="s">
        <v>599</v>
      </c>
      <c s="36" t="s">
        <v>162</v>
      </c>
      <c s="37">
        <v>9</v>
      </c>
      <c s="36">
        <v>2.8</v>
      </c>
      <c s="36">
        <f>ROUND(G228*H228,6)</f>
      </c>
      <c r="L228" s="38">
        <v>0</v>
      </c>
      <c s="32">
        <f>ROUND(ROUND(L228,2)*ROUND(G228,3),2)</f>
      </c>
      <c s="36" t="s">
        <v>55</v>
      </c>
      <c>
        <f>(M228*21)/100</f>
      </c>
      <c t="s">
        <v>28</v>
      </c>
    </row>
    <row r="229" spans="1:5" ht="12.75">
      <c r="A229" s="35" t="s">
        <v>56</v>
      </c>
      <c r="E229" s="39" t="s">
        <v>599</v>
      </c>
    </row>
    <row r="230" spans="1:5" ht="12.75">
      <c r="A230" s="35" t="s">
        <v>57</v>
      </c>
      <c r="E230" s="40" t="s">
        <v>5</v>
      </c>
    </row>
    <row r="231" spans="1:5" ht="63.75">
      <c r="A231" t="s">
        <v>59</v>
      </c>
      <c r="E231" s="39" t="s">
        <v>566</v>
      </c>
    </row>
    <row r="232" spans="1:16" ht="12.75">
      <c r="A232" t="s">
        <v>50</v>
      </c>
      <c s="34" t="s">
        <v>600</v>
      </c>
      <c s="34" t="s">
        <v>601</v>
      </c>
      <c s="35" t="s">
        <v>5</v>
      </c>
      <c s="6" t="s">
        <v>602</v>
      </c>
      <c s="36" t="s">
        <v>162</v>
      </c>
      <c s="37">
        <v>2</v>
      </c>
      <c s="36">
        <v>1</v>
      </c>
      <c s="36">
        <f>ROUND(G232*H232,6)</f>
      </c>
      <c r="L232" s="38">
        <v>0</v>
      </c>
      <c s="32">
        <f>ROUND(ROUND(L232,2)*ROUND(G232,3),2)</f>
      </c>
      <c s="36" t="s">
        <v>55</v>
      </c>
      <c>
        <f>(M232*21)/100</f>
      </c>
      <c t="s">
        <v>28</v>
      </c>
    </row>
    <row r="233" spans="1:5" ht="12.75">
      <c r="A233" s="35" t="s">
        <v>56</v>
      </c>
      <c r="E233" s="39" t="s">
        <v>602</v>
      </c>
    </row>
    <row r="234" spans="1:5" ht="12.75">
      <c r="A234" s="35" t="s">
        <v>57</v>
      </c>
      <c r="E234" s="40" t="s">
        <v>5</v>
      </c>
    </row>
    <row r="235" spans="1:5" ht="63.75">
      <c r="A235" t="s">
        <v>59</v>
      </c>
      <c r="E235" s="39" t="s">
        <v>566</v>
      </c>
    </row>
    <row r="236" spans="1:16" ht="12.75">
      <c r="A236" t="s">
        <v>50</v>
      </c>
      <c s="34" t="s">
        <v>603</v>
      </c>
      <c s="34" t="s">
        <v>604</v>
      </c>
      <c s="35" t="s">
        <v>5</v>
      </c>
      <c s="6" t="s">
        <v>605</v>
      </c>
      <c s="36" t="s">
        <v>162</v>
      </c>
      <c s="37">
        <v>2</v>
      </c>
      <c s="36">
        <v>0.133143</v>
      </c>
      <c s="36">
        <f>ROUND(G236*H236,6)</f>
      </c>
      <c r="L236" s="38">
        <v>0</v>
      </c>
      <c s="32">
        <f>ROUND(ROUND(L236,2)*ROUND(G236,3),2)</f>
      </c>
      <c s="36" t="s">
        <v>307</v>
      </c>
      <c>
        <f>(M236*21)/100</f>
      </c>
      <c t="s">
        <v>28</v>
      </c>
    </row>
    <row r="237" spans="1:5" ht="12.75">
      <c r="A237" s="35" t="s">
        <v>56</v>
      </c>
      <c r="E237" s="39" t="s">
        <v>605</v>
      </c>
    </row>
    <row r="238" spans="1:5" ht="12.75">
      <c r="A238" s="35" t="s">
        <v>57</v>
      </c>
      <c r="E238" s="40" t="s">
        <v>5</v>
      </c>
    </row>
    <row r="239" spans="1:5" ht="63.75">
      <c r="A239" t="s">
        <v>59</v>
      </c>
      <c r="E239" s="39" t="s">
        <v>566</v>
      </c>
    </row>
    <row r="240" spans="1:16" ht="12.75">
      <c r="A240" t="s">
        <v>50</v>
      </c>
      <c s="34" t="s">
        <v>606</v>
      </c>
      <c s="34" t="s">
        <v>607</v>
      </c>
      <c s="35" t="s">
        <v>5</v>
      </c>
      <c s="6" t="s">
        <v>608</v>
      </c>
      <c s="36" t="s">
        <v>162</v>
      </c>
      <c s="37">
        <v>2</v>
      </c>
      <c s="36">
        <v>4.2</v>
      </c>
      <c s="36">
        <f>ROUND(G240*H240,6)</f>
      </c>
      <c r="L240" s="38">
        <v>0</v>
      </c>
      <c s="32">
        <f>ROUND(ROUND(L240,2)*ROUND(G240,3),2)</f>
      </c>
      <c s="36" t="s">
        <v>55</v>
      </c>
      <c>
        <f>(M240*21)/100</f>
      </c>
      <c t="s">
        <v>28</v>
      </c>
    </row>
    <row r="241" spans="1:5" ht="12.75">
      <c r="A241" s="35" t="s">
        <v>56</v>
      </c>
      <c r="E241" s="39" t="s">
        <v>608</v>
      </c>
    </row>
    <row r="242" spans="1:5" ht="12.75">
      <c r="A242" s="35" t="s">
        <v>57</v>
      </c>
      <c r="E242" s="40" t="s">
        <v>5</v>
      </c>
    </row>
    <row r="243" spans="1:5" ht="63.75">
      <c r="A243" t="s">
        <v>59</v>
      </c>
      <c r="E243" s="39" t="s">
        <v>566</v>
      </c>
    </row>
    <row r="244" spans="1:16" ht="12.75">
      <c r="A244" t="s">
        <v>50</v>
      </c>
      <c s="34" t="s">
        <v>609</v>
      </c>
      <c s="34" t="s">
        <v>610</v>
      </c>
      <c s="35" t="s">
        <v>5</v>
      </c>
      <c s="6" t="s">
        <v>611</v>
      </c>
      <c s="36" t="s">
        <v>162</v>
      </c>
      <c s="37">
        <v>3</v>
      </c>
      <c s="36">
        <v>0.2483</v>
      </c>
      <c s="36">
        <f>ROUND(G244*H244,6)</f>
      </c>
      <c r="L244" s="38">
        <v>0</v>
      </c>
      <c s="32">
        <f>ROUND(ROUND(L244,2)*ROUND(G244,3),2)</f>
      </c>
      <c s="36" t="s">
        <v>55</v>
      </c>
      <c>
        <f>(M244*21)/100</f>
      </c>
      <c t="s">
        <v>28</v>
      </c>
    </row>
    <row r="245" spans="1:5" ht="12.75">
      <c r="A245" s="35" t="s">
        <v>56</v>
      </c>
      <c r="E245" s="39" t="s">
        <v>611</v>
      </c>
    </row>
    <row r="246" spans="1:5" ht="38.25">
      <c r="A246" s="35" t="s">
        <v>57</v>
      </c>
      <c r="E246" s="40" t="s">
        <v>612</v>
      </c>
    </row>
    <row r="247" spans="1:5" ht="102">
      <c r="A247" t="s">
        <v>59</v>
      </c>
      <c r="E247" s="39" t="s">
        <v>562</v>
      </c>
    </row>
    <row r="248" spans="1:16" ht="12.75">
      <c r="A248" t="s">
        <v>50</v>
      </c>
      <c s="34" t="s">
        <v>613</v>
      </c>
      <c s="34" t="s">
        <v>614</v>
      </c>
      <c s="35" t="s">
        <v>5</v>
      </c>
      <c s="6" t="s">
        <v>615</v>
      </c>
      <c s="36" t="s">
        <v>162</v>
      </c>
      <c s="37">
        <v>3</v>
      </c>
      <c s="36">
        <v>2.5</v>
      </c>
      <c s="36">
        <f>ROUND(G248*H248,6)</f>
      </c>
      <c r="L248" s="38">
        <v>0</v>
      </c>
      <c s="32">
        <f>ROUND(ROUND(L248,2)*ROUND(G248,3),2)</f>
      </c>
      <c s="36" t="s">
        <v>55</v>
      </c>
      <c>
        <f>(M248*21)/100</f>
      </c>
      <c t="s">
        <v>28</v>
      </c>
    </row>
    <row r="249" spans="1:5" ht="12.75">
      <c r="A249" s="35" t="s">
        <v>56</v>
      </c>
      <c r="E249" s="39" t="s">
        <v>615</v>
      </c>
    </row>
    <row r="250" spans="1:5" ht="12.75">
      <c r="A250" s="35" t="s">
        <v>57</v>
      </c>
      <c r="E250" s="40" t="s">
        <v>5</v>
      </c>
    </row>
    <row r="251" spans="1:5" ht="63.75">
      <c r="A251" t="s">
        <v>59</v>
      </c>
      <c r="E251" s="39" t="s">
        <v>566</v>
      </c>
    </row>
    <row r="252" spans="1:16" ht="25.5">
      <c r="A252" t="s">
        <v>50</v>
      </c>
      <c s="34" t="s">
        <v>616</v>
      </c>
      <c s="34" t="s">
        <v>617</v>
      </c>
      <c s="35" t="s">
        <v>5</v>
      </c>
      <c s="6" t="s">
        <v>618</v>
      </c>
      <c s="36" t="s">
        <v>116</v>
      </c>
      <c s="37">
        <v>24.858</v>
      </c>
      <c s="36">
        <v>0.1885</v>
      </c>
      <c s="36">
        <f>ROUND(G252*H252,6)</f>
      </c>
      <c r="L252" s="38">
        <v>0</v>
      </c>
      <c s="32">
        <f>ROUND(ROUND(L252,2)*ROUND(G252,3),2)</f>
      </c>
      <c s="36" t="s">
        <v>307</v>
      </c>
      <c>
        <f>(M252*21)/100</f>
      </c>
      <c t="s">
        <v>28</v>
      </c>
    </row>
    <row r="253" spans="1:5" ht="25.5">
      <c r="A253" s="35" t="s">
        <v>56</v>
      </c>
      <c r="E253" s="39" t="s">
        <v>618</v>
      </c>
    </row>
    <row r="254" spans="1:5" ht="51">
      <c r="A254" s="35" t="s">
        <v>57</v>
      </c>
      <c r="E254" s="40" t="s">
        <v>619</v>
      </c>
    </row>
    <row r="255" spans="1:5" ht="12.75">
      <c r="A255" t="s">
        <v>59</v>
      </c>
      <c r="E255" s="39" t="s">
        <v>5</v>
      </c>
    </row>
    <row r="256" spans="1:16" ht="25.5">
      <c r="A256" t="s">
        <v>50</v>
      </c>
      <c s="34" t="s">
        <v>620</v>
      </c>
      <c s="34" t="s">
        <v>517</v>
      </c>
      <c s="35" t="s">
        <v>96</v>
      </c>
      <c s="6" t="s">
        <v>518</v>
      </c>
      <c s="36" t="s">
        <v>116</v>
      </c>
      <c s="37">
        <v>7.566</v>
      </c>
      <c s="36">
        <v>2.501872</v>
      </c>
      <c s="36">
        <f>ROUND(G256*H256,6)</f>
      </c>
      <c r="L256" s="38">
        <v>0</v>
      </c>
      <c s="32">
        <f>ROUND(ROUND(L256,2)*ROUND(G256,3),2)</f>
      </c>
      <c s="36" t="s">
        <v>307</v>
      </c>
      <c>
        <f>(M256*21)/100</f>
      </c>
      <c t="s">
        <v>28</v>
      </c>
    </row>
    <row r="257" spans="1:5" ht="25.5">
      <c r="A257" s="35" t="s">
        <v>56</v>
      </c>
      <c r="E257" s="39" t="s">
        <v>518</v>
      </c>
    </row>
    <row r="258" spans="1:5" ht="76.5">
      <c r="A258" s="35" t="s">
        <v>57</v>
      </c>
      <c r="E258" s="40" t="s">
        <v>621</v>
      </c>
    </row>
    <row r="259" spans="1:5" ht="153">
      <c r="A259" t="s">
        <v>59</v>
      </c>
      <c r="E259" s="39" t="s">
        <v>510</v>
      </c>
    </row>
    <row r="260" spans="1:16" ht="12.75">
      <c r="A260" t="s">
        <v>50</v>
      </c>
      <c s="34" t="s">
        <v>622</v>
      </c>
      <c s="34" t="s">
        <v>540</v>
      </c>
      <c s="35" t="s">
        <v>96</v>
      </c>
      <c s="6" t="s">
        <v>541</v>
      </c>
      <c s="36" t="s">
        <v>54</v>
      </c>
      <c s="37">
        <v>3.704</v>
      </c>
      <c s="36">
        <v>1.060621</v>
      </c>
      <c s="36">
        <f>ROUND(G260*H260,6)</f>
      </c>
      <c r="L260" s="38">
        <v>0</v>
      </c>
      <c s="32">
        <f>ROUND(ROUND(L260,2)*ROUND(G260,3),2)</f>
      </c>
      <c s="36" t="s">
        <v>307</v>
      </c>
      <c>
        <f>(M260*21)/100</f>
      </c>
      <c t="s">
        <v>28</v>
      </c>
    </row>
    <row r="261" spans="1:5" ht="12.75">
      <c r="A261" s="35" t="s">
        <v>56</v>
      </c>
      <c r="E261" s="39" t="s">
        <v>541</v>
      </c>
    </row>
    <row r="262" spans="1:5" ht="76.5">
      <c r="A262" s="35" t="s">
        <v>57</v>
      </c>
      <c r="E262" s="40" t="s">
        <v>623</v>
      </c>
    </row>
    <row r="263" spans="1:5" ht="25.5">
      <c r="A263" t="s">
        <v>59</v>
      </c>
      <c r="E263" s="39" t="s">
        <v>515</v>
      </c>
    </row>
    <row r="264" spans="1:16" ht="12.75">
      <c r="A264" t="s">
        <v>50</v>
      </c>
      <c s="34" t="s">
        <v>624</v>
      </c>
      <c s="34" t="s">
        <v>527</v>
      </c>
      <c s="35" t="s">
        <v>96</v>
      </c>
      <c s="6" t="s">
        <v>528</v>
      </c>
      <c s="36" t="s">
        <v>126</v>
      </c>
      <c s="37">
        <v>23.886</v>
      </c>
      <c s="36">
        <v>0.002472</v>
      </c>
      <c s="36">
        <f>ROUND(G264*H264,6)</f>
      </c>
      <c r="L264" s="38">
        <v>0</v>
      </c>
      <c s="32">
        <f>ROUND(ROUND(L264,2)*ROUND(G264,3),2)</f>
      </c>
      <c s="36" t="s">
        <v>307</v>
      </c>
      <c>
        <f>(M264*21)/100</f>
      </c>
      <c t="s">
        <v>28</v>
      </c>
    </row>
    <row r="265" spans="1:5" ht="12.75">
      <c r="A265" s="35" t="s">
        <v>56</v>
      </c>
      <c r="E265" s="39" t="s">
        <v>528</v>
      </c>
    </row>
    <row r="266" spans="1:5" ht="89.25">
      <c r="A266" s="35" t="s">
        <v>57</v>
      </c>
      <c r="E266" s="40" t="s">
        <v>625</v>
      </c>
    </row>
    <row r="267" spans="1:5" ht="38.25">
      <c r="A267" t="s">
        <v>59</v>
      </c>
      <c r="E267" s="39" t="s">
        <v>530</v>
      </c>
    </row>
    <row r="268" spans="1:16" ht="12.75">
      <c r="A268" t="s">
        <v>50</v>
      </c>
      <c s="34" t="s">
        <v>626</v>
      </c>
      <c s="34" t="s">
        <v>532</v>
      </c>
      <c s="35" t="s">
        <v>96</v>
      </c>
      <c s="6" t="s">
        <v>533</v>
      </c>
      <c s="36" t="s">
        <v>126</v>
      </c>
      <c s="37">
        <v>23.886</v>
      </c>
      <c s="36">
        <v>0</v>
      </c>
      <c s="36">
        <f>ROUND(G268*H268,6)</f>
      </c>
      <c r="L268" s="38">
        <v>0</v>
      </c>
      <c s="32">
        <f>ROUND(ROUND(L268,2)*ROUND(G268,3),2)</f>
      </c>
      <c s="36" t="s">
        <v>307</v>
      </c>
      <c>
        <f>(M268*21)/100</f>
      </c>
      <c t="s">
        <v>28</v>
      </c>
    </row>
    <row r="269" spans="1:5" ht="12.75">
      <c r="A269" s="35" t="s">
        <v>56</v>
      </c>
      <c r="E269" s="39" t="s">
        <v>533</v>
      </c>
    </row>
    <row r="270" spans="1:5" ht="89.25">
      <c r="A270" s="35" t="s">
        <v>57</v>
      </c>
      <c r="E270" s="40" t="s">
        <v>625</v>
      </c>
    </row>
    <row r="271" spans="1:5" ht="38.25">
      <c r="A271" t="s">
        <v>59</v>
      </c>
      <c r="E271" s="39" t="s">
        <v>530</v>
      </c>
    </row>
    <row r="272" spans="1:16" ht="25.5">
      <c r="A272" t="s">
        <v>50</v>
      </c>
      <c s="34" t="s">
        <v>627</v>
      </c>
      <c s="34" t="s">
        <v>628</v>
      </c>
      <c s="35" t="s">
        <v>5</v>
      </c>
      <c s="6" t="s">
        <v>629</v>
      </c>
      <c s="36" t="s">
        <v>126</v>
      </c>
      <c s="37">
        <v>10.53</v>
      </c>
      <c s="36">
        <v>0.360635</v>
      </c>
      <c s="36">
        <f>ROUND(G272*H272,6)</f>
      </c>
      <c r="L272" s="38">
        <v>0</v>
      </c>
      <c s="32">
        <f>ROUND(ROUND(L272,2)*ROUND(G272,3),2)</f>
      </c>
      <c s="36" t="s">
        <v>307</v>
      </c>
      <c>
        <f>(M272*21)/100</f>
      </c>
      <c t="s">
        <v>28</v>
      </c>
    </row>
    <row r="273" spans="1:5" ht="25.5">
      <c r="A273" s="35" t="s">
        <v>56</v>
      </c>
      <c r="E273" s="39" t="s">
        <v>629</v>
      </c>
    </row>
    <row r="274" spans="1:5" ht="51">
      <c r="A274" s="35" t="s">
        <v>57</v>
      </c>
      <c r="E274" s="40" t="s">
        <v>630</v>
      </c>
    </row>
    <row r="275" spans="1:5" ht="12.75">
      <c r="A275" t="s">
        <v>59</v>
      </c>
      <c r="E275" s="39" t="s">
        <v>5</v>
      </c>
    </row>
    <row r="276" spans="1:16" ht="25.5">
      <c r="A276" t="s">
        <v>50</v>
      </c>
      <c s="34" t="s">
        <v>631</v>
      </c>
      <c s="34" t="s">
        <v>632</v>
      </c>
      <c s="35" t="s">
        <v>5</v>
      </c>
      <c s="6" t="s">
        <v>633</v>
      </c>
      <c s="36" t="s">
        <v>126</v>
      </c>
      <c s="37">
        <v>3.9</v>
      </c>
      <c s="36">
        <v>0.473259</v>
      </c>
      <c s="36">
        <f>ROUND(G276*H276,6)</f>
      </c>
      <c r="L276" s="38">
        <v>0</v>
      </c>
      <c s="32">
        <f>ROUND(ROUND(L276,2)*ROUND(G276,3),2)</f>
      </c>
      <c s="36" t="s">
        <v>307</v>
      </c>
      <c>
        <f>(M276*21)/100</f>
      </c>
      <c t="s">
        <v>28</v>
      </c>
    </row>
    <row r="277" spans="1:5" ht="25.5">
      <c r="A277" s="35" t="s">
        <v>56</v>
      </c>
      <c r="E277" s="39" t="s">
        <v>633</v>
      </c>
    </row>
    <row r="278" spans="1:5" ht="38.25">
      <c r="A278" s="35" t="s">
        <v>57</v>
      </c>
      <c r="E278" s="40" t="s">
        <v>634</v>
      </c>
    </row>
    <row r="279" spans="1:5" ht="12.75">
      <c r="A279" t="s">
        <v>59</v>
      </c>
      <c r="E279" s="39" t="s">
        <v>5</v>
      </c>
    </row>
    <row r="280" spans="1:16" ht="25.5">
      <c r="A280" t="s">
        <v>50</v>
      </c>
      <c s="34" t="s">
        <v>635</v>
      </c>
      <c s="34" t="s">
        <v>636</v>
      </c>
      <c s="35" t="s">
        <v>5</v>
      </c>
      <c s="6" t="s">
        <v>637</v>
      </c>
      <c s="36" t="s">
        <v>116</v>
      </c>
      <c s="37">
        <v>13.68</v>
      </c>
      <c s="36">
        <v>2.501872</v>
      </c>
      <c s="36">
        <f>ROUND(G280*H280,6)</f>
      </c>
      <c r="L280" s="38">
        <v>0</v>
      </c>
      <c s="32">
        <f>ROUND(ROUND(L280,2)*ROUND(G280,3),2)</f>
      </c>
      <c s="36" t="s">
        <v>307</v>
      </c>
      <c>
        <f>(M280*21)/100</f>
      </c>
      <c t="s">
        <v>28</v>
      </c>
    </row>
    <row r="281" spans="1:5" ht="25.5">
      <c r="A281" s="35" t="s">
        <v>56</v>
      </c>
      <c r="E281" s="39" t="s">
        <v>637</v>
      </c>
    </row>
    <row r="282" spans="1:5" ht="76.5">
      <c r="A282" s="35" t="s">
        <v>57</v>
      </c>
      <c r="E282" s="40" t="s">
        <v>638</v>
      </c>
    </row>
    <row r="283" spans="1:5" ht="12.75">
      <c r="A283" t="s">
        <v>59</v>
      </c>
      <c r="E283" s="39" t="s">
        <v>5</v>
      </c>
    </row>
    <row r="284" spans="1:16" ht="12.75">
      <c r="A284" t="s">
        <v>50</v>
      </c>
      <c s="34" t="s">
        <v>639</v>
      </c>
      <c s="34" t="s">
        <v>640</v>
      </c>
      <c s="35" t="s">
        <v>5</v>
      </c>
      <c s="6" t="s">
        <v>641</v>
      </c>
      <c s="36" t="s">
        <v>126</v>
      </c>
      <c s="37">
        <v>55.68</v>
      </c>
      <c s="36">
        <v>0.003462</v>
      </c>
      <c s="36">
        <f>ROUND(G284*H284,6)</f>
      </c>
      <c r="L284" s="38">
        <v>0</v>
      </c>
      <c s="32">
        <f>ROUND(ROUND(L284,2)*ROUND(G284,3),2)</f>
      </c>
      <c s="36" t="s">
        <v>307</v>
      </c>
      <c>
        <f>(M284*21)/100</f>
      </c>
      <c t="s">
        <v>28</v>
      </c>
    </row>
    <row r="285" spans="1:5" ht="12.75">
      <c r="A285" s="35" t="s">
        <v>56</v>
      </c>
      <c r="E285" s="39" t="s">
        <v>641</v>
      </c>
    </row>
    <row r="286" spans="1:5" ht="63.75">
      <c r="A286" s="35" t="s">
        <v>57</v>
      </c>
      <c r="E286" s="40" t="s">
        <v>642</v>
      </c>
    </row>
    <row r="287" spans="1:5" ht="12.75">
      <c r="A287" t="s">
        <v>59</v>
      </c>
      <c r="E287" s="39" t="s">
        <v>5</v>
      </c>
    </row>
    <row r="288" spans="1:16" ht="12.75">
      <c r="A288" t="s">
        <v>50</v>
      </c>
      <c s="34" t="s">
        <v>643</v>
      </c>
      <c s="34" t="s">
        <v>644</v>
      </c>
      <c s="35" t="s">
        <v>5</v>
      </c>
      <c s="6" t="s">
        <v>645</v>
      </c>
      <c s="36" t="s">
        <v>126</v>
      </c>
      <c s="37">
        <v>55.68</v>
      </c>
      <c s="36">
        <v>0</v>
      </c>
      <c s="36">
        <f>ROUND(G288*H288,6)</f>
      </c>
      <c r="L288" s="38">
        <v>0</v>
      </c>
      <c s="32">
        <f>ROUND(ROUND(L288,2)*ROUND(G288,3),2)</f>
      </c>
      <c s="36" t="s">
        <v>307</v>
      </c>
      <c>
        <f>(M288*21)/100</f>
      </c>
      <c t="s">
        <v>28</v>
      </c>
    </row>
    <row r="289" spans="1:5" ht="12.75">
      <c r="A289" s="35" t="s">
        <v>56</v>
      </c>
      <c r="E289" s="39" t="s">
        <v>645</v>
      </c>
    </row>
    <row r="290" spans="1:5" ht="63.75">
      <c r="A290" s="35" t="s">
        <v>57</v>
      </c>
      <c r="E290" s="40" t="s">
        <v>642</v>
      </c>
    </row>
    <row r="291" spans="1:5" ht="12.75">
      <c r="A291" t="s">
        <v>59</v>
      </c>
      <c r="E291" s="39" t="s">
        <v>5</v>
      </c>
    </row>
    <row r="292" spans="1:16" ht="25.5">
      <c r="A292" t="s">
        <v>50</v>
      </c>
      <c s="34" t="s">
        <v>646</v>
      </c>
      <c s="34" t="s">
        <v>496</v>
      </c>
      <c s="35" t="s">
        <v>96</v>
      </c>
      <c s="6" t="s">
        <v>493</v>
      </c>
      <c s="36" t="s">
        <v>54</v>
      </c>
      <c s="37">
        <v>1.642</v>
      </c>
      <c s="36">
        <v>1.059403</v>
      </c>
      <c s="36">
        <f>ROUND(G292*H292,6)</f>
      </c>
      <c r="L292" s="38">
        <v>0</v>
      </c>
      <c s="32">
        <f>ROUND(ROUND(L292,2)*ROUND(G292,3),2)</f>
      </c>
      <c s="36" t="s">
        <v>307</v>
      </c>
      <c>
        <f>(M292*21)/100</f>
      </c>
      <c t="s">
        <v>28</v>
      </c>
    </row>
    <row r="293" spans="1:5" ht="38.25">
      <c r="A293" s="35" t="s">
        <v>56</v>
      </c>
      <c r="E293" s="39" t="s">
        <v>497</v>
      </c>
    </row>
    <row r="294" spans="1:5" ht="89.25">
      <c r="A294" s="35" t="s">
        <v>57</v>
      </c>
      <c r="E294" s="40" t="s">
        <v>647</v>
      </c>
    </row>
    <row r="295" spans="1:5" ht="12.75">
      <c r="A295" t="s">
        <v>59</v>
      </c>
      <c r="E295" s="39" t="s">
        <v>5</v>
      </c>
    </row>
    <row r="296" spans="1:16" ht="25.5">
      <c r="A296" t="s">
        <v>50</v>
      </c>
      <c s="34" t="s">
        <v>648</v>
      </c>
      <c s="34" t="s">
        <v>649</v>
      </c>
      <c s="35" t="s">
        <v>5</v>
      </c>
      <c s="6" t="s">
        <v>650</v>
      </c>
      <c s="36" t="s">
        <v>116</v>
      </c>
      <c s="37">
        <v>0.854</v>
      </c>
      <c s="36">
        <v>2.501946</v>
      </c>
      <c s="36">
        <f>ROUND(G296*H296,6)</f>
      </c>
      <c r="L296" s="38">
        <v>0</v>
      </c>
      <c s="32">
        <f>ROUND(ROUND(L296,2)*ROUND(G296,3),2)</f>
      </c>
      <c s="36" t="s">
        <v>307</v>
      </c>
      <c>
        <f>(M296*21)/100</f>
      </c>
      <c t="s">
        <v>28</v>
      </c>
    </row>
    <row r="297" spans="1:5" ht="25.5">
      <c r="A297" s="35" t="s">
        <v>56</v>
      </c>
      <c r="E297" s="39" t="s">
        <v>650</v>
      </c>
    </row>
    <row r="298" spans="1:5" ht="12.75">
      <c r="A298" s="35" t="s">
        <v>57</v>
      </c>
      <c r="E298" s="40" t="s">
        <v>651</v>
      </c>
    </row>
    <row r="299" spans="1:5" ht="12.75">
      <c r="A299" t="s">
        <v>59</v>
      </c>
      <c r="E299" s="39" t="s">
        <v>5</v>
      </c>
    </row>
    <row r="300" spans="1:16" ht="25.5">
      <c r="A300" t="s">
        <v>50</v>
      </c>
      <c s="34" t="s">
        <v>652</v>
      </c>
      <c s="34" t="s">
        <v>653</v>
      </c>
      <c s="35" t="s">
        <v>5</v>
      </c>
      <c s="6" t="s">
        <v>654</v>
      </c>
      <c s="36" t="s">
        <v>54</v>
      </c>
      <c s="37">
        <v>0.102</v>
      </c>
      <c s="36">
        <v>1.049272</v>
      </c>
      <c s="36">
        <f>ROUND(G300*H300,6)</f>
      </c>
      <c r="L300" s="38">
        <v>0</v>
      </c>
      <c s="32">
        <f>ROUND(ROUND(L300,2)*ROUND(G300,3),2)</f>
      </c>
      <c s="36" t="s">
        <v>307</v>
      </c>
      <c>
        <f>(M300*21)/100</f>
      </c>
      <c t="s">
        <v>28</v>
      </c>
    </row>
    <row r="301" spans="1:5" ht="25.5">
      <c r="A301" s="35" t="s">
        <v>56</v>
      </c>
      <c r="E301" s="39" t="s">
        <v>654</v>
      </c>
    </row>
    <row r="302" spans="1:5" ht="25.5">
      <c r="A302" s="35" t="s">
        <v>57</v>
      </c>
      <c r="E302" s="40" t="s">
        <v>655</v>
      </c>
    </row>
    <row r="303" spans="1:5" ht="12.75">
      <c r="A303" t="s">
        <v>59</v>
      </c>
      <c r="E303" s="39" t="s">
        <v>5</v>
      </c>
    </row>
    <row r="304" spans="1:16" ht="25.5">
      <c r="A304" t="s">
        <v>50</v>
      </c>
      <c s="34" t="s">
        <v>656</v>
      </c>
      <c s="34" t="s">
        <v>657</v>
      </c>
      <c s="35" t="s">
        <v>5</v>
      </c>
      <c s="6" t="s">
        <v>658</v>
      </c>
      <c s="36" t="s">
        <v>126</v>
      </c>
      <c s="37">
        <v>2.44</v>
      </c>
      <c s="36">
        <v>0.012825</v>
      </c>
      <c s="36">
        <f>ROUND(G304*H304,6)</f>
      </c>
      <c r="L304" s="38">
        <v>0</v>
      </c>
      <c s="32">
        <f>ROUND(ROUND(L304,2)*ROUND(G304,3),2)</f>
      </c>
      <c s="36" t="s">
        <v>307</v>
      </c>
      <c>
        <f>(M304*21)/100</f>
      </c>
      <c t="s">
        <v>28</v>
      </c>
    </row>
    <row r="305" spans="1:5" ht="25.5">
      <c r="A305" s="35" t="s">
        <v>56</v>
      </c>
      <c r="E305" s="39" t="s">
        <v>658</v>
      </c>
    </row>
    <row r="306" spans="1:5" ht="12.75">
      <c r="A306" s="35" t="s">
        <v>57</v>
      </c>
      <c r="E306" s="40" t="s">
        <v>659</v>
      </c>
    </row>
    <row r="307" spans="1:5" ht="12.75">
      <c r="A307" t="s">
        <v>59</v>
      </c>
      <c r="E307" s="39" t="s">
        <v>5</v>
      </c>
    </row>
    <row r="308" spans="1:16" ht="25.5">
      <c r="A308" t="s">
        <v>50</v>
      </c>
      <c s="34" t="s">
        <v>660</v>
      </c>
      <c s="34" t="s">
        <v>661</v>
      </c>
      <c s="35" t="s">
        <v>5</v>
      </c>
      <c s="6" t="s">
        <v>662</v>
      </c>
      <c s="36" t="s">
        <v>126</v>
      </c>
      <c s="37">
        <v>2.44</v>
      </c>
      <c s="36">
        <v>0</v>
      </c>
      <c s="36">
        <f>ROUND(G308*H308,6)</f>
      </c>
      <c r="L308" s="38">
        <v>0</v>
      </c>
      <c s="32">
        <f>ROUND(ROUND(L308,2)*ROUND(G308,3),2)</f>
      </c>
      <c s="36" t="s">
        <v>307</v>
      </c>
      <c>
        <f>(M308*21)/100</f>
      </c>
      <c t="s">
        <v>28</v>
      </c>
    </row>
    <row r="309" spans="1:5" ht="25.5">
      <c r="A309" s="35" t="s">
        <v>56</v>
      </c>
      <c r="E309" s="39" t="s">
        <v>662</v>
      </c>
    </row>
    <row r="310" spans="1:5" ht="12.75">
      <c r="A310" s="35" t="s">
        <v>57</v>
      </c>
      <c r="E310" s="40" t="s">
        <v>659</v>
      </c>
    </row>
    <row r="311" spans="1:5" ht="12.75">
      <c r="A311" t="s">
        <v>59</v>
      </c>
      <c r="E311" s="39" t="s">
        <v>5</v>
      </c>
    </row>
    <row r="312" spans="1:16" ht="25.5">
      <c r="A312" t="s">
        <v>50</v>
      </c>
      <c s="34" t="s">
        <v>663</v>
      </c>
      <c s="34" t="s">
        <v>664</v>
      </c>
      <c s="35" t="s">
        <v>5</v>
      </c>
      <c s="6" t="s">
        <v>665</v>
      </c>
      <c s="36" t="s">
        <v>126</v>
      </c>
      <c s="37">
        <v>3.7</v>
      </c>
      <c s="36">
        <v>0.006585</v>
      </c>
      <c s="36">
        <f>ROUND(G312*H312,6)</f>
      </c>
      <c r="L312" s="38">
        <v>0</v>
      </c>
      <c s="32">
        <f>ROUND(ROUND(L312,2)*ROUND(G312,3),2)</f>
      </c>
      <c s="36" t="s">
        <v>307</v>
      </c>
      <c>
        <f>(M312*21)/100</f>
      </c>
      <c t="s">
        <v>28</v>
      </c>
    </row>
    <row r="313" spans="1:5" ht="25.5">
      <c r="A313" s="35" t="s">
        <v>56</v>
      </c>
      <c r="E313" s="39" t="s">
        <v>665</v>
      </c>
    </row>
    <row r="314" spans="1:5" ht="12.75">
      <c r="A314" s="35" t="s">
        <v>57</v>
      </c>
      <c r="E314" s="40" t="s">
        <v>666</v>
      </c>
    </row>
    <row r="315" spans="1:5" ht="12.75">
      <c r="A315" t="s">
        <v>59</v>
      </c>
      <c r="E315" s="39" t="s">
        <v>5</v>
      </c>
    </row>
    <row r="316" spans="1:16" ht="25.5">
      <c r="A316" t="s">
        <v>50</v>
      </c>
      <c s="34" t="s">
        <v>667</v>
      </c>
      <c s="34" t="s">
        <v>668</v>
      </c>
      <c s="35" t="s">
        <v>5</v>
      </c>
      <c s="6" t="s">
        <v>669</v>
      </c>
      <c s="36" t="s">
        <v>126</v>
      </c>
      <c s="37">
        <v>3.7</v>
      </c>
      <c s="36">
        <v>0</v>
      </c>
      <c s="36">
        <f>ROUND(G316*H316,6)</f>
      </c>
      <c r="L316" s="38">
        <v>0</v>
      </c>
      <c s="32">
        <f>ROUND(ROUND(L316,2)*ROUND(G316,3),2)</f>
      </c>
      <c s="36" t="s">
        <v>307</v>
      </c>
      <c>
        <f>(M316*21)/100</f>
      </c>
      <c t="s">
        <v>28</v>
      </c>
    </row>
    <row r="317" spans="1:5" ht="25.5">
      <c r="A317" s="35" t="s">
        <v>56</v>
      </c>
      <c r="E317" s="39" t="s">
        <v>669</v>
      </c>
    </row>
    <row r="318" spans="1:5" ht="12.75">
      <c r="A318" s="35" t="s">
        <v>57</v>
      </c>
      <c r="E318" s="40" t="s">
        <v>666</v>
      </c>
    </row>
    <row r="319" spans="1:5" ht="12.75">
      <c r="A319" t="s">
        <v>59</v>
      </c>
      <c r="E319" s="39" t="s">
        <v>5</v>
      </c>
    </row>
    <row r="320" spans="1:16" ht="25.5">
      <c r="A320" t="s">
        <v>50</v>
      </c>
      <c s="34" t="s">
        <v>670</v>
      </c>
      <c s="34" t="s">
        <v>671</v>
      </c>
      <c s="35" t="s">
        <v>5</v>
      </c>
      <c s="6" t="s">
        <v>672</v>
      </c>
      <c s="36" t="s">
        <v>126</v>
      </c>
      <c s="37">
        <v>86.228</v>
      </c>
      <c s="36">
        <v>0.16119</v>
      </c>
      <c s="36">
        <f>ROUND(G320*H320,6)</f>
      </c>
      <c r="L320" s="38">
        <v>0</v>
      </c>
      <c s="32">
        <f>ROUND(ROUND(L320,2)*ROUND(G320,3),2)</f>
      </c>
      <c s="36" t="s">
        <v>55</v>
      </c>
      <c>
        <f>(M320*21)/100</f>
      </c>
      <c t="s">
        <v>28</v>
      </c>
    </row>
    <row r="321" spans="1:5" ht="25.5">
      <c r="A321" s="35" t="s">
        <v>56</v>
      </c>
      <c r="E321" s="39" t="s">
        <v>672</v>
      </c>
    </row>
    <row r="322" spans="1:5" ht="76.5">
      <c r="A322" s="35" t="s">
        <v>57</v>
      </c>
      <c r="E322" s="40" t="s">
        <v>673</v>
      </c>
    </row>
    <row r="323" spans="1:5" ht="12.75">
      <c r="A323" t="s">
        <v>59</v>
      </c>
      <c r="E323" s="39" t="s">
        <v>674</v>
      </c>
    </row>
    <row r="324" spans="1:16" ht="25.5">
      <c r="A324" t="s">
        <v>50</v>
      </c>
      <c s="34" t="s">
        <v>675</v>
      </c>
      <c s="34" t="s">
        <v>676</v>
      </c>
      <c s="35" t="s">
        <v>5</v>
      </c>
      <c s="6" t="s">
        <v>677</v>
      </c>
      <c s="36" t="s">
        <v>116</v>
      </c>
      <c s="37">
        <v>1.256</v>
      </c>
      <c s="36">
        <v>1.685444</v>
      </c>
      <c s="36">
        <f>ROUND(G324*H324,6)</f>
      </c>
      <c r="L324" s="38">
        <v>0</v>
      </c>
      <c s="32">
        <f>ROUND(ROUND(L324,2)*ROUND(G324,3),2)</f>
      </c>
      <c s="36" t="s">
        <v>307</v>
      </c>
      <c>
        <f>(M324*21)/100</f>
      </c>
      <c t="s">
        <v>28</v>
      </c>
    </row>
    <row r="325" spans="1:5" ht="51">
      <c r="A325" s="35" t="s">
        <v>56</v>
      </c>
      <c r="E325" s="39" t="s">
        <v>678</v>
      </c>
    </row>
    <row r="326" spans="1:5" ht="12.75">
      <c r="A326" s="35" t="s">
        <v>57</v>
      </c>
      <c r="E326" s="40" t="s">
        <v>679</v>
      </c>
    </row>
    <row r="327" spans="1:5" ht="12.75">
      <c r="A327" t="s">
        <v>59</v>
      </c>
      <c r="E327" s="39" t="s">
        <v>5</v>
      </c>
    </row>
    <row r="328" spans="1:16" ht="12.75">
      <c r="A328" t="s">
        <v>50</v>
      </c>
      <c s="34" t="s">
        <v>680</v>
      </c>
      <c s="34" t="s">
        <v>681</v>
      </c>
      <c s="35" t="s">
        <v>5</v>
      </c>
      <c s="6" t="s">
        <v>682</v>
      </c>
      <c s="36" t="s">
        <v>162</v>
      </c>
      <c s="37">
        <v>1</v>
      </c>
      <c s="36">
        <v>0.0094</v>
      </c>
      <c s="36">
        <f>ROUND(G328*H328,6)</f>
      </c>
      <c r="L328" s="38">
        <v>0</v>
      </c>
      <c s="32">
        <f>ROUND(ROUND(L328,2)*ROUND(G328,3),2)</f>
      </c>
      <c s="36" t="s">
        <v>55</v>
      </c>
      <c>
        <f>(M328*21)/100</f>
      </c>
      <c t="s">
        <v>28</v>
      </c>
    </row>
    <row r="329" spans="1:5" ht="12.75">
      <c r="A329" s="35" t="s">
        <v>56</v>
      </c>
      <c r="E329" s="39" t="s">
        <v>682</v>
      </c>
    </row>
    <row r="330" spans="1:5" ht="12.75">
      <c r="A330" s="35" t="s">
        <v>57</v>
      </c>
      <c r="E330" s="40" t="s">
        <v>5</v>
      </c>
    </row>
    <row r="331" spans="1:5" ht="63.75">
      <c r="A331" t="s">
        <v>59</v>
      </c>
      <c r="E331" s="39" t="s">
        <v>566</v>
      </c>
    </row>
    <row r="332" spans="1:16" ht="38.25">
      <c r="A332" t="s">
        <v>50</v>
      </c>
      <c s="34" t="s">
        <v>683</v>
      </c>
      <c s="34" t="s">
        <v>684</v>
      </c>
      <c s="35" t="s">
        <v>5</v>
      </c>
      <c s="6" t="s">
        <v>685</v>
      </c>
      <c s="36" t="s">
        <v>54</v>
      </c>
      <c s="37">
        <v>3033.642</v>
      </c>
      <c s="36">
        <v>0</v>
      </c>
      <c s="36">
        <f>ROUND(G332*H332,6)</f>
      </c>
      <c r="L332" s="38">
        <v>0</v>
      </c>
      <c s="32">
        <f>ROUND(ROUND(L332,2)*ROUND(G332,3),2)</f>
      </c>
      <c s="36" t="s">
        <v>307</v>
      </c>
      <c>
        <f>(M332*21)/100</f>
      </c>
      <c t="s">
        <v>28</v>
      </c>
    </row>
    <row r="333" spans="1:5" ht="51">
      <c r="A333" s="35" t="s">
        <v>56</v>
      </c>
      <c r="E333" s="39" t="s">
        <v>686</v>
      </c>
    </row>
    <row r="334" spans="1:5" ht="12.75">
      <c r="A334" s="35" t="s">
        <v>57</v>
      </c>
      <c r="E334" s="40" t="s">
        <v>5</v>
      </c>
    </row>
    <row r="335" spans="1:5" ht="38.25">
      <c r="A335" t="s">
        <v>59</v>
      </c>
      <c r="E335" s="39" t="s">
        <v>687</v>
      </c>
    </row>
    <row r="336" spans="1:13" ht="12.75">
      <c r="A336" t="s">
        <v>47</v>
      </c>
      <c r="C336" s="31" t="s">
        <v>688</v>
      </c>
      <c r="E336" s="33" t="s">
        <v>689</v>
      </c>
      <c r="J336" s="32">
        <f>0</f>
      </c>
      <c s="32">
        <f>0</f>
      </c>
      <c s="32">
        <f>0+L337+L341+L345+L349+L353+L357+L361+L365+L369</f>
      </c>
      <c s="32">
        <f>0+M337+M341+M345+M349+M353+M357+M361+M365+M369</f>
      </c>
    </row>
    <row r="337" spans="1:16" ht="25.5">
      <c r="A337" t="s">
        <v>50</v>
      </c>
      <c s="34" t="s">
        <v>690</v>
      </c>
      <c s="34" t="s">
        <v>691</v>
      </c>
      <c s="35" t="s">
        <v>5</v>
      </c>
      <c s="6" t="s">
        <v>692</v>
      </c>
      <c s="36" t="s">
        <v>126</v>
      </c>
      <c s="37">
        <v>1646</v>
      </c>
      <c s="36">
        <v>0</v>
      </c>
      <c s="36">
        <f>ROUND(G337*H337,6)</f>
      </c>
      <c r="L337" s="38">
        <v>0</v>
      </c>
      <c s="32">
        <f>ROUND(ROUND(L337,2)*ROUND(G337,3),2)</f>
      </c>
      <c s="36" t="s">
        <v>307</v>
      </c>
      <c>
        <f>(M337*21)/100</f>
      </c>
      <c t="s">
        <v>28</v>
      </c>
    </row>
    <row r="338" spans="1:5" ht="25.5">
      <c r="A338" s="35" t="s">
        <v>56</v>
      </c>
      <c r="E338" s="39" t="s">
        <v>692</v>
      </c>
    </row>
    <row r="339" spans="1:5" ht="12.75">
      <c r="A339" s="35" t="s">
        <v>57</v>
      </c>
      <c r="E339" s="40" t="s">
        <v>693</v>
      </c>
    </row>
    <row r="340" spans="1:5" ht="25.5">
      <c r="A340" t="s">
        <v>59</v>
      </c>
      <c r="E340" s="39" t="s">
        <v>694</v>
      </c>
    </row>
    <row r="341" spans="1:16" ht="12.75">
      <c r="A341" t="s">
        <v>50</v>
      </c>
      <c s="34" t="s">
        <v>695</v>
      </c>
      <c s="34" t="s">
        <v>696</v>
      </c>
      <c s="35" t="s">
        <v>5</v>
      </c>
      <c s="6" t="s">
        <v>697</v>
      </c>
      <c s="36" t="s">
        <v>54</v>
      </c>
      <c s="37">
        <v>0.543</v>
      </c>
      <c s="36">
        <v>1</v>
      </c>
      <c s="36">
        <f>ROUND(G341*H341,6)</f>
      </c>
      <c r="L341" s="38">
        <v>0</v>
      </c>
      <c s="32">
        <f>ROUND(ROUND(L341,2)*ROUND(G341,3),2)</f>
      </c>
      <c s="36" t="s">
        <v>307</v>
      </c>
      <c>
        <f>(M341*21)/100</f>
      </c>
      <c t="s">
        <v>28</v>
      </c>
    </row>
    <row r="342" spans="1:5" ht="12.75">
      <c r="A342" s="35" t="s">
        <v>56</v>
      </c>
      <c r="E342" s="39" t="s">
        <v>697</v>
      </c>
    </row>
    <row r="343" spans="1:5" ht="25.5">
      <c r="A343" s="35" t="s">
        <v>57</v>
      </c>
      <c r="E343" s="40" t="s">
        <v>698</v>
      </c>
    </row>
    <row r="344" spans="1:5" ht="12.75">
      <c r="A344" t="s">
        <v>59</v>
      </c>
      <c r="E344" s="39" t="s">
        <v>5</v>
      </c>
    </row>
    <row r="345" spans="1:16" ht="12.75">
      <c r="A345" t="s">
        <v>50</v>
      </c>
      <c s="34" t="s">
        <v>699</v>
      </c>
      <c s="34" t="s">
        <v>700</v>
      </c>
      <c s="35" t="s">
        <v>5</v>
      </c>
      <c s="6" t="s">
        <v>701</v>
      </c>
      <c s="36" t="s">
        <v>126</v>
      </c>
      <c s="37">
        <v>1646</v>
      </c>
      <c s="36">
        <v>0.000398</v>
      </c>
      <c s="36">
        <f>ROUND(G345*H345,6)</f>
      </c>
      <c r="L345" s="38">
        <v>0</v>
      </c>
      <c s="32">
        <f>ROUND(ROUND(L345,2)*ROUND(G345,3),2)</f>
      </c>
      <c s="36" t="s">
        <v>307</v>
      </c>
      <c>
        <f>(M345*21)/100</f>
      </c>
      <c t="s">
        <v>28</v>
      </c>
    </row>
    <row r="346" spans="1:5" ht="12.75">
      <c r="A346" s="35" t="s">
        <v>56</v>
      </c>
      <c r="E346" s="39" t="s">
        <v>701</v>
      </c>
    </row>
    <row r="347" spans="1:5" ht="12.75">
      <c r="A347" s="35" t="s">
        <v>57</v>
      </c>
      <c r="E347" s="40" t="s">
        <v>702</v>
      </c>
    </row>
    <row r="348" spans="1:5" ht="25.5">
      <c r="A348" t="s">
        <v>59</v>
      </c>
      <c r="E348" s="39" t="s">
        <v>703</v>
      </c>
    </row>
    <row r="349" spans="1:16" ht="25.5">
      <c r="A349" t="s">
        <v>50</v>
      </c>
      <c s="34" t="s">
        <v>704</v>
      </c>
      <c s="34" t="s">
        <v>705</v>
      </c>
      <c s="35" t="s">
        <v>5</v>
      </c>
      <c s="6" t="s">
        <v>706</v>
      </c>
      <c s="36" t="s">
        <v>126</v>
      </c>
      <c s="37">
        <v>2009.766</v>
      </c>
      <c s="36">
        <v>0.0054</v>
      </c>
      <c s="36">
        <f>ROUND(G349*H349,6)</f>
      </c>
      <c r="L349" s="38">
        <v>0</v>
      </c>
      <c s="32">
        <f>ROUND(ROUND(L349,2)*ROUND(G349,3),2)</f>
      </c>
      <c s="36" t="s">
        <v>307</v>
      </c>
      <c>
        <f>(M349*21)/100</f>
      </c>
      <c t="s">
        <v>28</v>
      </c>
    </row>
    <row r="350" spans="1:5" ht="25.5">
      <c r="A350" s="35" t="s">
        <v>56</v>
      </c>
      <c r="E350" s="39" t="s">
        <v>706</v>
      </c>
    </row>
    <row r="351" spans="1:5" ht="51">
      <c r="A351" s="35" t="s">
        <v>57</v>
      </c>
      <c r="E351" s="40" t="s">
        <v>707</v>
      </c>
    </row>
    <row r="352" spans="1:5" ht="12.75">
      <c r="A352" t="s">
        <v>59</v>
      </c>
      <c r="E352" s="39" t="s">
        <v>5</v>
      </c>
    </row>
    <row r="353" spans="1:16" ht="25.5">
      <c r="A353" t="s">
        <v>50</v>
      </c>
      <c s="34" t="s">
        <v>708</v>
      </c>
      <c s="34" t="s">
        <v>709</v>
      </c>
      <c s="35" t="s">
        <v>5</v>
      </c>
      <c s="6" t="s">
        <v>710</v>
      </c>
      <c s="36" t="s">
        <v>126</v>
      </c>
      <c s="37">
        <v>166.965</v>
      </c>
      <c s="36">
        <v>0</v>
      </c>
      <c s="36">
        <f>ROUND(G353*H353,6)</f>
      </c>
      <c r="L353" s="38">
        <v>0</v>
      </c>
      <c s="32">
        <f>ROUND(ROUND(L353,2)*ROUND(G353,3),2)</f>
      </c>
      <c s="36" t="s">
        <v>307</v>
      </c>
      <c>
        <f>(M353*21)/100</f>
      </c>
      <c t="s">
        <v>28</v>
      </c>
    </row>
    <row r="354" spans="1:5" ht="25.5">
      <c r="A354" s="35" t="s">
        <v>56</v>
      </c>
      <c r="E354" s="39" t="s">
        <v>710</v>
      </c>
    </row>
    <row r="355" spans="1:5" ht="89.25">
      <c r="A355" s="35" t="s">
        <v>57</v>
      </c>
      <c r="E355" s="40" t="s">
        <v>711</v>
      </c>
    </row>
    <row r="356" spans="1:5" ht="12.75">
      <c r="A356" t="s">
        <v>59</v>
      </c>
      <c r="E356" s="39" t="s">
        <v>5</v>
      </c>
    </row>
    <row r="357" spans="1:16" ht="12.75">
      <c r="A357" t="s">
        <v>50</v>
      </c>
      <c s="34" t="s">
        <v>712</v>
      </c>
      <c s="34" t="s">
        <v>696</v>
      </c>
      <c s="35" t="s">
        <v>96</v>
      </c>
      <c s="6" t="s">
        <v>697</v>
      </c>
      <c s="36" t="s">
        <v>54</v>
      </c>
      <c s="37">
        <v>0.057</v>
      </c>
      <c s="36">
        <v>1</v>
      </c>
      <c s="36">
        <f>ROUND(G357*H357,6)</f>
      </c>
      <c r="L357" s="38">
        <v>0</v>
      </c>
      <c s="32">
        <f>ROUND(ROUND(L357,2)*ROUND(G357,3),2)</f>
      </c>
      <c s="36" t="s">
        <v>307</v>
      </c>
      <c>
        <f>(M357*21)/100</f>
      </c>
      <c t="s">
        <v>28</v>
      </c>
    </row>
    <row r="358" spans="1:5" ht="12.75">
      <c r="A358" s="35" t="s">
        <v>56</v>
      </c>
      <c r="E358" s="39" t="s">
        <v>697</v>
      </c>
    </row>
    <row r="359" spans="1:5" ht="12.75">
      <c r="A359" s="35" t="s">
        <v>57</v>
      </c>
      <c r="E359" s="40" t="s">
        <v>5</v>
      </c>
    </row>
    <row r="360" spans="1:5" ht="12.75">
      <c r="A360" t="s">
        <v>59</v>
      </c>
      <c r="E360" s="39" t="s">
        <v>5</v>
      </c>
    </row>
    <row r="361" spans="1:16" ht="12.75">
      <c r="A361" t="s">
        <v>50</v>
      </c>
      <c s="34" t="s">
        <v>143</v>
      </c>
      <c s="34" t="s">
        <v>713</v>
      </c>
      <c s="35" t="s">
        <v>5</v>
      </c>
      <c s="6" t="s">
        <v>714</v>
      </c>
      <c s="36" t="s">
        <v>126</v>
      </c>
      <c s="37">
        <v>166.965</v>
      </c>
      <c s="36">
        <v>0.000398</v>
      </c>
      <c s="36">
        <f>ROUND(G361*H361,6)</f>
      </c>
      <c r="L361" s="38">
        <v>0</v>
      </c>
      <c s="32">
        <f>ROUND(ROUND(L361,2)*ROUND(G361,3),2)</f>
      </c>
      <c s="36" t="s">
        <v>307</v>
      </c>
      <c>
        <f>(M361*21)/100</f>
      </c>
      <c t="s">
        <v>28</v>
      </c>
    </row>
    <row r="362" spans="1:5" ht="12.75">
      <c r="A362" s="35" t="s">
        <v>56</v>
      </c>
      <c r="E362" s="39" t="s">
        <v>714</v>
      </c>
    </row>
    <row r="363" spans="1:5" ht="102">
      <c r="A363" s="35" t="s">
        <v>57</v>
      </c>
      <c r="E363" s="40" t="s">
        <v>715</v>
      </c>
    </row>
    <row r="364" spans="1:5" ht="25.5">
      <c r="A364" t="s">
        <v>59</v>
      </c>
      <c r="E364" s="39" t="s">
        <v>703</v>
      </c>
    </row>
    <row r="365" spans="1:16" ht="25.5">
      <c r="A365" t="s">
        <v>50</v>
      </c>
      <c s="34" t="s">
        <v>716</v>
      </c>
      <c s="34" t="s">
        <v>705</v>
      </c>
      <c s="35" t="s">
        <v>96</v>
      </c>
      <c s="6" t="s">
        <v>706</v>
      </c>
      <c s="36" t="s">
        <v>126</v>
      </c>
      <c s="37">
        <v>203.865</v>
      </c>
      <c s="36">
        <v>0.0054</v>
      </c>
      <c s="36">
        <f>ROUND(G365*H365,6)</f>
      </c>
      <c r="L365" s="38">
        <v>0</v>
      </c>
      <c s="32">
        <f>ROUND(ROUND(L365,2)*ROUND(G365,3),2)</f>
      </c>
      <c s="36" t="s">
        <v>307</v>
      </c>
      <c>
        <f>(M365*21)/100</f>
      </c>
      <c t="s">
        <v>28</v>
      </c>
    </row>
    <row r="366" spans="1:5" ht="25.5">
      <c r="A366" s="35" t="s">
        <v>56</v>
      </c>
      <c r="E366" s="39" t="s">
        <v>706</v>
      </c>
    </row>
    <row r="367" spans="1:5" ht="12.75">
      <c r="A367" s="35" t="s">
        <v>57</v>
      </c>
      <c r="E367" s="40" t="s">
        <v>5</v>
      </c>
    </row>
    <row r="368" spans="1:5" ht="12.75">
      <c r="A368" t="s">
        <v>59</v>
      </c>
      <c r="E368" s="39" t="s">
        <v>5</v>
      </c>
    </row>
    <row r="369" spans="1:16" ht="38.25">
      <c r="A369" t="s">
        <v>50</v>
      </c>
      <c s="34" t="s">
        <v>157</v>
      </c>
      <c s="34" t="s">
        <v>717</v>
      </c>
      <c s="35" t="s">
        <v>5</v>
      </c>
      <c s="6" t="s">
        <v>718</v>
      </c>
      <c s="36" t="s">
        <v>54</v>
      </c>
      <c s="37">
        <v>13.276</v>
      </c>
      <c s="36">
        <v>0</v>
      </c>
      <c s="36">
        <f>ROUND(G369*H369,6)</f>
      </c>
      <c r="L369" s="38">
        <v>0</v>
      </c>
      <c s="32">
        <f>ROUND(ROUND(L369,2)*ROUND(G369,3),2)</f>
      </c>
      <c s="36" t="s">
        <v>307</v>
      </c>
      <c>
        <f>(M369*21)/100</f>
      </c>
      <c t="s">
        <v>28</v>
      </c>
    </row>
    <row r="370" spans="1:5" ht="38.25">
      <c r="A370" s="35" t="s">
        <v>56</v>
      </c>
      <c r="E370" s="39" t="s">
        <v>719</v>
      </c>
    </row>
    <row r="371" spans="1:5" ht="12.75">
      <c r="A371" s="35" t="s">
        <v>57</v>
      </c>
      <c r="E371" s="40" t="s">
        <v>5</v>
      </c>
    </row>
    <row r="372" spans="1:5" ht="114.75">
      <c r="A372" t="s">
        <v>59</v>
      </c>
      <c r="E372"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COUNTIFS(L8:L248,"=0",A8:A248,"P")+COUNTIFS(L8:L248,"",A8:A248,"P")+SUM(Q8:Q248)</f>
      </c>
    </row>
    <row r="8" spans="1:13" ht="12.75">
      <c r="A8" t="s">
        <v>45</v>
      </c>
      <c r="C8" s="28" t="s">
        <v>723</v>
      </c>
      <c r="E8" s="30" t="s">
        <v>722</v>
      </c>
      <c r="J8" s="29">
        <f>0+J9+J66+J199</f>
      </c>
      <c s="29">
        <f>0+K9+K66+K199</f>
      </c>
      <c s="29">
        <f>0+L9+L66+L199</f>
      </c>
      <c s="29">
        <f>0+M9+M66+M199</f>
      </c>
    </row>
    <row r="9" spans="1:13" ht="12.75">
      <c r="A9" t="s">
        <v>47</v>
      </c>
      <c r="C9" s="31" t="s">
        <v>724</v>
      </c>
      <c r="E9" s="33" t="s">
        <v>725</v>
      </c>
      <c r="J9" s="32">
        <f>0</f>
      </c>
      <c s="32">
        <f>0</f>
      </c>
      <c s="32">
        <f>0+L10+L14+L18+L22+L26+L30+L34+L38+L42+L46+L50+L54+L58+L62</f>
      </c>
      <c s="32">
        <f>0+M10+M14+M18+M22+M26+M30+M34+M38+M42+M46+M50+M54+M58+M62</f>
      </c>
    </row>
    <row r="10" spans="1:16" ht="25.5">
      <c r="A10" t="s">
        <v>50</v>
      </c>
      <c s="34" t="s">
        <v>96</v>
      </c>
      <c s="34" t="s">
        <v>726</v>
      </c>
      <c s="35" t="s">
        <v>5</v>
      </c>
      <c s="6" t="s">
        <v>727</v>
      </c>
      <c s="36" t="s">
        <v>126</v>
      </c>
      <c s="37">
        <v>402.853</v>
      </c>
      <c s="36">
        <v>0.27198</v>
      </c>
      <c s="36">
        <f>ROUND(G10*H10,6)</f>
      </c>
      <c r="L10" s="38">
        <v>0</v>
      </c>
      <c s="32">
        <f>ROUND(ROUND(L10,2)*ROUND(G10,3),2)</f>
      </c>
      <c s="36" t="s">
        <v>307</v>
      </c>
      <c>
        <f>(M10*21)/100</f>
      </c>
      <c t="s">
        <v>28</v>
      </c>
    </row>
    <row r="11" spans="1:5" ht="25.5">
      <c r="A11" s="35" t="s">
        <v>56</v>
      </c>
      <c r="E11" s="39" t="s">
        <v>727</v>
      </c>
    </row>
    <row r="12" spans="1:5" ht="153">
      <c r="A12" s="35" t="s">
        <v>57</v>
      </c>
      <c r="E12" s="40" t="s">
        <v>728</v>
      </c>
    </row>
    <row r="13" spans="1:5" ht="12.75">
      <c r="A13" t="s">
        <v>59</v>
      </c>
      <c r="E13" s="39" t="s">
        <v>729</v>
      </c>
    </row>
    <row r="14" spans="1:16" ht="25.5">
      <c r="A14" t="s">
        <v>50</v>
      </c>
      <c s="34" t="s">
        <v>28</v>
      </c>
      <c s="34" t="s">
        <v>730</v>
      </c>
      <c s="35" t="s">
        <v>5</v>
      </c>
      <c s="6" t="s">
        <v>731</v>
      </c>
      <c s="36" t="s">
        <v>126</v>
      </c>
      <c s="37">
        <v>225.375</v>
      </c>
      <c s="36">
        <v>0.282208</v>
      </c>
      <c s="36">
        <f>ROUND(G14*H14,6)</f>
      </c>
      <c r="L14" s="38">
        <v>0</v>
      </c>
      <c s="32">
        <f>ROUND(ROUND(L14,2)*ROUND(G14,3),2)</f>
      </c>
      <c s="36" t="s">
        <v>55</v>
      </c>
      <c>
        <f>(M14*21)/100</f>
      </c>
      <c t="s">
        <v>28</v>
      </c>
    </row>
    <row r="15" spans="1:5" ht="25.5">
      <c r="A15" s="35" t="s">
        <v>56</v>
      </c>
      <c r="E15" s="39" t="s">
        <v>731</v>
      </c>
    </row>
    <row r="16" spans="1:5" ht="51">
      <c r="A16" s="35" t="s">
        <v>57</v>
      </c>
      <c r="E16" s="40" t="s">
        <v>732</v>
      </c>
    </row>
    <row r="17" spans="1:5" ht="38.25">
      <c r="A17" t="s">
        <v>59</v>
      </c>
      <c r="E17" s="39" t="s">
        <v>733</v>
      </c>
    </row>
    <row r="18" spans="1:16" ht="25.5">
      <c r="A18" t="s">
        <v>50</v>
      </c>
      <c s="34" t="s">
        <v>26</v>
      </c>
      <c s="34" t="s">
        <v>734</v>
      </c>
      <c s="35" t="s">
        <v>5</v>
      </c>
      <c s="6" t="s">
        <v>735</v>
      </c>
      <c s="36" t="s">
        <v>126</v>
      </c>
      <c s="37">
        <v>24.738</v>
      </c>
      <c s="36">
        <v>0.18587</v>
      </c>
      <c s="36">
        <f>ROUND(G18*H18,6)</f>
      </c>
      <c r="L18" s="38">
        <v>0</v>
      </c>
      <c s="32">
        <f>ROUND(ROUND(L18,2)*ROUND(G18,3),2)</f>
      </c>
      <c s="36" t="s">
        <v>307</v>
      </c>
      <c>
        <f>(M18*21)/100</f>
      </c>
      <c t="s">
        <v>28</v>
      </c>
    </row>
    <row r="19" spans="1:5" ht="25.5">
      <c r="A19" s="35" t="s">
        <v>56</v>
      </c>
      <c r="E19" s="39" t="s">
        <v>735</v>
      </c>
    </row>
    <row r="20" spans="1:5" ht="12.75">
      <c r="A20" s="35" t="s">
        <v>57</v>
      </c>
      <c r="E20" s="40" t="s">
        <v>736</v>
      </c>
    </row>
    <row r="21" spans="1:5" ht="12.75">
      <c r="A21" t="s">
        <v>59</v>
      </c>
      <c r="E21" s="39" t="s">
        <v>5</v>
      </c>
    </row>
    <row r="22" spans="1:16" ht="12.75">
      <c r="A22" t="s">
        <v>50</v>
      </c>
      <c s="34" t="s">
        <v>66</v>
      </c>
      <c s="34" t="s">
        <v>737</v>
      </c>
      <c s="35" t="s">
        <v>5</v>
      </c>
      <c s="6" t="s">
        <v>738</v>
      </c>
      <c s="36" t="s">
        <v>126</v>
      </c>
      <c s="37">
        <v>550.83</v>
      </c>
      <c s="36">
        <v>0.1403</v>
      </c>
      <c s="36">
        <f>ROUND(G22*H22,6)</f>
      </c>
      <c r="L22" s="38">
        <v>0</v>
      </c>
      <c s="32">
        <f>ROUND(ROUND(L22,2)*ROUND(G22,3),2)</f>
      </c>
      <c s="36" t="s">
        <v>55</v>
      </c>
      <c>
        <f>(M22*21)/100</f>
      </c>
      <c t="s">
        <v>28</v>
      </c>
    </row>
    <row r="23" spans="1:5" ht="12.75">
      <c r="A23" s="35" t="s">
        <v>56</v>
      </c>
      <c r="E23" s="39" t="s">
        <v>738</v>
      </c>
    </row>
    <row r="24" spans="1:5" ht="153">
      <c r="A24" s="35" t="s">
        <v>57</v>
      </c>
      <c r="E24" s="40" t="s">
        <v>739</v>
      </c>
    </row>
    <row r="25" spans="1:5" ht="12.75">
      <c r="A25" t="s">
        <v>59</v>
      </c>
      <c r="E25" s="39" t="s">
        <v>729</v>
      </c>
    </row>
    <row r="26" spans="1:16" ht="25.5">
      <c r="A26" t="s">
        <v>50</v>
      </c>
      <c s="34" t="s">
        <v>72</v>
      </c>
      <c s="34" t="s">
        <v>740</v>
      </c>
      <c s="35" t="s">
        <v>5</v>
      </c>
      <c s="6" t="s">
        <v>741</v>
      </c>
      <c s="36" t="s">
        <v>126</v>
      </c>
      <c s="37">
        <v>14.063</v>
      </c>
      <c s="36">
        <v>0.120208</v>
      </c>
      <c s="36">
        <f>ROUND(G26*H26,6)</f>
      </c>
      <c r="L26" s="38">
        <v>0</v>
      </c>
      <c s="32">
        <f>ROUND(ROUND(L26,2)*ROUND(G26,3),2)</f>
      </c>
      <c s="36" t="s">
        <v>307</v>
      </c>
      <c>
        <f>(M26*21)/100</f>
      </c>
      <c t="s">
        <v>28</v>
      </c>
    </row>
    <row r="27" spans="1:5" ht="25.5">
      <c r="A27" s="35" t="s">
        <v>56</v>
      </c>
      <c r="E27" s="39" t="s">
        <v>741</v>
      </c>
    </row>
    <row r="28" spans="1:5" ht="12.75">
      <c r="A28" s="35" t="s">
        <v>57</v>
      </c>
      <c r="E28" s="40" t="s">
        <v>742</v>
      </c>
    </row>
    <row r="29" spans="1:5" ht="12.75">
      <c r="A29" t="s">
        <v>59</v>
      </c>
      <c r="E29" s="39" t="s">
        <v>743</v>
      </c>
    </row>
    <row r="30" spans="1:16" ht="25.5">
      <c r="A30" t="s">
        <v>50</v>
      </c>
      <c s="34" t="s">
        <v>27</v>
      </c>
      <c s="34" t="s">
        <v>744</v>
      </c>
      <c s="35" t="s">
        <v>5</v>
      </c>
      <c s="6" t="s">
        <v>745</v>
      </c>
      <c s="36" t="s">
        <v>126</v>
      </c>
      <c s="37">
        <v>28.313</v>
      </c>
      <c s="36">
        <v>0.082576</v>
      </c>
      <c s="36">
        <f>ROUND(G30*H30,6)</f>
      </c>
      <c r="L30" s="38">
        <v>0</v>
      </c>
      <c s="32">
        <f>ROUND(ROUND(L30,2)*ROUND(G30,3),2)</f>
      </c>
      <c s="36" t="s">
        <v>307</v>
      </c>
      <c>
        <f>(M30*21)/100</f>
      </c>
      <c t="s">
        <v>28</v>
      </c>
    </row>
    <row r="31" spans="1:5" ht="25.5">
      <c r="A31" s="35" t="s">
        <v>56</v>
      </c>
      <c r="E31" s="39" t="s">
        <v>745</v>
      </c>
    </row>
    <row r="32" spans="1:5" ht="12.75">
      <c r="A32" s="35" t="s">
        <v>57</v>
      </c>
      <c r="E32" s="40" t="s">
        <v>746</v>
      </c>
    </row>
    <row r="33" spans="1:5" ht="12.75">
      <c r="A33" t="s">
        <v>59</v>
      </c>
      <c r="E33" s="39" t="s">
        <v>743</v>
      </c>
    </row>
    <row r="34" spans="1:16" ht="25.5">
      <c r="A34" t="s">
        <v>50</v>
      </c>
      <c s="34" t="s">
        <v>81</v>
      </c>
      <c s="34" t="s">
        <v>747</v>
      </c>
      <c s="35" t="s">
        <v>5</v>
      </c>
      <c s="6" t="s">
        <v>748</v>
      </c>
      <c s="36" t="s">
        <v>126</v>
      </c>
      <c s="37">
        <v>17.438</v>
      </c>
      <c s="36">
        <v>0.0525</v>
      </c>
      <c s="36">
        <f>ROUND(G34*H34,6)</f>
      </c>
      <c r="L34" s="38">
        <v>0</v>
      </c>
      <c s="32">
        <f>ROUND(ROUND(L34,2)*ROUND(G34,3),2)</f>
      </c>
      <c s="36" t="s">
        <v>307</v>
      </c>
      <c>
        <f>(M34*21)/100</f>
      </c>
      <c t="s">
        <v>28</v>
      </c>
    </row>
    <row r="35" spans="1:5" ht="25.5">
      <c r="A35" s="35" t="s">
        <v>56</v>
      </c>
      <c r="E35" s="39" t="s">
        <v>748</v>
      </c>
    </row>
    <row r="36" spans="1:5" ht="51">
      <c r="A36" s="35" t="s">
        <v>57</v>
      </c>
      <c r="E36" s="40" t="s">
        <v>749</v>
      </c>
    </row>
    <row r="37" spans="1:5" ht="12.75">
      <c r="A37" t="s">
        <v>59</v>
      </c>
      <c r="E37" s="39" t="s">
        <v>5</v>
      </c>
    </row>
    <row r="38" spans="1:16" ht="12.75">
      <c r="A38" t="s">
        <v>50</v>
      </c>
      <c s="34" t="s">
        <v>86</v>
      </c>
      <c s="34" t="s">
        <v>750</v>
      </c>
      <c s="35" t="s">
        <v>5</v>
      </c>
      <c s="6" t="s">
        <v>751</v>
      </c>
      <c s="36" t="s">
        <v>147</v>
      </c>
      <c s="37">
        <v>333.95</v>
      </c>
      <c s="36">
        <v>0.000196</v>
      </c>
      <c s="36">
        <f>ROUND(G38*H38,6)</f>
      </c>
      <c r="L38" s="38">
        <v>0</v>
      </c>
      <c s="32">
        <f>ROUND(ROUND(L38,2)*ROUND(G38,3),2)</f>
      </c>
      <c s="36" t="s">
        <v>307</v>
      </c>
      <c>
        <f>(M38*21)/100</f>
      </c>
      <c t="s">
        <v>28</v>
      </c>
    </row>
    <row r="39" spans="1:5" ht="12.75">
      <c r="A39" s="35" t="s">
        <v>56</v>
      </c>
      <c r="E39" s="39" t="s">
        <v>751</v>
      </c>
    </row>
    <row r="40" spans="1:5" ht="63.75">
      <c r="A40" s="35" t="s">
        <v>57</v>
      </c>
      <c r="E40" s="40" t="s">
        <v>752</v>
      </c>
    </row>
    <row r="41" spans="1:5" ht="63.75">
      <c r="A41" t="s">
        <v>59</v>
      </c>
      <c r="E41" s="39" t="s">
        <v>753</v>
      </c>
    </row>
    <row r="42" spans="1:16" ht="12.75">
      <c r="A42" t="s">
        <v>50</v>
      </c>
      <c s="34" t="s">
        <v>149</v>
      </c>
      <c s="34" t="s">
        <v>754</v>
      </c>
      <c s="35" t="s">
        <v>5</v>
      </c>
      <c s="6" t="s">
        <v>755</v>
      </c>
      <c s="36" t="s">
        <v>162</v>
      </c>
      <c s="37">
        <v>1</v>
      </c>
      <c s="36">
        <v>0.04458</v>
      </c>
      <c s="36">
        <f>ROUND(G42*H42,6)</f>
      </c>
      <c r="L42" s="38">
        <v>0</v>
      </c>
      <c s="32">
        <f>ROUND(ROUND(L42,2)*ROUND(G42,3),2)</f>
      </c>
      <c s="36" t="s">
        <v>55</v>
      </c>
      <c>
        <f>(M42*21)/100</f>
      </c>
      <c t="s">
        <v>28</v>
      </c>
    </row>
    <row r="43" spans="1:5" ht="12.75">
      <c r="A43" s="35" t="s">
        <v>56</v>
      </c>
      <c r="E43" s="39" t="s">
        <v>755</v>
      </c>
    </row>
    <row r="44" spans="1:5" ht="12.75">
      <c r="A44" s="35" t="s">
        <v>57</v>
      </c>
      <c r="E44" s="40" t="s">
        <v>756</v>
      </c>
    </row>
    <row r="45" spans="1:5" ht="12.75">
      <c r="A45" t="s">
        <v>59</v>
      </c>
      <c r="E45" s="39" t="s">
        <v>757</v>
      </c>
    </row>
    <row r="46" spans="1:16" ht="25.5">
      <c r="A46" t="s">
        <v>50</v>
      </c>
      <c s="34" t="s">
        <v>159</v>
      </c>
      <c s="34" t="s">
        <v>758</v>
      </c>
      <c s="35" t="s">
        <v>5</v>
      </c>
      <c s="6" t="s">
        <v>759</v>
      </c>
      <c s="36" t="s">
        <v>162</v>
      </c>
      <c s="37">
        <v>1</v>
      </c>
      <c s="36">
        <v>0.02228</v>
      </c>
      <c s="36">
        <f>ROUND(G46*H46,6)</f>
      </c>
      <c r="L46" s="38">
        <v>0</v>
      </c>
      <c s="32">
        <f>ROUND(ROUND(L46,2)*ROUND(G46,3),2)</f>
      </c>
      <c s="36" t="s">
        <v>307</v>
      </c>
      <c>
        <f>(M46*21)/100</f>
      </c>
      <c t="s">
        <v>28</v>
      </c>
    </row>
    <row r="47" spans="1:5" ht="25.5">
      <c r="A47" s="35" t="s">
        <v>56</v>
      </c>
      <c r="E47" s="39" t="s">
        <v>759</v>
      </c>
    </row>
    <row r="48" spans="1:5" ht="12.75">
      <c r="A48" s="35" t="s">
        <v>57</v>
      </c>
      <c r="E48" s="40" t="s">
        <v>760</v>
      </c>
    </row>
    <row r="49" spans="1:5" ht="12.75">
      <c r="A49" t="s">
        <v>59</v>
      </c>
      <c r="E49" s="39" t="s">
        <v>5</v>
      </c>
    </row>
    <row r="50" spans="1:16" ht="25.5">
      <c r="A50" t="s">
        <v>50</v>
      </c>
      <c s="34" t="s">
        <v>164</v>
      </c>
      <c s="34" t="s">
        <v>761</v>
      </c>
      <c s="35" t="s">
        <v>5</v>
      </c>
      <c s="6" t="s">
        <v>762</v>
      </c>
      <c s="36" t="s">
        <v>162</v>
      </c>
      <c s="37">
        <v>61</v>
      </c>
      <c s="36">
        <v>0.045548</v>
      </c>
      <c s="36">
        <f>ROUND(G50*H50,6)</f>
      </c>
      <c r="L50" s="38">
        <v>0</v>
      </c>
      <c s="32">
        <f>ROUND(ROUND(L50,2)*ROUND(G50,3),2)</f>
      </c>
      <c s="36" t="s">
        <v>307</v>
      </c>
      <c>
        <f>(M50*21)/100</f>
      </c>
      <c t="s">
        <v>28</v>
      </c>
    </row>
    <row r="51" spans="1:5" ht="25.5">
      <c r="A51" s="35" t="s">
        <v>56</v>
      </c>
      <c r="E51" s="39" t="s">
        <v>762</v>
      </c>
    </row>
    <row r="52" spans="1:5" ht="51">
      <c r="A52" s="35" t="s">
        <v>57</v>
      </c>
      <c r="E52" s="40" t="s">
        <v>763</v>
      </c>
    </row>
    <row r="53" spans="1:5" ht="12.75">
      <c r="A53" t="s">
        <v>59</v>
      </c>
      <c r="E53" s="39" t="s">
        <v>5</v>
      </c>
    </row>
    <row r="54" spans="1:16" ht="25.5">
      <c r="A54" t="s">
        <v>50</v>
      </c>
      <c s="34" t="s">
        <v>167</v>
      </c>
      <c s="34" t="s">
        <v>764</v>
      </c>
      <c s="35" t="s">
        <v>5</v>
      </c>
      <c s="6" t="s">
        <v>765</v>
      </c>
      <c s="36" t="s">
        <v>162</v>
      </c>
      <c s="37">
        <v>21</v>
      </c>
      <c s="36">
        <v>0.072848</v>
      </c>
      <c s="36">
        <f>ROUND(G54*H54,6)</f>
      </c>
      <c r="L54" s="38">
        <v>0</v>
      </c>
      <c s="32">
        <f>ROUND(ROUND(L54,2)*ROUND(G54,3),2)</f>
      </c>
      <c s="36" t="s">
        <v>307</v>
      </c>
      <c>
        <f>(M54*21)/100</f>
      </c>
      <c t="s">
        <v>28</v>
      </c>
    </row>
    <row r="55" spans="1:5" ht="25.5">
      <c r="A55" s="35" t="s">
        <v>56</v>
      </c>
      <c r="E55" s="39" t="s">
        <v>765</v>
      </c>
    </row>
    <row r="56" spans="1:5" ht="51">
      <c r="A56" s="35" t="s">
        <v>57</v>
      </c>
      <c r="E56" s="40" t="s">
        <v>766</v>
      </c>
    </row>
    <row r="57" spans="1:5" ht="12.75">
      <c r="A57" t="s">
        <v>59</v>
      </c>
      <c r="E57" s="39" t="s">
        <v>5</v>
      </c>
    </row>
    <row r="58" spans="1:16" ht="25.5">
      <c r="A58" t="s">
        <v>50</v>
      </c>
      <c s="34" t="s">
        <v>112</v>
      </c>
      <c s="34" t="s">
        <v>767</v>
      </c>
      <c s="35" t="s">
        <v>5</v>
      </c>
      <c s="6" t="s">
        <v>768</v>
      </c>
      <c s="36" t="s">
        <v>147</v>
      </c>
      <c s="37">
        <v>18.75</v>
      </c>
      <c s="36">
        <v>0.000188</v>
      </c>
      <c s="36">
        <f>ROUND(G58*H58,6)</f>
      </c>
      <c r="L58" s="38">
        <v>0</v>
      </c>
      <c s="32">
        <f>ROUND(ROUND(L58,2)*ROUND(G58,3),2)</f>
      </c>
      <c s="36" t="s">
        <v>307</v>
      </c>
      <c>
        <f>(M58*21)/100</f>
      </c>
      <c t="s">
        <v>28</v>
      </c>
    </row>
    <row r="59" spans="1:5" ht="25.5">
      <c r="A59" s="35" t="s">
        <v>56</v>
      </c>
      <c r="E59" s="39" t="s">
        <v>768</v>
      </c>
    </row>
    <row r="60" spans="1:5" ht="12.75">
      <c r="A60" s="35" t="s">
        <v>57</v>
      </c>
      <c r="E60" s="40" t="s">
        <v>769</v>
      </c>
    </row>
    <row r="61" spans="1:5" ht="12.75">
      <c r="A61" t="s">
        <v>59</v>
      </c>
      <c r="E61" s="39" t="s">
        <v>5</v>
      </c>
    </row>
    <row r="62" spans="1:16" ht="38.25">
      <c r="A62" t="s">
        <v>50</v>
      </c>
      <c s="34" t="s">
        <v>175</v>
      </c>
      <c s="34" t="s">
        <v>770</v>
      </c>
      <c s="35" t="s">
        <v>5</v>
      </c>
      <c s="6" t="s">
        <v>771</v>
      </c>
      <c s="36" t="s">
        <v>54</v>
      </c>
      <c s="37">
        <v>264.438</v>
      </c>
      <c s="36">
        <v>0</v>
      </c>
      <c s="36">
        <f>ROUND(G62*H62,6)</f>
      </c>
      <c r="L62" s="38">
        <v>0</v>
      </c>
      <c s="32">
        <f>ROUND(ROUND(L62,2)*ROUND(G62,3),2)</f>
      </c>
      <c s="36" t="s">
        <v>307</v>
      </c>
      <c>
        <f>(M62*21)/100</f>
      </c>
      <c t="s">
        <v>28</v>
      </c>
    </row>
    <row r="63" spans="1:5" ht="38.25">
      <c r="A63" s="35" t="s">
        <v>56</v>
      </c>
      <c r="E63" s="39" t="s">
        <v>772</v>
      </c>
    </row>
    <row r="64" spans="1:5" ht="12.75">
      <c r="A64" s="35" t="s">
        <v>57</v>
      </c>
      <c r="E64" s="40" t="s">
        <v>5</v>
      </c>
    </row>
    <row r="65" spans="1:5" ht="76.5">
      <c r="A65" t="s">
        <v>59</v>
      </c>
      <c r="E65" s="39" t="s">
        <v>773</v>
      </c>
    </row>
    <row r="66" spans="1:13" ht="12.75">
      <c r="A66" t="s">
        <v>47</v>
      </c>
      <c r="C66" s="31" t="s">
        <v>774</v>
      </c>
      <c r="E66" s="33" t="s">
        <v>775</v>
      </c>
      <c r="J66" s="32">
        <f>0</f>
      </c>
      <c s="32">
        <f>0</f>
      </c>
      <c s="32">
        <f>0+L67+L71+L75+L79+L83+L87+L91+L95+L99+L103+L107+L111+L115+L119+L123+L127+L131+L135+L139+L143+L147+L151+L155+L159+L163+L167+L171+L175+L179+L183+L187+L191+L195</f>
      </c>
      <c s="32">
        <f>0+M67+M71+M75+M79+M83+M87+M91+M95+M99+M103+M107+M111+M115+M119+M123+M127+M131+M135+M139+M143+M147+M151+M155+M159+M163+M167+M171+M175+M179+M183+M187+M191+M195</f>
      </c>
    </row>
    <row r="67" spans="1:16" ht="12.75">
      <c r="A67" t="s">
        <v>50</v>
      </c>
      <c s="34" t="s">
        <v>122</v>
      </c>
      <c s="34" t="s">
        <v>776</v>
      </c>
      <c s="35" t="s">
        <v>5</v>
      </c>
      <c s="6" t="s">
        <v>777</v>
      </c>
      <c s="36" t="s">
        <v>162</v>
      </c>
      <c s="37">
        <v>44</v>
      </c>
      <c s="36">
        <v>0.166789</v>
      </c>
      <c s="36">
        <f>ROUND(G67*H67,6)</f>
      </c>
      <c r="L67" s="38">
        <v>0</v>
      </c>
      <c s="32">
        <f>ROUND(ROUND(L67,2)*ROUND(G67,3),2)</f>
      </c>
      <c s="36" t="s">
        <v>55</v>
      </c>
      <c>
        <f>(M67*21)/100</f>
      </c>
      <c t="s">
        <v>28</v>
      </c>
    </row>
    <row r="68" spans="1:5" ht="12.75">
      <c r="A68" s="35" t="s">
        <v>56</v>
      </c>
      <c r="E68" s="39" t="s">
        <v>777</v>
      </c>
    </row>
    <row r="69" spans="1:5" ht="12.75">
      <c r="A69" s="35" t="s">
        <v>57</v>
      </c>
      <c r="E69" s="40" t="s">
        <v>778</v>
      </c>
    </row>
    <row r="70" spans="1:5" ht="63.75">
      <c r="A70" t="s">
        <v>59</v>
      </c>
      <c r="E70" s="39" t="s">
        <v>779</v>
      </c>
    </row>
    <row r="71" spans="1:16" ht="12.75">
      <c r="A71" t="s">
        <v>50</v>
      </c>
      <c s="34" t="s">
        <v>187</v>
      </c>
      <c s="34" t="s">
        <v>780</v>
      </c>
      <c s="35" t="s">
        <v>5</v>
      </c>
      <c s="6" t="s">
        <v>781</v>
      </c>
      <c s="36" t="s">
        <v>116</v>
      </c>
      <c s="37">
        <v>161.13</v>
      </c>
      <c s="36">
        <v>2.5</v>
      </c>
      <c s="36">
        <f>ROUND(G71*H71,6)</f>
      </c>
      <c r="L71" s="38">
        <v>0</v>
      </c>
      <c s="32">
        <f>ROUND(ROUND(L71,2)*ROUND(G71,3),2)</f>
      </c>
      <c s="36" t="s">
        <v>55</v>
      </c>
      <c>
        <f>(M71*21)/100</f>
      </c>
      <c t="s">
        <v>28</v>
      </c>
    </row>
    <row r="72" spans="1:5" ht="12.75">
      <c r="A72" s="35" t="s">
        <v>56</v>
      </c>
      <c r="E72" s="39" t="s">
        <v>781</v>
      </c>
    </row>
    <row r="73" spans="1:5" ht="25.5">
      <c r="A73" s="35" t="s">
        <v>57</v>
      </c>
      <c r="E73" s="40" t="s">
        <v>782</v>
      </c>
    </row>
    <row r="74" spans="1:5" ht="63.75">
      <c r="A74" t="s">
        <v>59</v>
      </c>
      <c r="E74" s="39" t="s">
        <v>779</v>
      </c>
    </row>
    <row r="75" spans="1:16" ht="12.75">
      <c r="A75" t="s">
        <v>50</v>
      </c>
      <c s="34" t="s">
        <v>130</v>
      </c>
      <c s="34" t="s">
        <v>783</v>
      </c>
      <c s="35" t="s">
        <v>5</v>
      </c>
      <c s="6" t="s">
        <v>784</v>
      </c>
      <c s="36" t="s">
        <v>162</v>
      </c>
      <c s="37">
        <v>37</v>
      </c>
      <c s="36">
        <v>0.166789</v>
      </c>
      <c s="36">
        <f>ROUND(G75*H75,6)</f>
      </c>
      <c r="L75" s="38">
        <v>0</v>
      </c>
      <c s="32">
        <f>ROUND(ROUND(L75,2)*ROUND(G75,3),2)</f>
      </c>
      <c s="36" t="s">
        <v>55</v>
      </c>
      <c>
        <f>(M75*21)/100</f>
      </c>
      <c t="s">
        <v>28</v>
      </c>
    </row>
    <row r="76" spans="1:5" ht="12.75">
      <c r="A76" s="35" t="s">
        <v>56</v>
      </c>
      <c r="E76" s="39" t="s">
        <v>784</v>
      </c>
    </row>
    <row r="77" spans="1:5" ht="12.75">
      <c r="A77" s="35" t="s">
        <v>57</v>
      </c>
      <c r="E77" s="40" t="s">
        <v>785</v>
      </c>
    </row>
    <row r="78" spans="1:5" ht="63.75">
      <c r="A78" t="s">
        <v>59</v>
      </c>
      <c r="E78" s="39" t="s">
        <v>779</v>
      </c>
    </row>
    <row r="79" spans="1:16" ht="12.75">
      <c r="A79" t="s">
        <v>50</v>
      </c>
      <c s="34" t="s">
        <v>153</v>
      </c>
      <c s="34" t="s">
        <v>786</v>
      </c>
      <c s="35" t="s">
        <v>5</v>
      </c>
      <c s="6" t="s">
        <v>781</v>
      </c>
      <c s="36" t="s">
        <v>116</v>
      </c>
      <c s="37">
        <v>71.82</v>
      </c>
      <c s="36">
        <v>2.5</v>
      </c>
      <c s="36">
        <f>ROUND(G79*H79,6)</f>
      </c>
      <c r="L79" s="38">
        <v>0</v>
      </c>
      <c s="32">
        <f>ROUND(ROUND(L79,2)*ROUND(G79,3),2)</f>
      </c>
      <c s="36" t="s">
        <v>55</v>
      </c>
      <c>
        <f>(M79*21)/100</f>
      </c>
      <c t="s">
        <v>28</v>
      </c>
    </row>
    <row r="80" spans="1:5" ht="12.75">
      <c r="A80" s="35" t="s">
        <v>56</v>
      </c>
      <c r="E80" s="39" t="s">
        <v>781</v>
      </c>
    </row>
    <row r="81" spans="1:5" ht="12.75">
      <c r="A81" s="35" t="s">
        <v>57</v>
      </c>
      <c r="E81" s="40" t="s">
        <v>787</v>
      </c>
    </row>
    <row r="82" spans="1:5" ht="63.75">
      <c r="A82" t="s">
        <v>59</v>
      </c>
      <c r="E82" s="39" t="s">
        <v>779</v>
      </c>
    </row>
    <row r="83" spans="1:16" ht="12.75">
      <c r="A83" t="s">
        <v>50</v>
      </c>
      <c s="34" t="s">
        <v>231</v>
      </c>
      <c s="34" t="s">
        <v>788</v>
      </c>
      <c s="35" t="s">
        <v>5</v>
      </c>
      <c s="6" t="s">
        <v>789</v>
      </c>
      <c s="36" t="s">
        <v>162</v>
      </c>
      <c s="37">
        <v>6</v>
      </c>
      <c s="36">
        <v>0.14373</v>
      </c>
      <c s="36">
        <f>ROUND(G83*H83,6)</f>
      </c>
      <c r="L83" s="38">
        <v>0</v>
      </c>
      <c s="32">
        <f>ROUND(ROUND(L83,2)*ROUND(G83,3),2)</f>
      </c>
      <c s="36" t="s">
        <v>55</v>
      </c>
      <c>
        <f>(M83*21)/100</f>
      </c>
      <c t="s">
        <v>28</v>
      </c>
    </row>
    <row r="84" spans="1:5" ht="12.75">
      <c r="A84" s="35" t="s">
        <v>56</v>
      </c>
      <c r="E84" s="39" t="s">
        <v>789</v>
      </c>
    </row>
    <row r="85" spans="1:5" ht="12.75">
      <c r="A85" s="35" t="s">
        <v>57</v>
      </c>
      <c r="E85" s="40" t="s">
        <v>5</v>
      </c>
    </row>
    <row r="86" spans="1:5" ht="63.75">
      <c r="A86" t="s">
        <v>59</v>
      </c>
      <c r="E86" s="39" t="s">
        <v>779</v>
      </c>
    </row>
    <row r="87" spans="1:16" ht="12.75">
      <c r="A87" t="s">
        <v>50</v>
      </c>
      <c s="34" t="s">
        <v>294</v>
      </c>
      <c s="34" t="s">
        <v>790</v>
      </c>
      <c s="35" t="s">
        <v>5</v>
      </c>
      <c s="6" t="s">
        <v>781</v>
      </c>
      <c s="36" t="s">
        <v>116</v>
      </c>
      <c s="37">
        <v>7.03</v>
      </c>
      <c s="36">
        <v>2.5</v>
      </c>
      <c s="36">
        <f>ROUND(G87*H87,6)</f>
      </c>
      <c r="L87" s="38">
        <v>0</v>
      </c>
      <c s="32">
        <f>ROUND(ROUND(L87,2)*ROUND(G87,3),2)</f>
      </c>
      <c s="36" t="s">
        <v>55</v>
      </c>
      <c>
        <f>(M87*21)/100</f>
      </c>
      <c t="s">
        <v>28</v>
      </c>
    </row>
    <row r="88" spans="1:5" ht="12.75">
      <c r="A88" s="35" t="s">
        <v>56</v>
      </c>
      <c r="E88" s="39" t="s">
        <v>781</v>
      </c>
    </row>
    <row r="89" spans="1:5" ht="25.5">
      <c r="A89" s="35" t="s">
        <v>57</v>
      </c>
      <c r="E89" s="40" t="s">
        <v>791</v>
      </c>
    </row>
    <row r="90" spans="1:5" ht="63.75">
      <c r="A90" t="s">
        <v>59</v>
      </c>
      <c r="E90" s="39" t="s">
        <v>779</v>
      </c>
    </row>
    <row r="91" spans="1:16" ht="12.75">
      <c r="A91" t="s">
        <v>50</v>
      </c>
      <c s="34" t="s">
        <v>299</v>
      </c>
      <c s="34" t="s">
        <v>792</v>
      </c>
      <c s="35" t="s">
        <v>5</v>
      </c>
      <c s="6" t="s">
        <v>793</v>
      </c>
      <c s="36" t="s">
        <v>162</v>
      </c>
      <c s="37">
        <v>1</v>
      </c>
      <c s="36">
        <v>0.143734</v>
      </c>
      <c s="36">
        <f>ROUND(G91*H91,6)</f>
      </c>
      <c r="L91" s="38">
        <v>0</v>
      </c>
      <c s="32">
        <f>ROUND(ROUND(L91,2)*ROUND(G91,3),2)</f>
      </c>
      <c s="36" t="s">
        <v>55</v>
      </c>
      <c>
        <f>(M91*21)/100</f>
      </c>
      <c t="s">
        <v>28</v>
      </c>
    </row>
    <row r="92" spans="1:5" ht="12.75">
      <c r="A92" s="35" t="s">
        <v>56</v>
      </c>
      <c r="E92" s="39" t="s">
        <v>793</v>
      </c>
    </row>
    <row r="93" spans="1:5" ht="12.75">
      <c r="A93" s="35" t="s">
        <v>57</v>
      </c>
      <c r="E93" s="40" t="s">
        <v>5</v>
      </c>
    </row>
    <row r="94" spans="1:5" ht="63.75">
      <c r="A94" t="s">
        <v>59</v>
      </c>
      <c r="E94" s="39" t="s">
        <v>779</v>
      </c>
    </row>
    <row r="95" spans="1:16" ht="12.75">
      <c r="A95" t="s">
        <v>50</v>
      </c>
      <c s="34" t="s">
        <v>315</v>
      </c>
      <c s="34" t="s">
        <v>794</v>
      </c>
      <c s="35" t="s">
        <v>5</v>
      </c>
      <c s="6" t="s">
        <v>781</v>
      </c>
      <c s="36" t="s">
        <v>116</v>
      </c>
      <c s="37">
        <v>26.36</v>
      </c>
      <c s="36">
        <v>2.5</v>
      </c>
      <c s="36">
        <f>ROUND(G95*H95,6)</f>
      </c>
      <c r="L95" s="38">
        <v>0</v>
      </c>
      <c s="32">
        <f>ROUND(ROUND(L95,2)*ROUND(G95,3),2)</f>
      </c>
      <c s="36" t="s">
        <v>55</v>
      </c>
      <c>
        <f>(M95*21)/100</f>
      </c>
      <c t="s">
        <v>28</v>
      </c>
    </row>
    <row r="96" spans="1:5" ht="12.75">
      <c r="A96" s="35" t="s">
        <v>56</v>
      </c>
      <c r="E96" s="39" t="s">
        <v>781</v>
      </c>
    </row>
    <row r="97" spans="1:5" ht="25.5">
      <c r="A97" s="35" t="s">
        <v>57</v>
      </c>
      <c r="E97" s="40" t="s">
        <v>795</v>
      </c>
    </row>
    <row r="98" spans="1:5" ht="63.75">
      <c r="A98" t="s">
        <v>59</v>
      </c>
      <c r="E98" s="39" t="s">
        <v>779</v>
      </c>
    </row>
    <row r="99" spans="1:16" ht="12.75">
      <c r="A99" t="s">
        <v>50</v>
      </c>
      <c s="34" t="s">
        <v>395</v>
      </c>
      <c s="34" t="s">
        <v>796</v>
      </c>
      <c s="35" t="s">
        <v>5</v>
      </c>
      <c s="6" t="s">
        <v>797</v>
      </c>
      <c s="36" t="s">
        <v>162</v>
      </c>
      <c s="37">
        <v>3</v>
      </c>
      <c s="36">
        <v>0.14373</v>
      </c>
      <c s="36">
        <f>ROUND(G99*H99,6)</f>
      </c>
      <c r="L99" s="38">
        <v>0</v>
      </c>
      <c s="32">
        <f>ROUND(ROUND(L99,2)*ROUND(G99,3),2)</f>
      </c>
      <c s="36" t="s">
        <v>55</v>
      </c>
      <c>
        <f>(M99*21)/100</f>
      </c>
      <c t="s">
        <v>28</v>
      </c>
    </row>
    <row r="100" spans="1:5" ht="12.75">
      <c r="A100" s="35" t="s">
        <v>56</v>
      </c>
      <c r="E100" s="39" t="s">
        <v>797</v>
      </c>
    </row>
    <row r="101" spans="1:5" ht="12.75">
      <c r="A101" s="35" t="s">
        <v>57</v>
      </c>
      <c r="E101" s="40" t="s">
        <v>5</v>
      </c>
    </row>
    <row r="102" spans="1:5" ht="63.75">
      <c r="A102" t="s">
        <v>59</v>
      </c>
      <c r="E102" s="39" t="s">
        <v>779</v>
      </c>
    </row>
    <row r="103" spans="1:16" ht="12.75">
      <c r="A103" t="s">
        <v>50</v>
      </c>
      <c s="34" t="s">
        <v>318</v>
      </c>
      <c s="34" t="s">
        <v>798</v>
      </c>
      <c s="35" t="s">
        <v>5</v>
      </c>
      <c s="6" t="s">
        <v>781</v>
      </c>
      <c s="36" t="s">
        <v>116</v>
      </c>
      <c s="37">
        <v>3.27</v>
      </c>
      <c s="36">
        <v>2.5</v>
      </c>
      <c s="36">
        <f>ROUND(G103*H103,6)</f>
      </c>
      <c r="L103" s="38">
        <v>0</v>
      </c>
      <c s="32">
        <f>ROUND(ROUND(L103,2)*ROUND(G103,3),2)</f>
      </c>
      <c s="36" t="s">
        <v>55</v>
      </c>
      <c>
        <f>(M103*21)/100</f>
      </c>
      <c t="s">
        <v>28</v>
      </c>
    </row>
    <row r="104" spans="1:5" ht="12.75">
      <c r="A104" s="35" t="s">
        <v>56</v>
      </c>
      <c r="E104" s="39" t="s">
        <v>781</v>
      </c>
    </row>
    <row r="105" spans="1:5" ht="25.5">
      <c r="A105" s="35" t="s">
        <v>57</v>
      </c>
      <c r="E105" s="40" t="s">
        <v>799</v>
      </c>
    </row>
    <row r="106" spans="1:5" ht="63.75">
      <c r="A106" t="s">
        <v>59</v>
      </c>
      <c r="E106" s="39" t="s">
        <v>779</v>
      </c>
    </row>
    <row r="107" spans="1:16" ht="12.75">
      <c r="A107" t="s">
        <v>50</v>
      </c>
      <c s="34" t="s">
        <v>322</v>
      </c>
      <c s="34" t="s">
        <v>800</v>
      </c>
      <c s="35" t="s">
        <v>5</v>
      </c>
      <c s="6" t="s">
        <v>801</v>
      </c>
      <c s="36" t="s">
        <v>162</v>
      </c>
      <c s="37">
        <v>1</v>
      </c>
      <c s="36">
        <v>0.143734</v>
      </c>
      <c s="36">
        <f>ROUND(G107*H107,6)</f>
      </c>
      <c r="L107" s="38">
        <v>0</v>
      </c>
      <c s="32">
        <f>ROUND(ROUND(L107,2)*ROUND(G107,3),2)</f>
      </c>
      <c s="36" t="s">
        <v>55</v>
      </c>
      <c>
        <f>(M107*21)/100</f>
      </c>
      <c t="s">
        <v>28</v>
      </c>
    </row>
    <row r="108" spans="1:5" ht="12.75">
      <c r="A108" s="35" t="s">
        <v>56</v>
      </c>
      <c r="E108" s="39" t="s">
        <v>801</v>
      </c>
    </row>
    <row r="109" spans="1:5" ht="12.75">
      <c r="A109" s="35" t="s">
        <v>57</v>
      </c>
      <c r="E109" s="40" t="s">
        <v>5</v>
      </c>
    </row>
    <row r="110" spans="1:5" ht="63.75">
      <c r="A110" t="s">
        <v>59</v>
      </c>
      <c r="E110" s="39" t="s">
        <v>779</v>
      </c>
    </row>
    <row r="111" spans="1:16" ht="12.75">
      <c r="A111" t="s">
        <v>50</v>
      </c>
      <c s="34" t="s">
        <v>326</v>
      </c>
      <c s="34" t="s">
        <v>802</v>
      </c>
      <c s="35" t="s">
        <v>5</v>
      </c>
      <c s="6" t="s">
        <v>781</v>
      </c>
      <c s="36" t="s">
        <v>116</v>
      </c>
      <c s="37">
        <v>15.44</v>
      </c>
      <c s="36">
        <v>2.5</v>
      </c>
      <c s="36">
        <f>ROUND(G111*H111,6)</f>
      </c>
      <c r="L111" s="38">
        <v>0</v>
      </c>
      <c s="32">
        <f>ROUND(ROUND(L111,2)*ROUND(G111,3),2)</f>
      </c>
      <c s="36" t="s">
        <v>55</v>
      </c>
      <c>
        <f>(M111*21)/100</f>
      </c>
      <c t="s">
        <v>28</v>
      </c>
    </row>
    <row r="112" spans="1:5" ht="12.75">
      <c r="A112" s="35" t="s">
        <v>56</v>
      </c>
      <c r="E112" s="39" t="s">
        <v>781</v>
      </c>
    </row>
    <row r="113" spans="1:5" ht="12.75">
      <c r="A113" s="35" t="s">
        <v>57</v>
      </c>
      <c r="E113" s="40" t="s">
        <v>803</v>
      </c>
    </row>
    <row r="114" spans="1:5" ht="63.75">
      <c r="A114" t="s">
        <v>59</v>
      </c>
      <c r="E114" s="39" t="s">
        <v>779</v>
      </c>
    </row>
    <row r="115" spans="1:16" ht="12.75">
      <c r="A115" t="s">
        <v>50</v>
      </c>
      <c s="34" t="s">
        <v>330</v>
      </c>
      <c s="34" t="s">
        <v>804</v>
      </c>
      <c s="35" t="s">
        <v>5</v>
      </c>
      <c s="6" t="s">
        <v>805</v>
      </c>
      <c s="36" t="s">
        <v>162</v>
      </c>
      <c s="37">
        <v>4</v>
      </c>
      <c s="36">
        <v>0.143734</v>
      </c>
      <c s="36">
        <f>ROUND(G115*H115,6)</f>
      </c>
      <c r="L115" s="38">
        <v>0</v>
      </c>
      <c s="32">
        <f>ROUND(ROUND(L115,2)*ROUND(G115,3),2)</f>
      </c>
      <c s="36" t="s">
        <v>55</v>
      </c>
      <c>
        <f>(M115*21)/100</f>
      </c>
      <c t="s">
        <v>28</v>
      </c>
    </row>
    <row r="116" spans="1:5" ht="12.75">
      <c r="A116" s="35" t="s">
        <v>56</v>
      </c>
      <c r="E116" s="39" t="s">
        <v>805</v>
      </c>
    </row>
    <row r="117" spans="1:5" ht="12.75">
      <c r="A117" s="35" t="s">
        <v>57</v>
      </c>
      <c r="E117" s="40" t="s">
        <v>5</v>
      </c>
    </row>
    <row r="118" spans="1:5" ht="63.75">
      <c r="A118" t="s">
        <v>59</v>
      </c>
      <c r="E118" s="39" t="s">
        <v>779</v>
      </c>
    </row>
    <row r="119" spans="1:16" ht="12.75">
      <c r="A119" t="s">
        <v>50</v>
      </c>
      <c s="34" t="s">
        <v>304</v>
      </c>
      <c s="34" t="s">
        <v>806</v>
      </c>
      <c s="35" t="s">
        <v>5</v>
      </c>
      <c s="6" t="s">
        <v>781</v>
      </c>
      <c s="36" t="s">
        <v>116</v>
      </c>
      <c s="37">
        <v>85.95</v>
      </c>
      <c s="36">
        <v>2.5</v>
      </c>
      <c s="36">
        <f>ROUND(G119*H119,6)</f>
      </c>
      <c r="L119" s="38">
        <v>0</v>
      </c>
      <c s="32">
        <f>ROUND(ROUND(L119,2)*ROUND(G119,3),2)</f>
      </c>
      <c s="36" t="s">
        <v>55</v>
      </c>
      <c>
        <f>(M119*21)/100</f>
      </c>
      <c t="s">
        <v>28</v>
      </c>
    </row>
    <row r="120" spans="1:5" ht="12.75">
      <c r="A120" s="35" t="s">
        <v>56</v>
      </c>
      <c r="E120" s="39" t="s">
        <v>781</v>
      </c>
    </row>
    <row r="121" spans="1:5" ht="12.75">
      <c r="A121" s="35" t="s">
        <v>57</v>
      </c>
      <c r="E121" s="40" t="s">
        <v>807</v>
      </c>
    </row>
    <row r="122" spans="1:5" ht="63.75">
      <c r="A122" t="s">
        <v>59</v>
      </c>
      <c r="E122" s="39" t="s">
        <v>779</v>
      </c>
    </row>
    <row r="123" spans="1:16" ht="12.75">
      <c r="A123" t="s">
        <v>50</v>
      </c>
      <c s="34" t="s">
        <v>309</v>
      </c>
      <c s="34" t="s">
        <v>808</v>
      </c>
      <c s="35" t="s">
        <v>5</v>
      </c>
      <c s="6" t="s">
        <v>809</v>
      </c>
      <c s="36" t="s">
        <v>162</v>
      </c>
      <c s="37">
        <v>65</v>
      </c>
      <c s="36">
        <v>0.59806</v>
      </c>
      <c s="36">
        <f>ROUND(G123*H123,6)</f>
      </c>
      <c r="L123" s="38">
        <v>0</v>
      </c>
      <c s="32">
        <f>ROUND(ROUND(L123,2)*ROUND(G123,3),2)</f>
      </c>
      <c s="36" t="s">
        <v>55</v>
      </c>
      <c>
        <f>(M123*21)/100</f>
      </c>
      <c t="s">
        <v>28</v>
      </c>
    </row>
    <row r="124" spans="1:5" ht="12.75">
      <c r="A124" s="35" t="s">
        <v>56</v>
      </c>
      <c r="E124" s="39" t="s">
        <v>809</v>
      </c>
    </row>
    <row r="125" spans="1:5" ht="12.75">
      <c r="A125" s="35" t="s">
        <v>57</v>
      </c>
      <c r="E125" s="40" t="s">
        <v>5</v>
      </c>
    </row>
    <row r="126" spans="1:5" ht="63.75">
      <c r="A126" t="s">
        <v>59</v>
      </c>
      <c r="E126" s="39" t="s">
        <v>779</v>
      </c>
    </row>
    <row r="127" spans="1:16" ht="12.75">
      <c r="A127" t="s">
        <v>50</v>
      </c>
      <c s="34" t="s">
        <v>511</v>
      </c>
      <c s="34" t="s">
        <v>810</v>
      </c>
      <c s="35" t="s">
        <v>5</v>
      </c>
      <c s="6" t="s">
        <v>781</v>
      </c>
      <c s="36" t="s">
        <v>116</v>
      </c>
      <c s="37">
        <v>79.5</v>
      </c>
      <c s="36">
        <v>2.5</v>
      </c>
      <c s="36">
        <f>ROUND(G127*H127,6)</f>
      </c>
      <c r="L127" s="38">
        <v>0</v>
      </c>
      <c s="32">
        <f>ROUND(ROUND(L127,2)*ROUND(G127,3),2)</f>
      </c>
      <c s="36" t="s">
        <v>55</v>
      </c>
      <c>
        <f>(M127*21)/100</f>
      </c>
      <c t="s">
        <v>28</v>
      </c>
    </row>
    <row r="128" spans="1:5" ht="12.75">
      <c r="A128" s="35" t="s">
        <v>56</v>
      </c>
      <c r="E128" s="39" t="s">
        <v>781</v>
      </c>
    </row>
    <row r="129" spans="1:5" ht="12.75">
      <c r="A129" s="35" t="s">
        <v>57</v>
      </c>
      <c r="E129" s="40" t="s">
        <v>811</v>
      </c>
    </row>
    <row r="130" spans="1:5" ht="63.75">
      <c r="A130" t="s">
        <v>59</v>
      </c>
      <c r="E130" s="39" t="s">
        <v>779</v>
      </c>
    </row>
    <row r="131" spans="1:16" ht="12.75">
      <c r="A131" t="s">
        <v>50</v>
      </c>
      <c s="34" t="s">
        <v>516</v>
      </c>
      <c s="34" t="s">
        <v>812</v>
      </c>
      <c s="35" t="s">
        <v>5</v>
      </c>
      <c s="6" t="s">
        <v>813</v>
      </c>
      <c s="36" t="s">
        <v>162</v>
      </c>
      <c s="37">
        <v>80</v>
      </c>
      <c s="36">
        <v>0.08029</v>
      </c>
      <c s="36">
        <f>ROUND(G131*H131,6)</f>
      </c>
      <c r="L131" s="38">
        <v>0</v>
      </c>
      <c s="32">
        <f>ROUND(ROUND(L131,2)*ROUND(G131,3),2)</f>
      </c>
      <c s="36" t="s">
        <v>55</v>
      </c>
      <c>
        <f>(M131*21)/100</f>
      </c>
      <c t="s">
        <v>28</v>
      </c>
    </row>
    <row r="132" spans="1:5" ht="12.75">
      <c r="A132" s="35" t="s">
        <v>56</v>
      </c>
      <c r="E132" s="39" t="s">
        <v>813</v>
      </c>
    </row>
    <row r="133" spans="1:5" ht="12.75">
      <c r="A133" s="35" t="s">
        <v>57</v>
      </c>
      <c r="E133" s="40" t="s">
        <v>5</v>
      </c>
    </row>
    <row r="134" spans="1:5" ht="63.75">
      <c r="A134" t="s">
        <v>59</v>
      </c>
      <c r="E134" s="39" t="s">
        <v>779</v>
      </c>
    </row>
    <row r="135" spans="1:16" ht="12.75">
      <c r="A135" t="s">
        <v>50</v>
      </c>
      <c s="34" t="s">
        <v>520</v>
      </c>
      <c s="34" t="s">
        <v>814</v>
      </c>
      <c s="35" t="s">
        <v>5</v>
      </c>
      <c s="6" t="s">
        <v>781</v>
      </c>
      <c s="36" t="s">
        <v>116</v>
      </c>
      <c s="37">
        <v>107.86</v>
      </c>
      <c s="36">
        <v>2.5</v>
      </c>
      <c s="36">
        <f>ROUND(G135*H135,6)</f>
      </c>
      <c r="L135" s="38">
        <v>0</v>
      </c>
      <c s="32">
        <f>ROUND(ROUND(L135,2)*ROUND(G135,3),2)</f>
      </c>
      <c s="36" t="s">
        <v>55</v>
      </c>
      <c>
        <f>(M135*21)/100</f>
      </c>
      <c t="s">
        <v>28</v>
      </c>
    </row>
    <row r="136" spans="1:5" ht="12.75">
      <c r="A136" s="35" t="s">
        <v>56</v>
      </c>
      <c r="E136" s="39" t="s">
        <v>781</v>
      </c>
    </row>
    <row r="137" spans="1:5" ht="25.5">
      <c r="A137" s="35" t="s">
        <v>57</v>
      </c>
      <c r="E137" s="40" t="s">
        <v>815</v>
      </c>
    </row>
    <row r="138" spans="1:5" ht="63.75">
      <c r="A138" t="s">
        <v>59</v>
      </c>
      <c r="E138" s="39" t="s">
        <v>779</v>
      </c>
    </row>
    <row r="139" spans="1:16" ht="12.75">
      <c r="A139" t="s">
        <v>50</v>
      </c>
      <c s="34" t="s">
        <v>524</v>
      </c>
      <c s="34" t="s">
        <v>816</v>
      </c>
      <c s="35" t="s">
        <v>5</v>
      </c>
      <c s="6" t="s">
        <v>817</v>
      </c>
      <c s="36" t="s">
        <v>162</v>
      </c>
      <c s="37">
        <v>19</v>
      </c>
      <c s="36">
        <v>0.08029</v>
      </c>
      <c s="36">
        <f>ROUND(G139*H139,6)</f>
      </c>
      <c r="L139" s="38">
        <v>0</v>
      </c>
      <c s="32">
        <f>ROUND(ROUND(L139,2)*ROUND(G139,3),2)</f>
      </c>
      <c s="36" t="s">
        <v>55</v>
      </c>
      <c>
        <f>(M139*21)/100</f>
      </c>
      <c t="s">
        <v>28</v>
      </c>
    </row>
    <row r="140" spans="1:5" ht="12.75">
      <c r="A140" s="35" t="s">
        <v>56</v>
      </c>
      <c r="E140" s="39" t="s">
        <v>817</v>
      </c>
    </row>
    <row r="141" spans="1:5" ht="12.75">
      <c r="A141" s="35" t="s">
        <v>57</v>
      </c>
      <c r="E141" s="40" t="s">
        <v>5</v>
      </c>
    </row>
    <row r="142" spans="1:5" ht="63.75">
      <c r="A142" t="s">
        <v>59</v>
      </c>
      <c r="E142" s="39" t="s">
        <v>779</v>
      </c>
    </row>
    <row r="143" spans="1:16" ht="12.75">
      <c r="A143" t="s">
        <v>50</v>
      </c>
      <c s="34" t="s">
        <v>526</v>
      </c>
      <c s="34" t="s">
        <v>818</v>
      </c>
      <c s="35" t="s">
        <v>5</v>
      </c>
      <c s="6" t="s">
        <v>781</v>
      </c>
      <c s="36" t="s">
        <v>116</v>
      </c>
      <c s="37">
        <v>21.77</v>
      </c>
      <c s="36">
        <v>2.5</v>
      </c>
      <c s="36">
        <f>ROUND(G143*H143,6)</f>
      </c>
      <c r="L143" s="38">
        <v>0</v>
      </c>
      <c s="32">
        <f>ROUND(ROUND(L143,2)*ROUND(G143,3),2)</f>
      </c>
      <c s="36" t="s">
        <v>55</v>
      </c>
      <c>
        <f>(M143*21)/100</f>
      </c>
      <c t="s">
        <v>28</v>
      </c>
    </row>
    <row r="144" spans="1:5" ht="12.75">
      <c r="A144" s="35" t="s">
        <v>56</v>
      </c>
      <c r="E144" s="39" t="s">
        <v>781</v>
      </c>
    </row>
    <row r="145" spans="1:5" ht="12.75">
      <c r="A145" s="35" t="s">
        <v>57</v>
      </c>
      <c r="E145" s="40" t="s">
        <v>819</v>
      </c>
    </row>
    <row r="146" spans="1:5" ht="63.75">
      <c r="A146" t="s">
        <v>59</v>
      </c>
      <c r="E146" s="39" t="s">
        <v>779</v>
      </c>
    </row>
    <row r="147" spans="1:16" ht="12.75">
      <c r="A147" t="s">
        <v>50</v>
      </c>
      <c s="34" t="s">
        <v>531</v>
      </c>
      <c s="34" t="s">
        <v>820</v>
      </c>
      <c s="35" t="s">
        <v>5</v>
      </c>
      <c s="6" t="s">
        <v>821</v>
      </c>
      <c s="36" t="s">
        <v>162</v>
      </c>
      <c s="37">
        <v>58</v>
      </c>
      <c s="36">
        <v>0.06377</v>
      </c>
      <c s="36">
        <f>ROUND(G147*H147,6)</f>
      </c>
      <c r="L147" s="38">
        <v>0</v>
      </c>
      <c s="32">
        <f>ROUND(ROUND(L147,2)*ROUND(G147,3),2)</f>
      </c>
      <c s="36" t="s">
        <v>55</v>
      </c>
      <c>
        <f>(M147*21)/100</f>
      </c>
      <c t="s">
        <v>28</v>
      </c>
    </row>
    <row r="148" spans="1:5" ht="12.75">
      <c r="A148" s="35" t="s">
        <v>56</v>
      </c>
      <c r="E148" s="39" t="s">
        <v>821</v>
      </c>
    </row>
    <row r="149" spans="1:5" ht="12.75">
      <c r="A149" s="35" t="s">
        <v>57</v>
      </c>
      <c r="E149" s="40" t="s">
        <v>5</v>
      </c>
    </row>
    <row r="150" spans="1:5" ht="63.75">
      <c r="A150" t="s">
        <v>59</v>
      </c>
      <c r="E150" s="39" t="s">
        <v>779</v>
      </c>
    </row>
    <row r="151" spans="1:16" ht="12.75">
      <c r="A151" t="s">
        <v>50</v>
      </c>
      <c s="34" t="s">
        <v>535</v>
      </c>
      <c s="34" t="s">
        <v>822</v>
      </c>
      <c s="35" t="s">
        <v>5</v>
      </c>
      <c s="6" t="s">
        <v>781</v>
      </c>
      <c s="36" t="s">
        <v>116</v>
      </c>
      <c s="37">
        <v>53.17</v>
      </c>
      <c s="36">
        <v>2.5</v>
      </c>
      <c s="36">
        <f>ROUND(G151*H151,6)</f>
      </c>
      <c r="L151" s="38">
        <v>0</v>
      </c>
      <c s="32">
        <f>ROUND(ROUND(L151,2)*ROUND(G151,3),2)</f>
      </c>
      <c s="36" t="s">
        <v>55</v>
      </c>
      <c>
        <f>(M151*21)/100</f>
      </c>
      <c t="s">
        <v>28</v>
      </c>
    </row>
    <row r="152" spans="1:5" ht="12.75">
      <c r="A152" s="35" t="s">
        <v>56</v>
      </c>
      <c r="E152" s="39" t="s">
        <v>781</v>
      </c>
    </row>
    <row r="153" spans="1:5" ht="12.75">
      <c r="A153" s="35" t="s">
        <v>57</v>
      </c>
      <c r="E153" s="40" t="s">
        <v>823</v>
      </c>
    </row>
    <row r="154" spans="1:5" ht="63.75">
      <c r="A154" t="s">
        <v>59</v>
      </c>
      <c r="E154" s="39" t="s">
        <v>779</v>
      </c>
    </row>
    <row r="155" spans="1:16" ht="12.75">
      <c r="A155" t="s">
        <v>50</v>
      </c>
      <c s="34" t="s">
        <v>539</v>
      </c>
      <c s="34" t="s">
        <v>824</v>
      </c>
      <c s="35" t="s">
        <v>5</v>
      </c>
      <c s="6" t="s">
        <v>825</v>
      </c>
      <c s="36" t="s">
        <v>162</v>
      </c>
      <c s="37">
        <v>8</v>
      </c>
      <c s="36">
        <v>0.063773</v>
      </c>
      <c s="36">
        <f>ROUND(G155*H155,6)</f>
      </c>
      <c r="L155" s="38">
        <v>0</v>
      </c>
      <c s="32">
        <f>ROUND(ROUND(L155,2)*ROUND(G155,3),2)</f>
      </c>
      <c s="36" t="s">
        <v>55</v>
      </c>
      <c>
        <f>(M155*21)/100</f>
      </c>
      <c t="s">
        <v>28</v>
      </c>
    </row>
    <row r="156" spans="1:5" ht="12.75">
      <c r="A156" s="35" t="s">
        <v>56</v>
      </c>
      <c r="E156" s="39" t="s">
        <v>825</v>
      </c>
    </row>
    <row r="157" spans="1:5" ht="12.75">
      <c r="A157" s="35" t="s">
        <v>57</v>
      </c>
      <c r="E157" s="40" t="s">
        <v>5</v>
      </c>
    </row>
    <row r="158" spans="1:5" ht="63.75">
      <c r="A158" t="s">
        <v>59</v>
      </c>
      <c r="E158" s="39" t="s">
        <v>779</v>
      </c>
    </row>
    <row r="159" spans="1:16" ht="12.75">
      <c r="A159" t="s">
        <v>50</v>
      </c>
      <c s="34" t="s">
        <v>543</v>
      </c>
      <c s="34" t="s">
        <v>826</v>
      </c>
      <c s="35" t="s">
        <v>5</v>
      </c>
      <c s="6" t="s">
        <v>781</v>
      </c>
      <c s="36" t="s">
        <v>116</v>
      </c>
      <c s="37">
        <v>40.44</v>
      </c>
      <c s="36">
        <v>2.5</v>
      </c>
      <c s="36">
        <f>ROUND(G159*H159,6)</f>
      </c>
      <c r="L159" s="38">
        <v>0</v>
      </c>
      <c s="32">
        <f>ROUND(ROUND(L159,2)*ROUND(G159,3),2)</f>
      </c>
      <c s="36" t="s">
        <v>55</v>
      </c>
      <c>
        <f>(M159*21)/100</f>
      </c>
      <c t="s">
        <v>28</v>
      </c>
    </row>
    <row r="160" spans="1:5" ht="12.75">
      <c r="A160" s="35" t="s">
        <v>56</v>
      </c>
      <c r="E160" s="39" t="s">
        <v>781</v>
      </c>
    </row>
    <row r="161" spans="1:5" ht="25.5">
      <c r="A161" s="35" t="s">
        <v>57</v>
      </c>
      <c r="E161" s="40" t="s">
        <v>827</v>
      </c>
    </row>
    <row r="162" spans="1:5" ht="63.75">
      <c r="A162" t="s">
        <v>59</v>
      </c>
      <c r="E162" s="39" t="s">
        <v>779</v>
      </c>
    </row>
    <row r="163" spans="1:16" ht="25.5">
      <c r="A163" t="s">
        <v>50</v>
      </c>
      <c s="34" t="s">
        <v>547</v>
      </c>
      <c s="34" t="s">
        <v>828</v>
      </c>
      <c s="35" t="s">
        <v>5</v>
      </c>
      <c s="6" t="s">
        <v>829</v>
      </c>
      <c s="36" t="s">
        <v>162</v>
      </c>
      <c s="37">
        <v>344</v>
      </c>
      <c s="36">
        <v>0.255753</v>
      </c>
      <c s="36">
        <f>ROUND(G163*H163,6)</f>
      </c>
      <c r="L163" s="38">
        <v>0</v>
      </c>
      <c s="32">
        <f>ROUND(ROUND(L163,2)*ROUND(G163,3),2)</f>
      </c>
      <c s="36" t="s">
        <v>307</v>
      </c>
      <c>
        <f>(M163*21)/100</f>
      </c>
      <c t="s">
        <v>28</v>
      </c>
    </row>
    <row r="164" spans="1:5" ht="25.5">
      <c r="A164" s="35" t="s">
        <v>56</v>
      </c>
      <c r="E164" s="39" t="s">
        <v>829</v>
      </c>
    </row>
    <row r="165" spans="1:5" ht="51">
      <c r="A165" s="35" t="s">
        <v>57</v>
      </c>
      <c r="E165" s="40" t="s">
        <v>830</v>
      </c>
    </row>
    <row r="166" spans="1:5" ht="12.75">
      <c r="A166" t="s">
        <v>59</v>
      </c>
      <c r="E166" s="39" t="s">
        <v>831</v>
      </c>
    </row>
    <row r="167" spans="1:16" ht="12.75">
      <c r="A167" t="s">
        <v>50</v>
      </c>
      <c s="34" t="s">
        <v>550</v>
      </c>
      <c s="34" t="s">
        <v>832</v>
      </c>
      <c s="35" t="s">
        <v>5</v>
      </c>
      <c s="6" t="s">
        <v>833</v>
      </c>
      <c s="36" t="s">
        <v>147</v>
      </c>
      <c s="37">
        <v>1220.4</v>
      </c>
      <c s="36">
        <v>0.397</v>
      </c>
      <c s="36">
        <f>ROUND(G167*H167,6)</f>
      </c>
      <c r="L167" s="38">
        <v>0</v>
      </c>
      <c s="32">
        <f>ROUND(ROUND(L167,2)*ROUND(G167,3),2)</f>
      </c>
      <c s="36" t="s">
        <v>55</v>
      </c>
      <c>
        <f>(M167*21)/100</f>
      </c>
      <c t="s">
        <v>28</v>
      </c>
    </row>
    <row r="168" spans="1:5" ht="12.75">
      <c r="A168" s="35" t="s">
        <v>56</v>
      </c>
      <c r="E168" s="39" t="s">
        <v>833</v>
      </c>
    </row>
    <row r="169" spans="1:5" ht="25.5">
      <c r="A169" s="35" t="s">
        <v>57</v>
      </c>
      <c r="E169" s="40" t="s">
        <v>834</v>
      </c>
    </row>
    <row r="170" spans="1:5" ht="63.75">
      <c r="A170" t="s">
        <v>59</v>
      </c>
      <c r="E170" s="39" t="s">
        <v>779</v>
      </c>
    </row>
    <row r="171" spans="1:16" ht="12.75">
      <c r="A171" t="s">
        <v>50</v>
      </c>
      <c s="34" t="s">
        <v>554</v>
      </c>
      <c s="34" t="s">
        <v>835</v>
      </c>
      <c s="35" t="s">
        <v>5</v>
      </c>
      <c s="6" t="s">
        <v>836</v>
      </c>
      <c s="36" t="s">
        <v>147</v>
      </c>
      <c s="37">
        <v>707.72</v>
      </c>
      <c s="36">
        <v>0.296</v>
      </c>
      <c s="36">
        <f>ROUND(G171*H171,6)</f>
      </c>
      <c r="L171" s="38">
        <v>0</v>
      </c>
      <c s="32">
        <f>ROUND(ROUND(L171,2)*ROUND(G171,3),2)</f>
      </c>
      <c s="36" t="s">
        <v>55</v>
      </c>
      <c>
        <f>(M171*21)/100</f>
      </c>
      <c t="s">
        <v>28</v>
      </c>
    </row>
    <row r="172" spans="1:5" ht="12.75">
      <c r="A172" s="35" t="s">
        <v>56</v>
      </c>
      <c r="E172" s="39" t="s">
        <v>836</v>
      </c>
    </row>
    <row r="173" spans="1:5" ht="12.75">
      <c r="A173" s="35" t="s">
        <v>57</v>
      </c>
      <c r="E173" s="40" t="s">
        <v>837</v>
      </c>
    </row>
    <row r="174" spans="1:5" ht="63.75">
      <c r="A174" t="s">
        <v>59</v>
      </c>
      <c r="E174" s="39" t="s">
        <v>779</v>
      </c>
    </row>
    <row r="175" spans="1:16" ht="12.75">
      <c r="A175" t="s">
        <v>50</v>
      </c>
      <c s="34" t="s">
        <v>558</v>
      </c>
      <c s="34" t="s">
        <v>838</v>
      </c>
      <c s="35" t="s">
        <v>5</v>
      </c>
      <c s="6" t="s">
        <v>839</v>
      </c>
      <c s="36" t="s">
        <v>116</v>
      </c>
      <c s="37">
        <v>11</v>
      </c>
      <c s="36">
        <v>2.45343</v>
      </c>
      <c s="36">
        <f>ROUND(G175*H175,6)</f>
      </c>
      <c r="L175" s="38">
        <v>0</v>
      </c>
      <c s="32">
        <f>ROUND(ROUND(L175,2)*ROUND(G175,3),2)</f>
      </c>
      <c s="36" t="s">
        <v>55</v>
      </c>
      <c>
        <f>(M175*21)/100</f>
      </c>
      <c t="s">
        <v>28</v>
      </c>
    </row>
    <row r="176" spans="1:5" ht="12.75">
      <c r="A176" s="35" t="s">
        <v>56</v>
      </c>
      <c r="E176" s="39" t="s">
        <v>839</v>
      </c>
    </row>
    <row r="177" spans="1:5" ht="51">
      <c r="A177" s="35" t="s">
        <v>57</v>
      </c>
      <c r="E177" s="40" t="s">
        <v>840</v>
      </c>
    </row>
    <row r="178" spans="1:5" ht="12.75">
      <c r="A178" t="s">
        <v>59</v>
      </c>
      <c r="E178" s="39" t="s">
        <v>831</v>
      </c>
    </row>
    <row r="179" spans="1:16" ht="12.75">
      <c r="A179" t="s">
        <v>50</v>
      </c>
      <c s="34" t="s">
        <v>563</v>
      </c>
      <c s="34" t="s">
        <v>841</v>
      </c>
      <c s="35" t="s">
        <v>5</v>
      </c>
      <c s="6" t="s">
        <v>842</v>
      </c>
      <c s="36" t="s">
        <v>116</v>
      </c>
      <c s="37">
        <v>18</v>
      </c>
      <c s="36">
        <v>2.45343</v>
      </c>
      <c s="36">
        <f>ROUND(G179*H179,6)</f>
      </c>
      <c r="L179" s="38">
        <v>0</v>
      </c>
      <c s="32">
        <f>ROUND(ROUND(L179,2)*ROUND(G179,3),2)</f>
      </c>
      <c s="36" t="s">
        <v>55</v>
      </c>
      <c>
        <f>(M179*21)/100</f>
      </c>
      <c t="s">
        <v>28</v>
      </c>
    </row>
    <row r="180" spans="1:5" ht="12.75">
      <c r="A180" s="35" t="s">
        <v>56</v>
      </c>
      <c r="E180" s="39" t="s">
        <v>842</v>
      </c>
    </row>
    <row r="181" spans="1:5" ht="51">
      <c r="A181" s="35" t="s">
        <v>57</v>
      </c>
      <c r="E181" s="40" t="s">
        <v>843</v>
      </c>
    </row>
    <row r="182" spans="1:5" ht="12.75">
      <c r="A182" t="s">
        <v>59</v>
      </c>
      <c r="E182" s="39" t="s">
        <v>831</v>
      </c>
    </row>
    <row r="183" spans="1:16" ht="12.75">
      <c r="A183" t="s">
        <v>50</v>
      </c>
      <c s="34" t="s">
        <v>567</v>
      </c>
      <c s="34" t="s">
        <v>844</v>
      </c>
      <c s="35" t="s">
        <v>5</v>
      </c>
      <c s="6" t="s">
        <v>845</v>
      </c>
      <c s="36" t="s">
        <v>54</v>
      </c>
      <c s="37">
        <v>2.45</v>
      </c>
      <c s="36">
        <v>1.05555</v>
      </c>
      <c s="36">
        <f>ROUND(G183*H183,6)</f>
      </c>
      <c r="L183" s="38">
        <v>0</v>
      </c>
      <c s="32">
        <f>ROUND(ROUND(L183,2)*ROUND(G183,3),2)</f>
      </c>
      <c s="36" t="s">
        <v>55</v>
      </c>
      <c>
        <f>(M183*21)/100</f>
      </c>
      <c t="s">
        <v>28</v>
      </c>
    </row>
    <row r="184" spans="1:5" ht="12.75">
      <c r="A184" s="35" t="s">
        <v>56</v>
      </c>
      <c r="E184" s="39" t="s">
        <v>845</v>
      </c>
    </row>
    <row r="185" spans="1:5" ht="12.75">
      <c r="A185" s="35" t="s">
        <v>57</v>
      </c>
      <c r="E185" s="40" t="s">
        <v>846</v>
      </c>
    </row>
    <row r="186" spans="1:5" ht="12.75">
      <c r="A186" t="s">
        <v>59</v>
      </c>
      <c r="E186" s="39" t="s">
        <v>5</v>
      </c>
    </row>
    <row r="187" spans="1:16" ht="12.75">
      <c r="A187" t="s">
        <v>50</v>
      </c>
      <c s="34" t="s">
        <v>138</v>
      </c>
      <c s="34" t="s">
        <v>847</v>
      </c>
      <c s="35" t="s">
        <v>5</v>
      </c>
      <c s="6" t="s">
        <v>848</v>
      </c>
      <c s="36" t="s">
        <v>162</v>
      </c>
      <c s="37">
        <v>5</v>
      </c>
      <c s="36">
        <v>0.277574</v>
      </c>
      <c s="36">
        <f>ROUND(G187*H187,6)</f>
      </c>
      <c r="L187" s="38">
        <v>0</v>
      </c>
      <c s="32">
        <f>ROUND(ROUND(L187,2)*ROUND(G187,3),2)</f>
      </c>
      <c s="36" t="s">
        <v>55</v>
      </c>
      <c>
        <f>(M187*21)/100</f>
      </c>
      <c t="s">
        <v>28</v>
      </c>
    </row>
    <row r="188" spans="1:5" ht="12.75">
      <c r="A188" s="35" t="s">
        <v>56</v>
      </c>
      <c r="E188" s="39" t="s">
        <v>848</v>
      </c>
    </row>
    <row r="189" spans="1:5" ht="12.75">
      <c r="A189" s="35" t="s">
        <v>57</v>
      </c>
      <c r="E189" s="40" t="s">
        <v>5</v>
      </c>
    </row>
    <row r="190" spans="1:5" ht="89.25">
      <c r="A190" t="s">
        <v>59</v>
      </c>
      <c r="E190" s="39" t="s">
        <v>849</v>
      </c>
    </row>
    <row r="191" spans="1:16" ht="12.75">
      <c r="A191" t="s">
        <v>50</v>
      </c>
      <c s="34" t="s">
        <v>573</v>
      </c>
      <c s="34" t="s">
        <v>850</v>
      </c>
      <c s="35" t="s">
        <v>5</v>
      </c>
      <c s="6" t="s">
        <v>781</v>
      </c>
      <c s="36" t="s">
        <v>116</v>
      </c>
      <c s="37">
        <v>6.23</v>
      </c>
      <c s="36">
        <v>2.5</v>
      </c>
      <c s="36">
        <f>ROUND(G191*H191,6)</f>
      </c>
      <c r="L191" s="38">
        <v>0</v>
      </c>
      <c s="32">
        <f>ROUND(ROUND(L191,2)*ROUND(G191,3),2)</f>
      </c>
      <c s="36" t="s">
        <v>55</v>
      </c>
      <c>
        <f>(M191*21)/100</f>
      </c>
      <c t="s">
        <v>28</v>
      </c>
    </row>
    <row r="192" spans="1:5" ht="12.75">
      <c r="A192" s="35" t="s">
        <v>56</v>
      </c>
      <c r="E192" s="39" t="s">
        <v>781</v>
      </c>
    </row>
    <row r="193" spans="1:5" ht="12.75">
      <c r="A193" s="35" t="s">
        <v>57</v>
      </c>
      <c r="E193" s="40" t="s">
        <v>851</v>
      </c>
    </row>
    <row r="194" spans="1:5" ht="63.75">
      <c r="A194" t="s">
        <v>59</v>
      </c>
      <c r="E194" s="39" t="s">
        <v>779</v>
      </c>
    </row>
    <row r="195" spans="1:16" ht="38.25">
      <c r="A195" t="s">
        <v>50</v>
      </c>
      <c s="34" t="s">
        <v>576</v>
      </c>
      <c s="34" t="s">
        <v>684</v>
      </c>
      <c s="35" t="s">
        <v>5</v>
      </c>
      <c s="6" t="s">
        <v>685</v>
      </c>
      <c s="36" t="s">
        <v>54</v>
      </c>
      <c s="37">
        <v>2623.709</v>
      </c>
      <c s="36">
        <v>0</v>
      </c>
      <c s="36">
        <f>ROUND(G195*H195,6)</f>
      </c>
      <c r="L195" s="38">
        <v>0</v>
      </c>
      <c s="32">
        <f>ROUND(ROUND(L195,2)*ROUND(G195,3),2)</f>
      </c>
      <c s="36" t="s">
        <v>307</v>
      </c>
      <c>
        <f>(M195*21)/100</f>
      </c>
      <c t="s">
        <v>28</v>
      </c>
    </row>
    <row r="196" spans="1:5" ht="51">
      <c r="A196" s="35" t="s">
        <v>56</v>
      </c>
      <c r="E196" s="39" t="s">
        <v>686</v>
      </c>
    </row>
    <row r="197" spans="1:5" ht="12.75">
      <c r="A197" s="35" t="s">
        <v>57</v>
      </c>
      <c r="E197" s="40" t="s">
        <v>5</v>
      </c>
    </row>
    <row r="198" spans="1:5" ht="38.25">
      <c r="A198" t="s">
        <v>59</v>
      </c>
      <c r="E198" s="39" t="s">
        <v>687</v>
      </c>
    </row>
    <row r="199" spans="1:13" ht="12.75">
      <c r="A199" t="s">
        <v>47</v>
      </c>
      <c r="C199" s="31" t="s">
        <v>852</v>
      </c>
      <c r="E199" s="33" t="s">
        <v>853</v>
      </c>
      <c r="J199" s="32">
        <f>0</f>
      </c>
      <c s="32">
        <f>0</f>
      </c>
      <c s="32">
        <f>0+L200+L204+L208+L212+L216+L220+L224+L228+L232+L236+L240+L244+L248</f>
      </c>
      <c s="32">
        <f>0+M200+M204+M208+M212+M216+M220+M224+M228+M232+M236+M240+M244+M248</f>
      </c>
    </row>
    <row r="200" spans="1:16" ht="12.75">
      <c r="A200" t="s">
        <v>50</v>
      </c>
      <c s="34" t="s">
        <v>579</v>
      </c>
      <c s="34" t="s">
        <v>854</v>
      </c>
      <c s="35" t="s">
        <v>5</v>
      </c>
      <c s="6" t="s">
        <v>855</v>
      </c>
      <c s="36" t="s">
        <v>54</v>
      </c>
      <c s="37">
        <v>27.439</v>
      </c>
      <c s="36">
        <v>0</v>
      </c>
      <c s="36">
        <f>ROUND(G200*H200,6)</f>
      </c>
      <c r="L200" s="38">
        <v>0</v>
      </c>
      <c s="32">
        <f>ROUND(ROUND(L200,2)*ROUND(G200,3),2)</f>
      </c>
      <c s="36" t="s">
        <v>55</v>
      </c>
      <c>
        <f>(M200*21)/100</f>
      </c>
      <c t="s">
        <v>28</v>
      </c>
    </row>
    <row r="201" spans="1:5" ht="12.75">
      <c r="A201" s="35" t="s">
        <v>56</v>
      </c>
      <c r="E201" s="39" t="s">
        <v>855</v>
      </c>
    </row>
    <row r="202" spans="1:5" ht="76.5">
      <c r="A202" s="35" t="s">
        <v>57</v>
      </c>
      <c r="E202" s="40" t="s">
        <v>856</v>
      </c>
    </row>
    <row r="203" spans="1:5" ht="63.75">
      <c r="A203" t="s">
        <v>59</v>
      </c>
      <c r="E203" s="39" t="s">
        <v>857</v>
      </c>
    </row>
    <row r="204" spans="1:16" ht="12.75">
      <c r="A204" t="s">
        <v>50</v>
      </c>
      <c s="34" t="s">
        <v>582</v>
      </c>
      <c s="34" t="s">
        <v>858</v>
      </c>
      <c s="35" t="s">
        <v>5</v>
      </c>
      <c s="6" t="s">
        <v>859</v>
      </c>
      <c s="36" t="s">
        <v>54</v>
      </c>
      <c s="37">
        <v>7.741</v>
      </c>
      <c s="36">
        <v>1</v>
      </c>
      <c s="36">
        <f>ROUND(G204*H204,6)</f>
      </c>
      <c r="L204" s="38">
        <v>0</v>
      </c>
      <c s="32">
        <f>ROUND(ROUND(L204,2)*ROUND(G204,3),2)</f>
      </c>
      <c s="36" t="s">
        <v>55</v>
      </c>
      <c>
        <f>(M204*21)/100</f>
      </c>
      <c t="s">
        <v>28</v>
      </c>
    </row>
    <row r="205" spans="1:5" ht="12.75">
      <c r="A205" s="35" t="s">
        <v>56</v>
      </c>
      <c r="E205" s="39" t="s">
        <v>859</v>
      </c>
    </row>
    <row r="206" spans="1:5" ht="12.75">
      <c r="A206" s="35" t="s">
        <v>57</v>
      </c>
      <c r="E206" s="40" t="s">
        <v>5</v>
      </c>
    </row>
    <row r="207" spans="1:5" ht="102">
      <c r="A207" t="s">
        <v>59</v>
      </c>
      <c r="E207" s="39" t="s">
        <v>860</v>
      </c>
    </row>
    <row r="208" spans="1:16" ht="12.75">
      <c r="A208" t="s">
        <v>50</v>
      </c>
      <c s="34" t="s">
        <v>585</v>
      </c>
      <c s="34" t="s">
        <v>861</v>
      </c>
      <c s="35" t="s">
        <v>5</v>
      </c>
      <c s="6" t="s">
        <v>862</v>
      </c>
      <c s="36" t="s">
        <v>54</v>
      </c>
      <c s="37">
        <v>1.346</v>
      </c>
      <c s="36">
        <v>1</v>
      </c>
      <c s="36">
        <f>ROUND(G208*H208,6)</f>
      </c>
      <c r="L208" s="38">
        <v>0</v>
      </c>
      <c s="32">
        <f>ROUND(ROUND(L208,2)*ROUND(G208,3),2)</f>
      </c>
      <c s="36" t="s">
        <v>55</v>
      </c>
      <c>
        <f>(M208*21)/100</f>
      </c>
      <c t="s">
        <v>28</v>
      </c>
    </row>
    <row r="209" spans="1:5" ht="12.75">
      <c r="A209" s="35" t="s">
        <v>56</v>
      </c>
      <c r="E209" s="39" t="s">
        <v>862</v>
      </c>
    </row>
    <row r="210" spans="1:5" ht="12.75">
      <c r="A210" s="35" t="s">
        <v>57</v>
      </c>
      <c r="E210" s="40" t="s">
        <v>5</v>
      </c>
    </row>
    <row r="211" spans="1:5" ht="102">
      <c r="A211" t="s">
        <v>59</v>
      </c>
      <c r="E211" s="39" t="s">
        <v>860</v>
      </c>
    </row>
    <row r="212" spans="1:16" ht="12.75">
      <c r="A212" t="s">
        <v>50</v>
      </c>
      <c s="34" t="s">
        <v>588</v>
      </c>
      <c s="34" t="s">
        <v>863</v>
      </c>
      <c s="35" t="s">
        <v>5</v>
      </c>
      <c s="6" t="s">
        <v>864</v>
      </c>
      <c s="36" t="s">
        <v>54</v>
      </c>
      <c s="37">
        <v>2.494</v>
      </c>
      <c s="36">
        <v>1</v>
      </c>
      <c s="36">
        <f>ROUND(G212*H212,6)</f>
      </c>
      <c r="L212" s="38">
        <v>0</v>
      </c>
      <c s="32">
        <f>ROUND(ROUND(L212,2)*ROUND(G212,3),2)</f>
      </c>
      <c s="36" t="s">
        <v>55</v>
      </c>
      <c>
        <f>(M212*21)/100</f>
      </c>
      <c t="s">
        <v>28</v>
      </c>
    </row>
    <row r="213" spans="1:5" ht="12.75">
      <c r="A213" s="35" t="s">
        <v>56</v>
      </c>
      <c r="E213" s="39" t="s">
        <v>864</v>
      </c>
    </row>
    <row r="214" spans="1:5" ht="89.25">
      <c r="A214" s="35" t="s">
        <v>57</v>
      </c>
      <c r="E214" s="40" t="s">
        <v>865</v>
      </c>
    </row>
    <row r="215" spans="1:5" ht="102">
      <c r="A215" t="s">
        <v>59</v>
      </c>
      <c r="E215" s="39" t="s">
        <v>860</v>
      </c>
    </row>
    <row r="216" spans="1:16" ht="12.75">
      <c r="A216" t="s">
        <v>50</v>
      </c>
      <c s="34" t="s">
        <v>591</v>
      </c>
      <c s="34" t="s">
        <v>866</v>
      </c>
      <c s="35" t="s">
        <v>5</v>
      </c>
      <c s="6" t="s">
        <v>867</v>
      </c>
      <c s="36" t="s">
        <v>54</v>
      </c>
      <c s="37">
        <v>24.662</v>
      </c>
      <c s="36">
        <v>1</v>
      </c>
      <c s="36">
        <f>ROUND(G216*H216,6)</f>
      </c>
      <c r="L216" s="38">
        <v>0</v>
      </c>
      <c s="32">
        <f>ROUND(ROUND(L216,2)*ROUND(G216,3),2)</f>
      </c>
      <c s="36" t="s">
        <v>55</v>
      </c>
      <c>
        <f>(M216*21)/100</f>
      </c>
      <c t="s">
        <v>28</v>
      </c>
    </row>
    <row r="217" spans="1:5" ht="12.75">
      <c r="A217" s="35" t="s">
        <v>56</v>
      </c>
      <c r="E217" s="39" t="s">
        <v>867</v>
      </c>
    </row>
    <row r="218" spans="1:5" ht="89.25">
      <c r="A218" s="35" t="s">
        <v>57</v>
      </c>
      <c r="E218" s="40" t="s">
        <v>868</v>
      </c>
    </row>
    <row r="219" spans="1:5" ht="38.25">
      <c r="A219" t="s">
        <v>59</v>
      </c>
      <c r="E219" s="39" t="s">
        <v>869</v>
      </c>
    </row>
    <row r="220" spans="1:16" ht="12.75">
      <c r="A220" t="s">
        <v>50</v>
      </c>
      <c s="34" t="s">
        <v>594</v>
      </c>
      <c s="34" t="s">
        <v>870</v>
      </c>
      <c s="35" t="s">
        <v>5</v>
      </c>
      <c s="6" t="s">
        <v>871</v>
      </c>
      <c s="36" t="s">
        <v>54</v>
      </c>
      <c s="37">
        <v>0.294</v>
      </c>
      <c s="36">
        <v>1</v>
      </c>
      <c s="36">
        <f>ROUND(G220*H220,6)</f>
      </c>
      <c r="L220" s="38">
        <v>0</v>
      </c>
      <c s="32">
        <f>ROUND(ROUND(L220,2)*ROUND(G220,3),2)</f>
      </c>
      <c s="36" t="s">
        <v>55</v>
      </c>
      <c>
        <f>(M220*21)/100</f>
      </c>
      <c t="s">
        <v>28</v>
      </c>
    </row>
    <row r="221" spans="1:5" ht="12.75">
      <c r="A221" s="35" t="s">
        <v>56</v>
      </c>
      <c r="E221" s="39" t="s">
        <v>871</v>
      </c>
    </row>
    <row r="222" spans="1:5" ht="12.75">
      <c r="A222" s="35" t="s">
        <v>57</v>
      </c>
      <c r="E222" s="40" t="s">
        <v>872</v>
      </c>
    </row>
    <row r="223" spans="1:5" ht="102">
      <c r="A223" t="s">
        <v>59</v>
      </c>
      <c r="E223" s="39" t="s">
        <v>860</v>
      </c>
    </row>
    <row r="224" spans="1:16" ht="12.75">
      <c r="A224" t="s">
        <v>50</v>
      </c>
      <c s="34" t="s">
        <v>597</v>
      </c>
      <c s="34" t="s">
        <v>873</v>
      </c>
      <c s="35" t="s">
        <v>5</v>
      </c>
      <c s="6" t="s">
        <v>874</v>
      </c>
      <c s="36" t="s">
        <v>54</v>
      </c>
      <c s="37">
        <v>0.369</v>
      </c>
      <c s="36">
        <v>1</v>
      </c>
      <c s="36">
        <f>ROUND(G224*H224,6)</f>
      </c>
      <c r="L224" s="38">
        <v>0</v>
      </c>
      <c s="32">
        <f>ROUND(ROUND(L224,2)*ROUND(G224,3),2)</f>
      </c>
      <c s="36" t="s">
        <v>55</v>
      </c>
      <c>
        <f>(M224*21)/100</f>
      </c>
      <c t="s">
        <v>28</v>
      </c>
    </row>
    <row r="225" spans="1:5" ht="12.75">
      <c r="A225" s="35" t="s">
        <v>56</v>
      </c>
      <c r="E225" s="39" t="s">
        <v>874</v>
      </c>
    </row>
    <row r="226" spans="1:5" ht="12.75">
      <c r="A226" s="35" t="s">
        <v>57</v>
      </c>
      <c r="E226" s="40" t="s">
        <v>5</v>
      </c>
    </row>
    <row r="227" spans="1:5" ht="102">
      <c r="A227" t="s">
        <v>59</v>
      </c>
      <c r="E227" s="39" t="s">
        <v>860</v>
      </c>
    </row>
    <row r="228" spans="1:16" ht="12.75">
      <c r="A228" t="s">
        <v>50</v>
      </c>
      <c s="34" t="s">
        <v>600</v>
      </c>
      <c s="34" t="s">
        <v>875</v>
      </c>
      <c s="35" t="s">
        <v>5</v>
      </c>
      <c s="6" t="s">
        <v>876</v>
      </c>
      <c s="36" t="s">
        <v>54</v>
      </c>
      <c s="37">
        <v>2.795</v>
      </c>
      <c s="36">
        <v>1</v>
      </c>
      <c s="36">
        <f>ROUND(G228*H228,6)</f>
      </c>
      <c r="L228" s="38">
        <v>0</v>
      </c>
      <c s="32">
        <f>ROUND(ROUND(L228,2)*ROUND(G228,3),2)</f>
      </c>
      <c s="36" t="s">
        <v>55</v>
      </c>
      <c>
        <f>(M228*21)/100</f>
      </c>
      <c t="s">
        <v>28</v>
      </c>
    </row>
    <row r="229" spans="1:5" ht="12.75">
      <c r="A229" s="35" t="s">
        <v>56</v>
      </c>
      <c r="E229" s="39" t="s">
        <v>876</v>
      </c>
    </row>
    <row r="230" spans="1:5" ht="89.25">
      <c r="A230" s="35" t="s">
        <v>57</v>
      </c>
      <c r="E230" s="40" t="s">
        <v>877</v>
      </c>
    </row>
    <row r="231" spans="1:5" ht="102">
      <c r="A231" t="s">
        <v>59</v>
      </c>
      <c r="E231" s="39" t="s">
        <v>860</v>
      </c>
    </row>
    <row r="232" spans="1:16" ht="12.75">
      <c r="A232" t="s">
        <v>50</v>
      </c>
      <c s="34" t="s">
        <v>603</v>
      </c>
      <c s="34" t="s">
        <v>878</v>
      </c>
      <c s="35" t="s">
        <v>5</v>
      </c>
      <c s="6" t="s">
        <v>879</v>
      </c>
      <c s="36" t="s">
        <v>54</v>
      </c>
      <c s="37">
        <v>5.18</v>
      </c>
      <c s="36">
        <v>1</v>
      </c>
      <c s="36">
        <f>ROUND(G232*H232,6)</f>
      </c>
      <c r="L232" s="38">
        <v>0</v>
      </c>
      <c s="32">
        <f>ROUND(ROUND(L232,2)*ROUND(G232,3),2)</f>
      </c>
      <c s="36" t="s">
        <v>55</v>
      </c>
      <c>
        <f>(M232*21)/100</f>
      </c>
      <c t="s">
        <v>28</v>
      </c>
    </row>
    <row r="233" spans="1:5" ht="12.75">
      <c r="A233" s="35" t="s">
        <v>56</v>
      </c>
      <c r="E233" s="39" t="s">
        <v>879</v>
      </c>
    </row>
    <row r="234" spans="1:5" ht="12.75">
      <c r="A234" s="35" t="s">
        <v>57</v>
      </c>
      <c r="E234" s="40" t="s">
        <v>880</v>
      </c>
    </row>
    <row r="235" spans="1:5" ht="102">
      <c r="A235" t="s">
        <v>59</v>
      </c>
      <c r="E235" s="39" t="s">
        <v>860</v>
      </c>
    </row>
    <row r="236" spans="1:16" ht="12.75">
      <c r="A236" t="s">
        <v>50</v>
      </c>
      <c s="34" t="s">
        <v>606</v>
      </c>
      <c s="34" t="s">
        <v>881</v>
      </c>
      <c s="35" t="s">
        <v>5</v>
      </c>
      <c s="6" t="s">
        <v>882</v>
      </c>
      <c s="36" t="s">
        <v>54</v>
      </c>
      <c s="37">
        <v>2.034</v>
      </c>
      <c s="36">
        <v>1</v>
      </c>
      <c s="36">
        <f>ROUND(G236*H236,6)</f>
      </c>
      <c r="L236" s="38">
        <v>0</v>
      </c>
      <c s="32">
        <f>ROUND(ROUND(L236,2)*ROUND(G236,3),2)</f>
      </c>
      <c s="36" t="s">
        <v>55</v>
      </c>
      <c>
        <f>(M236*21)/100</f>
      </c>
      <c t="s">
        <v>28</v>
      </c>
    </row>
    <row r="237" spans="1:5" ht="12.75">
      <c r="A237" s="35" t="s">
        <v>56</v>
      </c>
      <c r="E237" s="39" t="s">
        <v>882</v>
      </c>
    </row>
    <row r="238" spans="1:5" ht="63.75">
      <c r="A238" s="35" t="s">
        <v>57</v>
      </c>
      <c r="E238" s="40" t="s">
        <v>883</v>
      </c>
    </row>
    <row r="239" spans="1:5" ht="102">
      <c r="A239" t="s">
        <v>59</v>
      </c>
      <c r="E239" s="39" t="s">
        <v>860</v>
      </c>
    </row>
    <row r="240" spans="1:16" ht="12.75">
      <c r="A240" t="s">
        <v>50</v>
      </c>
      <c s="34" t="s">
        <v>609</v>
      </c>
      <c s="34" t="s">
        <v>884</v>
      </c>
      <c s="35" t="s">
        <v>5</v>
      </c>
      <c s="6" t="s">
        <v>885</v>
      </c>
      <c s="36" t="s">
        <v>54</v>
      </c>
      <c s="37">
        <v>4.305</v>
      </c>
      <c s="36">
        <v>1</v>
      </c>
      <c s="36">
        <f>ROUND(G240*H240,6)</f>
      </c>
      <c r="L240" s="38">
        <v>0</v>
      </c>
      <c s="32">
        <f>ROUND(ROUND(L240,2)*ROUND(G240,3),2)</f>
      </c>
      <c s="36" t="s">
        <v>55</v>
      </c>
      <c>
        <f>(M240*21)/100</f>
      </c>
      <c t="s">
        <v>28</v>
      </c>
    </row>
    <row r="241" spans="1:5" ht="12.75">
      <c r="A241" s="35" t="s">
        <v>56</v>
      </c>
      <c r="E241" s="39" t="s">
        <v>885</v>
      </c>
    </row>
    <row r="242" spans="1:5" ht="51">
      <c r="A242" s="35" t="s">
        <v>57</v>
      </c>
      <c r="E242" s="40" t="s">
        <v>886</v>
      </c>
    </row>
    <row r="243" spans="1:5" ht="102">
      <c r="A243" t="s">
        <v>59</v>
      </c>
      <c r="E243" s="39" t="s">
        <v>860</v>
      </c>
    </row>
    <row r="244" spans="1:16" ht="12.75">
      <c r="A244" t="s">
        <v>50</v>
      </c>
      <c s="34" t="s">
        <v>613</v>
      </c>
      <c s="34" t="s">
        <v>887</v>
      </c>
      <c s="35" t="s">
        <v>5</v>
      </c>
      <c s="6" t="s">
        <v>888</v>
      </c>
      <c s="36" t="s">
        <v>54</v>
      </c>
      <c s="37">
        <v>0.914</v>
      </c>
      <c s="36">
        <v>1</v>
      </c>
      <c s="36">
        <f>ROUND(G244*H244,6)</f>
      </c>
      <c r="L244" s="38">
        <v>0</v>
      </c>
      <c s="32">
        <f>ROUND(ROUND(L244,2)*ROUND(G244,3),2)</f>
      </c>
      <c s="36" t="s">
        <v>55</v>
      </c>
      <c>
        <f>(M244*21)/100</f>
      </c>
      <c t="s">
        <v>28</v>
      </c>
    </row>
    <row r="245" spans="1:5" ht="12.75">
      <c r="A245" s="35" t="s">
        <v>56</v>
      </c>
      <c r="E245" s="39" t="s">
        <v>888</v>
      </c>
    </row>
    <row r="246" spans="1:5" ht="51">
      <c r="A246" s="35" t="s">
        <v>57</v>
      </c>
      <c r="E246" s="40" t="s">
        <v>889</v>
      </c>
    </row>
    <row r="247" spans="1:5" ht="102">
      <c r="A247" t="s">
        <v>59</v>
      </c>
      <c r="E247" s="39" t="s">
        <v>860</v>
      </c>
    </row>
    <row r="248" spans="1:16" ht="38.25">
      <c r="A248" t="s">
        <v>50</v>
      </c>
      <c s="34" t="s">
        <v>616</v>
      </c>
      <c s="34" t="s">
        <v>684</v>
      </c>
      <c s="35" t="s">
        <v>5</v>
      </c>
      <c s="6" t="s">
        <v>685</v>
      </c>
      <c s="36" t="s">
        <v>54</v>
      </c>
      <c s="37">
        <v>52.134</v>
      </c>
      <c s="36">
        <v>0</v>
      </c>
      <c s="36">
        <f>ROUND(G248*H248,6)</f>
      </c>
      <c r="L248" s="38">
        <v>0</v>
      </c>
      <c s="32">
        <f>ROUND(ROUND(L248,2)*ROUND(G248,3),2)</f>
      </c>
      <c s="36" t="s">
        <v>307</v>
      </c>
      <c>
        <f>(M248*21)/100</f>
      </c>
      <c t="s">
        <v>28</v>
      </c>
    </row>
    <row r="249" spans="1:5" ht="51">
      <c r="A249" s="35" t="s">
        <v>56</v>
      </c>
      <c r="E249" s="39" t="s">
        <v>686</v>
      </c>
    </row>
    <row r="250" spans="1:5" ht="12.75">
      <c r="A250" s="35" t="s">
        <v>57</v>
      </c>
      <c r="E250" s="40" t="s">
        <v>5</v>
      </c>
    </row>
    <row r="251" spans="1:5" ht="38.25">
      <c r="A251" t="s">
        <v>59</v>
      </c>
      <c r="E251" s="39" t="s">
        <v>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